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backupFile="1" codeName="ThisWorkbook"/>
  <mc:AlternateContent xmlns:mc="http://schemas.openxmlformats.org/markup-compatibility/2006">
    <mc:Choice Requires="x15">
      <x15ac:absPath xmlns:x15ac="http://schemas.microsoft.com/office/spreadsheetml/2010/11/ac" url="C:\Users\kogrady\Desktop\"/>
    </mc:Choice>
  </mc:AlternateContent>
  <xr:revisionPtr revIDLastSave="0" documentId="8_{53338364-A3D0-4886-A422-798D50466923}" xr6:coauthVersionLast="45" xr6:coauthVersionMax="45" xr10:uidLastSave="{00000000-0000-0000-0000-000000000000}"/>
  <bookViews>
    <workbookView xWindow="-120" yWindow="-120" windowWidth="29040" windowHeight="15990" tabRatio="598" xr2:uid="{00000000-000D-0000-FFFF-FFFF00000000}"/>
  </bookViews>
  <sheets>
    <sheet name="Expenditure &amp; Subsidy - Summary" sheetId="1" r:id="rId1"/>
    <sheet name="Expenditure &amp; Subsidy A-G" sheetId="2" r:id="rId2"/>
    <sheet name="Expenditure &amp; Subsidy G-Q" sheetId="3" r:id="rId3"/>
    <sheet name="Expenditure &amp; Subsidy R-Y" sheetId="4" r:id="rId4"/>
    <sheet name="5-Blank" sheetId="5" r:id="rId5"/>
    <sheet name="Voted Expenditure &amp; Subsidy A-G" sheetId="6" r:id="rId6"/>
    <sheet name="Voted Expenditure &amp; Subsidy G-Q" sheetId="7" r:id="rId7"/>
    <sheet name="Voted Expenditure &amp; Subsidy R-Y" sheetId="8" r:id="rId8"/>
    <sheet name="Expenditure &amp; Subsidy-Summaries" sheetId="11" r:id="rId9"/>
    <sheet name="Exp &amp; Subsidy by Library A-L" sheetId="12" r:id="rId10"/>
    <sheet name="Exp &amp; Subsidy by Library L-Y" sheetId="13" r:id="rId11"/>
    <sheet name="Exp on Library Material A-L" sheetId="88" r:id="rId12"/>
    <sheet name="Exp on Library Material L-Y" sheetId="89" r:id="rId13"/>
    <sheet name="14-Blank" sheetId="14" r:id="rId14"/>
    <sheet name="Circulation" sheetId="15" r:id="rId15"/>
    <sheet name="Circulation by Format A-L" sheetId="16" r:id="rId16"/>
    <sheet name="Circulation by Format L-Y" sheetId="17" r:id="rId17"/>
    <sheet name="Circulation by Category A-L" sheetId="18" r:id="rId18"/>
    <sheet name="Circulation by Category L-Y" sheetId="19" r:id="rId19"/>
    <sheet name="Circulation of Non-Book A-L" sheetId="20" r:id="rId20"/>
    <sheet name="Circulation of Non-Book A-L (2)" sheetId="82" r:id="rId21"/>
    <sheet name="Circulation of Non-Book L-Y" sheetId="21" r:id="rId22"/>
    <sheet name="Circulation of Non-Book L-Y (2)" sheetId="83" r:id="rId23"/>
    <sheet name="Circ-Separate Collections A-L" sheetId="81" r:id="rId24"/>
    <sheet name="Circ-Separate Collections L-Y" sheetId="23" r:id="rId25"/>
    <sheet name="26-Blank" sheetId="93" r:id="rId26"/>
    <sheet name="Circulation by Council" sheetId="100" r:id="rId27"/>
    <sheet name="Total Stock A-L" sheetId="26" r:id="rId28"/>
    <sheet name="Total Stock L-Y" sheetId="27" r:id="rId29"/>
    <sheet name="Total Bookstock A-L" sheetId="28" r:id="rId30"/>
    <sheet name="Total Bookstock L-Y" sheetId="29" r:id="rId31"/>
    <sheet name=" Total Non-Book A-L" sheetId="30" r:id="rId32"/>
    <sheet name="Total Non-Book A-L (2)" sheetId="31" r:id="rId33"/>
    <sheet name="Total Non-Book L-Y" sheetId="32" r:id="rId34"/>
    <sheet name="Total Non-Book L-Y (2)" sheetId="33" r:id="rId35"/>
    <sheet name="Total Serials A-L" sheetId="34" r:id="rId36"/>
    <sheet name="Total Serials L-Y" sheetId="35" r:id="rId37"/>
    <sheet name="Separate Collections A-L" sheetId="36" r:id="rId38"/>
    <sheet name="Separate Collections L-Y" sheetId="37" r:id="rId39"/>
    <sheet name="Acquisitions &amp; Discards A-L" sheetId="38" r:id="rId40"/>
    <sheet name="Acquisitions &amp; Discards L-Y" sheetId="39" r:id="rId41"/>
    <sheet name="Registered Members A-L" sheetId="40" r:id="rId42"/>
    <sheet name="Registered Members L-Y" sheetId="41" r:id="rId43"/>
    <sheet name="44-Blank" sheetId="94" r:id="rId44"/>
    <sheet name="Non-Resident &amp; Resident Members" sheetId="101" r:id="rId45"/>
    <sheet name="Service Pts &amp; Hours Open A-L" sheetId="42" r:id="rId46"/>
    <sheet name="Service Pts &amp; Hours Open L-Y" sheetId="43" r:id="rId47"/>
    <sheet name="Service Pts &amp; Hours Open A-L(2)" sheetId="86" r:id="rId48"/>
    <sheet name="Service Pts &amp; Hours Open L-Y(2)" sheetId="87" r:id="rId49"/>
    <sheet name="Staff A-L" sheetId="44" r:id="rId50"/>
    <sheet name="Staff L-Y" sheetId="45" r:id="rId51"/>
    <sheet name="Regional Lib Services" sheetId="46" r:id="rId52"/>
    <sheet name="Regional Lib Services (2)" sheetId="47" r:id="rId53"/>
    <sheet name="Summary of Comparative Stats" sheetId="49" r:id="rId54"/>
    <sheet name="Population" sheetId="51" r:id="rId55"/>
    <sheet name="Total Expenditure" sheetId="52" r:id="rId56"/>
    <sheet name="Expenditure per capita" sheetId="53" r:id="rId57"/>
    <sheet name="Exp on Salaries per capita" sheetId="54" r:id="rId58"/>
    <sheet name="Exp on Lib Mat per capita" sheetId="55" r:id="rId59"/>
    <sheet name="Library Material " sheetId="56" r:id="rId60"/>
    <sheet name="Library Material per capita" sheetId="57" r:id="rId61"/>
    <sheet name="Average Cost of Lib Mat" sheetId="58" r:id="rId62"/>
    <sheet name="Age of Lib Material" sheetId="59" r:id="rId63"/>
    <sheet name="Adult Fiction" sheetId="60" r:id="rId64"/>
    <sheet name="Adult Periodical Titles" sheetId="61" r:id="rId65"/>
    <sheet name="Acquisitions" sheetId="62" r:id="rId66"/>
    <sheet name="Acquisitions per capita" sheetId="63" r:id="rId67"/>
    <sheet name="Discards as % of Acquisitions" sheetId="64" r:id="rId68"/>
    <sheet name="Discards as % of Total Stock" sheetId="65" r:id="rId69"/>
    <sheet name="Circulation of Lib Material" sheetId="66" r:id="rId70"/>
    <sheet name="Circulation per capita" sheetId="67" r:id="rId71"/>
    <sheet name="Turnover of Stock" sheetId="68" r:id="rId72"/>
    <sheet name="Circulation per Staff Member" sheetId="69" r:id="rId73"/>
    <sheet name="Total Staff" sheetId="70" r:id="rId74"/>
    <sheet name="Population per Staff Member" sheetId="71" r:id="rId75"/>
    <sheet name="Total Qualified Staff" sheetId="96" r:id="rId76"/>
    <sheet name="Population per Qualified Staff" sheetId="73" r:id="rId77"/>
    <sheet name="Document Delivery A-L" sheetId="74" r:id="rId78"/>
    <sheet name="Document Delivery L-Y" sheetId="75" r:id="rId79"/>
    <sheet name="Library Visits A-L" sheetId="76" r:id="rId80"/>
    <sheet name="Library Visits L-Y" sheetId="77" r:id="rId81"/>
    <sheet name="Internet Public Access A-L  " sheetId="78" r:id="rId82"/>
    <sheet name="Internet Public Access L-Y" sheetId="79" r:id="rId83"/>
    <sheet name=" Info &amp; Customer Requests A-L" sheetId="84" r:id="rId84"/>
    <sheet name=" Info &amp; Customer Requests L-Y" sheetId="85" r:id="rId85"/>
    <sheet name="Library Programs " sheetId="97" r:id="rId86"/>
    <sheet name="Website Visits" sheetId="99" r:id="rId87"/>
    <sheet name="Digitised Collections A-L" sheetId="102" r:id="rId88"/>
    <sheet name="Digitised Collections L-Y" sheetId="103" r:id="rId89"/>
  </sheets>
  <definedNames>
    <definedName name="_xlnm.Print_Area" localSheetId="4">'5-Blank'!$A$1:$H$48</definedName>
    <definedName name="_xlnm.Print_Area" localSheetId="61">'Average Cost of Lib Mat'!$A$1:$F$54</definedName>
    <definedName name="_xlnm.Print_Area" localSheetId="14">Circulation!$A$1:$F$50</definedName>
    <definedName name="_xlnm.Print_Area" localSheetId="17">'Circulation by Category A-L'!$A$1:$J$50</definedName>
    <definedName name="_xlnm.Print_Area" localSheetId="18">'Circulation by Category L-Y'!$A$1:$J$52</definedName>
    <definedName name="_xlnm.Print_Area" localSheetId="26">'Circulation by Council'!$A$1:$N$49</definedName>
    <definedName name="_xlnm.Print_Area" localSheetId="15">'Circulation by Format A-L'!$A$1:$E$50</definedName>
    <definedName name="_xlnm.Print_Area" localSheetId="16">'Circulation by Format L-Y'!$A$1:$E$50</definedName>
    <definedName name="_xlnm.Print_Area" localSheetId="19">'Circulation of Non-Book A-L'!$A$1:$F$50</definedName>
    <definedName name="_xlnm.Print_Area" localSheetId="20">'Circulation of Non-Book A-L (2)'!$A$1:$G$50</definedName>
    <definedName name="_xlnm.Print_Area" localSheetId="21">'Circulation of Non-Book L-Y'!$A$1:$F$51</definedName>
    <definedName name="_xlnm.Print_Area" localSheetId="22">'Circulation of Non-Book L-Y (2)'!$A$1:$G$51</definedName>
    <definedName name="_xlnm.Print_Area" localSheetId="9">'Exp &amp; Subsidy by Library A-L'!$A$1:$G$53</definedName>
    <definedName name="_xlnm.Print_Area" localSheetId="10">'Exp &amp; Subsidy by Library L-Y'!$A$1:$G$54</definedName>
    <definedName name="_xlnm.Print_Area" localSheetId="58">'Exp on Lib Mat per capita'!$A$1:$F$53</definedName>
    <definedName name="_xlnm.Print_Area" localSheetId="11">'Exp on Library Material A-L'!$A$1:$H$54</definedName>
    <definedName name="_xlnm.Print_Area" localSheetId="12">'Exp on Library Material L-Y'!$A$1:$H$53</definedName>
    <definedName name="_xlnm.Print_Area" localSheetId="57">'Exp on Salaries per capita'!$A$1:$F$53</definedName>
    <definedName name="_xlnm.Print_Area" localSheetId="1">'Expenditure &amp; Subsidy A-G'!$A$1:$J$56</definedName>
    <definedName name="_xlnm.Print_Area" localSheetId="2">'Expenditure &amp; Subsidy G-Q'!$A$1:$J$58</definedName>
    <definedName name="_xlnm.Print_Area" localSheetId="3">'Expenditure &amp; Subsidy R-Y'!$A$1:$J$43</definedName>
    <definedName name="_xlnm.Print_Area" localSheetId="8">'Expenditure &amp; Subsidy-Summaries'!$A$1:$G$46</definedName>
    <definedName name="_xlnm.Print_Area" localSheetId="81">'Internet Public Access A-L  '!$A$1:$E$51</definedName>
    <definedName name="_xlnm.Print_Area" localSheetId="82">'Internet Public Access L-Y'!$A$1:$E$53</definedName>
    <definedName name="_xlnm.Print_Area" localSheetId="44">'Non-Resident &amp; Resident Members'!$A$1:$K$49</definedName>
    <definedName name="_xlnm.Print_Area" localSheetId="54">Population!$A$1:$G$54</definedName>
    <definedName name="_xlnm.Print_Area" localSheetId="36">'Total Serials L-Y'!$A$1:$H$53</definedName>
    <definedName name="_xlnm.Print_Area" localSheetId="5">'Voted Expenditure &amp; Subsidy A-G'!$A$1:$H$52</definedName>
    <definedName name="_xlnm.Print_Area" localSheetId="6">'Voted Expenditure &amp; Subsidy G-Q'!$A$1:$H$52</definedName>
    <definedName name="_xlnm.Print_Area" localSheetId="7">'Voted Expenditure &amp; Subsidy R-Y'!$A$1:$H$43</definedName>
    <definedName name="_xlnm.Print_Titles" localSheetId="70">'Circulation per capita'!$1:$1</definedName>
    <definedName name="_xlnm.Print_Titles" localSheetId="67">'Discards as % of Acquisitions'!$1:$1</definedName>
    <definedName name="_xlnm.Print_Titles" localSheetId="11">'Exp on Library Material A-L'!$1:$1</definedName>
    <definedName name="_xlnm.Print_Titles" localSheetId="57">'Exp on Salaries per capita'!$1:$1</definedName>
    <definedName name="_xlnm.Print_Titles" localSheetId="0">'Expenditure &amp; Subsidy - Summary'!$1:$1</definedName>
    <definedName name="_xlnm.Print_Titles" localSheetId="2">'Expenditure &amp; Subsidy G-Q'!$1:$1</definedName>
    <definedName name="_xlnm.Print_Titles" localSheetId="30">'Total Bookstock L-Y'!$21:$23</definedName>
    <definedName name="_xlnm.Print_Titles" localSheetId="5">'Voted Expenditure &amp; Subsidy A-G'!$1:$1</definedName>
    <definedName name="_xlnm.Print_Titles" localSheetId="7">'Voted Expenditure &amp; Subsidy R-Y'!$1:$1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2" l="1"/>
  <c r="H37" i="4" l="1"/>
  <c r="G51" i="51" l="1"/>
  <c r="G50" i="51"/>
  <c r="G49" i="51"/>
  <c r="H4" i="87"/>
  <c r="F48" i="55" l="1"/>
  <c r="F49" i="55"/>
  <c r="F51" i="58"/>
  <c r="F50" i="58"/>
  <c r="F48" i="53" l="1"/>
  <c r="F51" i="52"/>
  <c r="F50" i="52"/>
  <c r="F49" i="52"/>
  <c r="E14" i="3" l="1"/>
  <c r="E15" i="3"/>
  <c r="E16" i="3"/>
  <c r="E11" i="3"/>
  <c r="E12" i="3"/>
  <c r="E13" i="3"/>
  <c r="F49" i="54" l="1"/>
  <c r="F48" i="54"/>
  <c r="K49" i="101" l="1"/>
  <c r="K48" i="101"/>
  <c r="K47" i="101"/>
  <c r="J49" i="101"/>
  <c r="J48" i="101"/>
  <c r="J47" i="101"/>
  <c r="B53" i="100" l="1"/>
  <c r="M49" i="100"/>
  <c r="M48" i="100"/>
  <c r="M47" i="100"/>
  <c r="L49" i="100"/>
  <c r="L48" i="100"/>
  <c r="L47" i="100"/>
  <c r="N5" i="100"/>
  <c r="N6" i="100"/>
  <c r="N7" i="100"/>
  <c r="N8" i="100"/>
  <c r="N9" i="100"/>
  <c r="N10" i="100"/>
  <c r="N11" i="100"/>
  <c r="N12" i="100"/>
  <c r="N13" i="100"/>
  <c r="N14" i="100"/>
  <c r="N15" i="100"/>
  <c r="N16" i="100"/>
  <c r="N17" i="100"/>
  <c r="N18" i="100"/>
  <c r="N19" i="100"/>
  <c r="N20" i="100"/>
  <c r="N21" i="100"/>
  <c r="N22" i="100"/>
  <c r="N23" i="100"/>
  <c r="N24" i="100"/>
  <c r="N25" i="100"/>
  <c r="N26" i="100"/>
  <c r="N27" i="100"/>
  <c r="N28" i="100"/>
  <c r="N29" i="100"/>
  <c r="N30" i="100"/>
  <c r="N31" i="100"/>
  <c r="N32" i="100"/>
  <c r="N33" i="100"/>
  <c r="N34" i="100"/>
  <c r="N35" i="100"/>
  <c r="N36" i="100"/>
  <c r="N37" i="100"/>
  <c r="N38" i="100"/>
  <c r="N39" i="100"/>
  <c r="N40" i="100"/>
  <c r="N41" i="100"/>
  <c r="N42" i="100"/>
  <c r="N43" i="100"/>
  <c r="N44" i="100"/>
  <c r="N4" i="100"/>
  <c r="I5" i="100"/>
  <c r="I6" i="100"/>
  <c r="I7" i="100"/>
  <c r="I8" i="100"/>
  <c r="I9" i="100"/>
  <c r="I10" i="100"/>
  <c r="I11" i="100"/>
  <c r="I12" i="100"/>
  <c r="I13" i="100"/>
  <c r="I14" i="100"/>
  <c r="I15" i="100"/>
  <c r="I16" i="100"/>
  <c r="I17" i="100"/>
  <c r="I18" i="100"/>
  <c r="I19" i="100"/>
  <c r="I20" i="100"/>
  <c r="I21" i="100"/>
  <c r="I22" i="100"/>
  <c r="I23" i="100"/>
  <c r="I24" i="100"/>
  <c r="I25" i="100"/>
  <c r="I26" i="100"/>
  <c r="I27" i="100"/>
  <c r="I28" i="100"/>
  <c r="I29" i="100"/>
  <c r="I30" i="100"/>
  <c r="I31" i="100"/>
  <c r="I32" i="100"/>
  <c r="I33" i="100"/>
  <c r="I34" i="100"/>
  <c r="I35" i="100"/>
  <c r="I36" i="100"/>
  <c r="I37" i="100"/>
  <c r="I38" i="100"/>
  <c r="I39" i="100"/>
  <c r="I40" i="100"/>
  <c r="I41" i="100"/>
  <c r="I42" i="100"/>
  <c r="I43" i="100"/>
  <c r="I44" i="100"/>
  <c r="I45" i="100"/>
  <c r="I46" i="100"/>
  <c r="I4" i="100"/>
  <c r="D5" i="100"/>
  <c r="D6" i="100"/>
  <c r="D7" i="100"/>
  <c r="D8" i="100"/>
  <c r="D9" i="100"/>
  <c r="D10" i="100"/>
  <c r="D11" i="100"/>
  <c r="D12" i="100"/>
  <c r="D13" i="100"/>
  <c r="D14" i="100"/>
  <c r="D15" i="100"/>
  <c r="D16" i="100"/>
  <c r="D17" i="100"/>
  <c r="D18" i="100"/>
  <c r="D19" i="100"/>
  <c r="D20" i="100"/>
  <c r="D21" i="100"/>
  <c r="D22" i="100"/>
  <c r="D23" i="100"/>
  <c r="D24" i="100"/>
  <c r="D25" i="100"/>
  <c r="D26" i="100"/>
  <c r="D27" i="100"/>
  <c r="D28" i="100"/>
  <c r="D29" i="100"/>
  <c r="D30" i="100"/>
  <c r="D31" i="100"/>
  <c r="D32" i="100"/>
  <c r="D33" i="100"/>
  <c r="D34" i="100"/>
  <c r="D35" i="100"/>
  <c r="D36" i="100"/>
  <c r="D37" i="100"/>
  <c r="D38" i="100"/>
  <c r="D39" i="100"/>
  <c r="D40" i="100"/>
  <c r="D41" i="100"/>
  <c r="D42" i="100"/>
  <c r="D43" i="100"/>
  <c r="D44" i="100"/>
  <c r="D45" i="100"/>
  <c r="D46" i="100"/>
  <c r="D4" i="100"/>
  <c r="E23" i="12" l="1"/>
  <c r="B11" i="13"/>
  <c r="B23" i="12"/>
  <c r="H32" i="88" l="1"/>
  <c r="E50" i="99" l="1"/>
  <c r="I50" i="103" l="1"/>
  <c r="I49" i="103"/>
  <c r="I48" i="103"/>
  <c r="H50" i="103"/>
  <c r="H49" i="103"/>
  <c r="H48" i="103"/>
  <c r="G50" i="103"/>
  <c r="G49" i="103"/>
  <c r="G48" i="103"/>
  <c r="F50" i="103"/>
  <c r="F49" i="103"/>
  <c r="F48" i="103"/>
  <c r="E50" i="103"/>
  <c r="E49" i="103"/>
  <c r="E48" i="103"/>
  <c r="D50" i="103"/>
  <c r="D49" i="103"/>
  <c r="D48" i="103"/>
  <c r="C50" i="103"/>
  <c r="C49" i="103"/>
  <c r="C48" i="103"/>
  <c r="B50" i="103"/>
  <c r="B49" i="103"/>
  <c r="B48" i="103"/>
  <c r="E49" i="99"/>
  <c r="E48" i="99"/>
  <c r="G51" i="97"/>
  <c r="G50" i="97"/>
  <c r="G49" i="97"/>
  <c r="F51" i="97"/>
  <c r="F50" i="97"/>
  <c r="F49" i="97"/>
  <c r="C49" i="85"/>
  <c r="B49" i="85"/>
  <c r="D50" i="79" l="1"/>
  <c r="D49" i="79"/>
  <c r="D48" i="79"/>
  <c r="C50" i="79"/>
  <c r="C49" i="79"/>
  <c r="C48" i="79"/>
  <c r="B50" i="79"/>
  <c r="B49" i="79"/>
  <c r="B48" i="79"/>
  <c r="D52" i="77"/>
  <c r="D51" i="77"/>
  <c r="D50" i="77"/>
  <c r="C52" i="77"/>
  <c r="C51" i="77"/>
  <c r="C50" i="77"/>
  <c r="B52" i="77"/>
  <c r="B50" i="77"/>
  <c r="B51" i="77"/>
  <c r="C50" i="75"/>
  <c r="C49" i="75"/>
  <c r="C48" i="75"/>
  <c r="B50" i="75"/>
  <c r="B49" i="75"/>
  <c r="B48" i="75"/>
  <c r="G49" i="73"/>
  <c r="G48" i="73"/>
  <c r="G51" i="96"/>
  <c r="G50" i="96"/>
  <c r="G49" i="96"/>
  <c r="F49" i="71"/>
  <c r="F48" i="71"/>
  <c r="G50" i="70"/>
  <c r="G49" i="70"/>
  <c r="G48" i="70"/>
  <c r="G49" i="69"/>
  <c r="G48" i="69"/>
  <c r="F51" i="68"/>
  <c r="F50" i="68"/>
  <c r="G49" i="67" l="1"/>
  <c r="G48" i="67"/>
  <c r="G49" i="66"/>
  <c r="G48" i="66"/>
  <c r="G47" i="66"/>
  <c r="G50" i="65"/>
  <c r="G49" i="65"/>
  <c r="G50" i="64"/>
  <c r="G49" i="64"/>
  <c r="G50" i="63"/>
  <c r="G49" i="63"/>
  <c r="G50" i="62"/>
  <c r="G49" i="62"/>
  <c r="G48" i="62"/>
  <c r="G50" i="61"/>
  <c r="G49" i="61"/>
  <c r="G48" i="61"/>
  <c r="G49" i="60"/>
  <c r="G50" i="60"/>
  <c r="G59" i="59"/>
  <c r="G58" i="59"/>
  <c r="F59" i="59"/>
  <c r="F58" i="59"/>
  <c r="F49" i="57"/>
  <c r="F48" i="57"/>
  <c r="F50" i="56"/>
  <c r="F49" i="56"/>
  <c r="F48" i="56"/>
  <c r="H50" i="45" l="1"/>
  <c r="H49" i="45"/>
  <c r="H48" i="45"/>
  <c r="G50" i="45"/>
  <c r="G49" i="45"/>
  <c r="G48" i="45"/>
  <c r="F50" i="45"/>
  <c r="F49" i="45"/>
  <c r="F48" i="45"/>
  <c r="E50" i="45"/>
  <c r="E49" i="45"/>
  <c r="E48" i="45"/>
  <c r="D50" i="45"/>
  <c r="D49" i="45"/>
  <c r="D48" i="45"/>
  <c r="C50" i="45"/>
  <c r="C49" i="45"/>
  <c r="C48" i="45"/>
  <c r="B50" i="45"/>
  <c r="B49" i="45"/>
  <c r="B48" i="45"/>
  <c r="G50" i="87"/>
  <c r="G49" i="87"/>
  <c r="G48" i="87"/>
  <c r="F50" i="87"/>
  <c r="F49" i="87"/>
  <c r="F48" i="87"/>
  <c r="E50" i="87"/>
  <c r="E49" i="87"/>
  <c r="E48" i="87"/>
  <c r="D50" i="87"/>
  <c r="D49" i="87"/>
  <c r="D48" i="87"/>
  <c r="C50" i="87"/>
  <c r="C49" i="87"/>
  <c r="C48" i="87"/>
  <c r="B50" i="87"/>
  <c r="B49" i="87"/>
  <c r="B48" i="87"/>
  <c r="H46" i="87"/>
  <c r="H41" i="87"/>
  <c r="H42" i="87"/>
  <c r="H39" i="87"/>
  <c r="H33" i="87"/>
  <c r="H34" i="87"/>
  <c r="H35" i="87"/>
  <c r="H36" i="87"/>
  <c r="H30" i="87"/>
  <c r="H23" i="87"/>
  <c r="H24" i="87"/>
  <c r="H25" i="87"/>
  <c r="H17" i="87"/>
  <c r="H18" i="87"/>
  <c r="H19" i="87"/>
  <c r="H20" i="87"/>
  <c r="H14" i="87"/>
  <c r="H13" i="87"/>
  <c r="H12" i="87"/>
  <c r="H7" i="87"/>
  <c r="H5" i="87"/>
  <c r="H26" i="86"/>
  <c r="H27" i="86"/>
  <c r="H31" i="86"/>
  <c r="H33" i="86"/>
  <c r="H36" i="86"/>
  <c r="H37" i="86"/>
  <c r="H41" i="86"/>
  <c r="H42" i="86"/>
  <c r="H43" i="86"/>
  <c r="H44" i="86"/>
  <c r="H46" i="86"/>
  <c r="H49" i="86"/>
  <c r="H24" i="86"/>
  <c r="H23" i="86"/>
  <c r="H21" i="86"/>
  <c r="H19" i="86"/>
  <c r="H15" i="86"/>
  <c r="H13" i="86"/>
  <c r="H11" i="86"/>
  <c r="H7" i="86"/>
  <c r="F13" i="42"/>
  <c r="F14" i="42"/>
  <c r="F15" i="42"/>
  <c r="F16" i="42"/>
  <c r="F17" i="42"/>
  <c r="F18" i="42"/>
  <c r="F19" i="42"/>
  <c r="F20" i="42"/>
  <c r="F21" i="42"/>
  <c r="F22" i="42"/>
  <c r="F23" i="42"/>
  <c r="F24" i="42"/>
  <c r="F25" i="42"/>
  <c r="F26" i="42"/>
  <c r="F27" i="42"/>
  <c r="F28" i="42"/>
  <c r="F29" i="42"/>
  <c r="F30" i="42"/>
  <c r="F31" i="42"/>
  <c r="F32" i="42"/>
  <c r="F33" i="42"/>
  <c r="F34" i="42"/>
  <c r="F35" i="42"/>
  <c r="F36" i="42"/>
  <c r="F37" i="42"/>
  <c r="F38" i="42"/>
  <c r="F39" i="42"/>
  <c r="F40" i="42"/>
  <c r="F41" i="42"/>
  <c r="F42" i="42"/>
  <c r="F43" i="42"/>
  <c r="F44" i="42"/>
  <c r="F45" i="42"/>
  <c r="F46" i="42"/>
  <c r="F47" i="42"/>
  <c r="F48" i="42"/>
  <c r="F49" i="42"/>
  <c r="F50" i="42"/>
  <c r="F5" i="42"/>
  <c r="F6" i="42"/>
  <c r="F7" i="42"/>
  <c r="F8" i="42"/>
  <c r="F9" i="42"/>
  <c r="F10" i="42"/>
  <c r="F11" i="42"/>
  <c r="F12" i="42"/>
  <c r="F4" i="42"/>
  <c r="F5" i="43"/>
  <c r="F6" i="43"/>
  <c r="F7" i="43"/>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 i="43"/>
  <c r="E52" i="43"/>
  <c r="E51" i="43"/>
  <c r="E50" i="43"/>
  <c r="D52" i="43"/>
  <c r="D51" i="43"/>
  <c r="D50" i="43"/>
  <c r="C52" i="43"/>
  <c r="C51" i="43"/>
  <c r="C50" i="43"/>
  <c r="B52" i="43"/>
  <c r="B51" i="43"/>
  <c r="B50" i="43"/>
  <c r="I52" i="41"/>
  <c r="I51" i="41"/>
  <c r="I50" i="41"/>
  <c r="H52" i="41"/>
  <c r="H51" i="41"/>
  <c r="H50" i="41"/>
  <c r="G52" i="41"/>
  <c r="G51" i="41"/>
  <c r="G50" i="41"/>
  <c r="F52" i="41"/>
  <c r="F51" i="41"/>
  <c r="F50" i="41"/>
  <c r="E52" i="41"/>
  <c r="E51" i="41"/>
  <c r="E50" i="41"/>
  <c r="D52" i="41"/>
  <c r="D51" i="41"/>
  <c r="D50" i="41"/>
  <c r="C52" i="41"/>
  <c r="C51" i="41"/>
  <c r="C50" i="41"/>
  <c r="B52" i="41"/>
  <c r="B51" i="41"/>
  <c r="B50" i="41"/>
  <c r="E50" i="39"/>
  <c r="E49" i="39"/>
  <c r="E48" i="39"/>
  <c r="D50" i="39"/>
  <c r="D49" i="39"/>
  <c r="D48" i="39"/>
  <c r="C50" i="39"/>
  <c r="C49" i="39"/>
  <c r="C48" i="39"/>
  <c r="B50" i="39"/>
  <c r="B49" i="39"/>
  <c r="B48" i="39"/>
  <c r="F50" i="43" l="1"/>
  <c r="F51" i="43"/>
  <c r="F52" i="43"/>
  <c r="J53" i="37"/>
  <c r="J52" i="37"/>
  <c r="J51" i="37"/>
  <c r="I53" i="37"/>
  <c r="I52" i="37"/>
  <c r="I51" i="37"/>
  <c r="H53" i="37"/>
  <c r="H52" i="37"/>
  <c r="H51" i="37"/>
  <c r="G53" i="37"/>
  <c r="G52" i="37"/>
  <c r="G51" i="37"/>
  <c r="F53" i="37"/>
  <c r="F52" i="37"/>
  <c r="F51" i="37"/>
  <c r="E53" i="37"/>
  <c r="E52" i="37"/>
  <c r="E51" i="37"/>
  <c r="D53" i="37"/>
  <c r="D52" i="37"/>
  <c r="D51" i="37"/>
  <c r="C53" i="37"/>
  <c r="C52" i="37"/>
  <c r="C51" i="37"/>
  <c r="B53" i="37"/>
  <c r="B52" i="37"/>
  <c r="B51" i="37"/>
  <c r="H53" i="35"/>
  <c r="H52" i="35"/>
  <c r="H51" i="35"/>
  <c r="G53" i="35"/>
  <c r="G52" i="35"/>
  <c r="G51" i="35"/>
  <c r="F53" i="35"/>
  <c r="F52" i="35"/>
  <c r="F51" i="35"/>
  <c r="D53" i="35"/>
  <c r="D52" i="35"/>
  <c r="D51" i="35"/>
  <c r="C53" i="35"/>
  <c r="C52" i="35"/>
  <c r="C51" i="35"/>
  <c r="B53" i="35"/>
  <c r="B52" i="35"/>
  <c r="B51" i="35"/>
  <c r="E5" i="35"/>
  <c r="E6" i="35"/>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7" i="35"/>
  <c r="E38" i="35"/>
  <c r="E39" i="35"/>
  <c r="E40" i="35"/>
  <c r="E41" i="35"/>
  <c r="E42" i="35"/>
  <c r="E43" i="35"/>
  <c r="E44" i="35"/>
  <c r="E45" i="35"/>
  <c r="E46" i="35"/>
  <c r="E4" i="35"/>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4" i="34"/>
  <c r="G53" i="33"/>
  <c r="G52" i="33"/>
  <c r="G51" i="33"/>
  <c r="F53" i="33"/>
  <c r="F52" i="33"/>
  <c r="F51" i="33"/>
  <c r="E53" i="33"/>
  <c r="E52" i="33"/>
  <c r="E51" i="33"/>
  <c r="D53" i="33"/>
  <c r="D52" i="33"/>
  <c r="D51" i="33"/>
  <c r="C53" i="33"/>
  <c r="C52" i="33"/>
  <c r="C51" i="33"/>
  <c r="B53" i="33"/>
  <c r="B52" i="33"/>
  <c r="B51" i="33"/>
  <c r="G50" i="32"/>
  <c r="G49" i="32"/>
  <c r="G48" i="32"/>
  <c r="F50" i="32"/>
  <c r="F49" i="32"/>
  <c r="F48" i="32"/>
  <c r="E50" i="32"/>
  <c r="E49" i="32"/>
  <c r="E48" i="32"/>
  <c r="D50" i="32"/>
  <c r="D49" i="32"/>
  <c r="D48" i="32"/>
  <c r="C50" i="32"/>
  <c r="C49" i="32"/>
  <c r="C48" i="32"/>
  <c r="B50" i="32"/>
  <c r="B49" i="32"/>
  <c r="B48" i="32"/>
  <c r="K53" i="29"/>
  <c r="K52" i="29"/>
  <c r="K51" i="29"/>
  <c r="J53" i="29"/>
  <c r="J52" i="29"/>
  <c r="J51" i="29"/>
  <c r="I53" i="29"/>
  <c r="I52" i="29"/>
  <c r="I51" i="29"/>
  <c r="H53" i="29"/>
  <c r="H52" i="29"/>
  <c r="H51" i="29"/>
  <c r="G53" i="29"/>
  <c r="G52" i="29"/>
  <c r="G51" i="29"/>
  <c r="F53" i="29"/>
  <c r="F52" i="29"/>
  <c r="F51" i="29"/>
  <c r="E53" i="29"/>
  <c r="E52" i="29"/>
  <c r="E51" i="29"/>
  <c r="D53" i="29"/>
  <c r="D52" i="29"/>
  <c r="D51" i="29"/>
  <c r="C53" i="29"/>
  <c r="C52" i="29"/>
  <c r="C51" i="29"/>
  <c r="B53" i="29"/>
  <c r="B52" i="29"/>
  <c r="B51" i="29"/>
  <c r="D50" i="27"/>
  <c r="D49" i="27"/>
  <c r="D48" i="27"/>
  <c r="C50" i="27"/>
  <c r="C49" i="27"/>
  <c r="C48" i="27"/>
  <c r="B50" i="27"/>
  <c r="B49" i="27"/>
  <c r="B48" i="27"/>
  <c r="I52" i="23"/>
  <c r="I51" i="23"/>
  <c r="I50" i="23"/>
  <c r="H52" i="23"/>
  <c r="H51" i="23"/>
  <c r="H50" i="23"/>
  <c r="G52" i="23"/>
  <c r="G51" i="23"/>
  <c r="G50" i="23"/>
  <c r="F52" i="23"/>
  <c r="F51" i="23"/>
  <c r="F50" i="23"/>
  <c r="E52" i="23"/>
  <c r="E51" i="23"/>
  <c r="E50" i="23"/>
  <c r="D52" i="23"/>
  <c r="D51" i="23"/>
  <c r="D50" i="23"/>
  <c r="C52" i="23"/>
  <c r="C51" i="23"/>
  <c r="C50" i="23"/>
  <c r="B52" i="23"/>
  <c r="B51" i="23"/>
  <c r="B50" i="23"/>
  <c r="G51" i="83"/>
  <c r="G50" i="83"/>
  <c r="G49" i="83"/>
  <c r="F51" i="83"/>
  <c r="F50" i="83"/>
  <c r="F49" i="83"/>
  <c r="E51" i="83"/>
  <c r="E50" i="83"/>
  <c r="E49" i="83"/>
  <c r="D51" i="83"/>
  <c r="D50" i="83"/>
  <c r="D49" i="83"/>
  <c r="C51" i="83"/>
  <c r="C50" i="83"/>
  <c r="C49" i="83"/>
  <c r="B51" i="83"/>
  <c r="B50" i="83"/>
  <c r="B49" i="83"/>
  <c r="F51" i="21"/>
  <c r="F50" i="21"/>
  <c r="F49" i="21"/>
  <c r="E51" i="21"/>
  <c r="E50" i="21"/>
  <c r="E49" i="21"/>
  <c r="D51" i="21"/>
  <c r="D50" i="21"/>
  <c r="D49" i="21"/>
  <c r="C51" i="21"/>
  <c r="C50" i="21"/>
  <c r="C49" i="21"/>
  <c r="B51" i="21"/>
  <c r="B50" i="21"/>
  <c r="B49" i="21"/>
  <c r="J50" i="19"/>
  <c r="J49" i="19"/>
  <c r="J48" i="19"/>
  <c r="I50" i="19"/>
  <c r="I49" i="19"/>
  <c r="I48" i="19"/>
  <c r="H50" i="19"/>
  <c r="H49" i="19"/>
  <c r="H48" i="19"/>
  <c r="G50" i="19"/>
  <c r="G49" i="19"/>
  <c r="G48" i="19"/>
  <c r="F50" i="19"/>
  <c r="F49" i="19"/>
  <c r="F48" i="19"/>
  <c r="E50" i="19"/>
  <c r="E49" i="19"/>
  <c r="E48" i="19"/>
  <c r="D50" i="19"/>
  <c r="D49" i="19"/>
  <c r="D48" i="19"/>
  <c r="C50" i="19"/>
  <c r="C49" i="19"/>
  <c r="C48" i="19"/>
  <c r="B50" i="19"/>
  <c r="B49" i="19"/>
  <c r="B48" i="19"/>
  <c r="E50" i="17"/>
  <c r="E49" i="17"/>
  <c r="E48" i="17"/>
  <c r="D50" i="17"/>
  <c r="D49" i="17"/>
  <c r="D48" i="17"/>
  <c r="C50" i="17"/>
  <c r="C49" i="17"/>
  <c r="C48" i="17"/>
  <c r="B50" i="17"/>
  <c r="B49" i="17"/>
  <c r="B48" i="17"/>
  <c r="E50" i="15"/>
  <c r="E49" i="15"/>
  <c r="E48" i="15"/>
  <c r="E52" i="35" l="1"/>
  <c r="E53" i="35"/>
  <c r="E51" i="35"/>
  <c r="B43" i="12" l="1"/>
  <c r="B12" i="12"/>
  <c r="B25" i="12" l="1"/>
  <c r="B24" i="12"/>
  <c r="B41" i="13"/>
  <c r="B36" i="13"/>
  <c r="B27" i="13"/>
  <c r="B26" i="13"/>
  <c r="B25" i="13"/>
  <c r="B24" i="13"/>
  <c r="B22" i="13"/>
  <c r="B21" i="13"/>
  <c r="B20" i="13"/>
  <c r="B19" i="13"/>
  <c r="B18" i="13"/>
  <c r="B17" i="13"/>
  <c r="B16" i="13"/>
  <c r="B14" i="13"/>
  <c r="B13" i="13"/>
  <c r="B12" i="13"/>
  <c r="B10" i="13"/>
  <c r="B9" i="13"/>
  <c r="B8" i="13"/>
  <c r="B7" i="13"/>
  <c r="B6" i="13"/>
  <c r="B5" i="13"/>
  <c r="B51" i="12"/>
  <c r="B50" i="12"/>
  <c r="B49" i="12"/>
  <c r="B48" i="12"/>
  <c r="B47" i="12"/>
  <c r="B46" i="12"/>
  <c r="B45" i="12"/>
  <c r="B44" i="12"/>
  <c r="B42" i="12"/>
  <c r="B41" i="12"/>
  <c r="B40" i="12"/>
  <c r="B39" i="12"/>
  <c r="B38" i="12"/>
  <c r="B37" i="12"/>
  <c r="J49" i="4" l="1"/>
  <c r="J48" i="4"/>
  <c r="J47" i="4"/>
  <c r="J46" i="4"/>
  <c r="F49" i="4"/>
  <c r="F48" i="4"/>
  <c r="F47" i="4"/>
  <c r="F46" i="4"/>
  <c r="D49" i="4"/>
  <c r="D48" i="4"/>
  <c r="D47" i="4"/>
  <c r="D46" i="4"/>
  <c r="C49" i="4"/>
  <c r="C48" i="4"/>
  <c r="C47" i="4"/>
  <c r="C46" i="4"/>
  <c r="J43" i="4"/>
  <c r="F43" i="4"/>
  <c r="D43" i="4"/>
  <c r="C43" i="4"/>
  <c r="H53" i="3" l="1"/>
  <c r="E53" i="3"/>
  <c r="H52" i="3"/>
  <c r="I52" i="3" s="1"/>
  <c r="E52" i="3"/>
  <c r="H51" i="3"/>
  <c r="E51" i="3"/>
  <c r="H50" i="3"/>
  <c r="E50" i="3"/>
  <c r="H49" i="3"/>
  <c r="E49" i="3"/>
  <c r="H48" i="3"/>
  <c r="E48" i="3"/>
  <c r="H47" i="3"/>
  <c r="E47" i="3"/>
  <c r="H46" i="3"/>
  <c r="E46" i="3"/>
  <c r="H45" i="3"/>
  <c r="E45" i="3"/>
  <c r="H44" i="3"/>
  <c r="E44" i="3"/>
  <c r="H43" i="3"/>
  <c r="E43" i="3"/>
  <c r="H42" i="3"/>
  <c r="I42" i="3" s="1"/>
  <c r="E42" i="3"/>
  <c r="H41" i="3"/>
  <c r="E41" i="3"/>
  <c r="H40" i="3"/>
  <c r="I40" i="3" s="1"/>
  <c r="E40" i="3"/>
  <c r="H39" i="3"/>
  <c r="E39" i="3"/>
  <c r="H38" i="3"/>
  <c r="E38" i="3"/>
  <c r="H37" i="3"/>
  <c r="I37" i="3" s="1"/>
  <c r="E37" i="3"/>
  <c r="H36" i="3"/>
  <c r="I36" i="3" s="1"/>
  <c r="E36" i="3"/>
  <c r="H35" i="3"/>
  <c r="E35" i="3"/>
  <c r="H34" i="3"/>
  <c r="E34" i="3"/>
  <c r="H33" i="3"/>
  <c r="E33" i="3"/>
  <c r="H32" i="3"/>
  <c r="E32" i="3"/>
  <c r="H31" i="3"/>
  <c r="E31" i="3"/>
  <c r="H30" i="3"/>
  <c r="I30" i="3" s="1"/>
  <c r="E30" i="3"/>
  <c r="H29" i="3"/>
  <c r="I29" i="3" s="1"/>
  <c r="E29" i="3"/>
  <c r="H28" i="3"/>
  <c r="E28" i="3"/>
  <c r="H27" i="3"/>
  <c r="E27" i="3"/>
  <c r="H26" i="3"/>
  <c r="E26" i="3"/>
  <c r="H25" i="3"/>
  <c r="E25" i="3"/>
  <c r="H24" i="3"/>
  <c r="E24" i="3"/>
  <c r="H23" i="3"/>
  <c r="E23" i="3"/>
  <c r="H22" i="3"/>
  <c r="E22" i="3"/>
  <c r="H21" i="3"/>
  <c r="I21" i="3" s="1"/>
  <c r="E21" i="3"/>
  <c r="H20" i="3"/>
  <c r="E20" i="3"/>
  <c r="H19" i="3"/>
  <c r="E19" i="3"/>
  <c r="H18" i="3"/>
  <c r="E18" i="3"/>
  <c r="H17" i="3"/>
  <c r="E17" i="3"/>
  <c r="H16" i="3"/>
  <c r="H15" i="3"/>
  <c r="I15" i="3" s="1"/>
  <c r="H14" i="3"/>
  <c r="I14" i="3" s="1"/>
  <c r="H13" i="3"/>
  <c r="I13" i="3" s="1"/>
  <c r="H12" i="3"/>
  <c r="I12" i="3" s="1"/>
  <c r="H11" i="3"/>
  <c r="I11" i="3" s="1"/>
  <c r="H10" i="3"/>
  <c r="I10" i="3" s="1"/>
  <c r="E10" i="3"/>
  <c r="H9" i="3"/>
  <c r="E9" i="3"/>
  <c r="H8" i="3"/>
  <c r="E8" i="3"/>
  <c r="H7" i="3"/>
  <c r="E7" i="3"/>
  <c r="C37" i="12" l="1"/>
  <c r="I7" i="3"/>
  <c r="I8" i="3"/>
  <c r="I9" i="3"/>
  <c r="C38" i="12"/>
  <c r="C39" i="12"/>
  <c r="C40" i="12"/>
  <c r="C41" i="12"/>
  <c r="C42" i="12"/>
  <c r="C43" i="12"/>
  <c r="I16" i="3"/>
  <c r="I17" i="3"/>
  <c r="I18" i="3"/>
  <c r="C44" i="12"/>
  <c r="I19" i="3"/>
  <c r="C45" i="12"/>
  <c r="I20" i="3"/>
  <c r="C46" i="12"/>
  <c r="C47" i="12"/>
  <c r="I22" i="3"/>
  <c r="C48" i="12"/>
  <c r="I23" i="3"/>
  <c r="C49" i="12"/>
  <c r="I24" i="3"/>
  <c r="I25" i="3"/>
  <c r="C50" i="12"/>
  <c r="I26" i="3"/>
  <c r="I27" i="3"/>
  <c r="C51" i="12"/>
  <c r="I28" i="3"/>
  <c r="C5" i="13"/>
  <c r="C7" i="13"/>
  <c r="I31" i="3"/>
  <c r="C8" i="13"/>
  <c r="I32" i="3"/>
  <c r="I33" i="3"/>
  <c r="C9" i="13"/>
  <c r="I34" i="3"/>
  <c r="I35" i="3"/>
  <c r="C10" i="13"/>
  <c r="C36" i="13"/>
  <c r="I38" i="3"/>
  <c r="I39" i="3"/>
  <c r="C12" i="13"/>
  <c r="I44" i="3"/>
  <c r="C14" i="13"/>
  <c r="C16" i="13"/>
  <c r="I45" i="3"/>
  <c r="C17" i="13"/>
  <c r="I46" i="3"/>
  <c r="I47" i="3"/>
  <c r="C18" i="13"/>
  <c r="I48" i="3"/>
  <c r="I49" i="3"/>
  <c r="C19" i="13"/>
  <c r="I50" i="3"/>
  <c r="C20" i="13"/>
  <c r="I51" i="3"/>
  <c r="C21" i="13"/>
  <c r="I53" i="3"/>
  <c r="C22" i="13"/>
  <c r="I43" i="3"/>
  <c r="I41" i="3"/>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6" i="8"/>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6" i="7"/>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G23" i="12" s="1"/>
  <c r="H43" i="6"/>
  <c r="H44" i="6"/>
  <c r="H45" i="6"/>
  <c r="H46" i="6"/>
  <c r="H47" i="6"/>
  <c r="H48" i="6"/>
  <c r="H49" i="6"/>
  <c r="H50" i="6"/>
  <c r="H51" i="6"/>
  <c r="H52" i="6"/>
  <c r="H5" i="6"/>
  <c r="H50" i="87" l="1"/>
  <c r="H49" i="87"/>
  <c r="H48" i="87"/>
  <c r="B7" i="12" l="1"/>
  <c r="B15" i="13" l="1"/>
  <c r="B35" i="12"/>
  <c r="B34" i="12"/>
  <c r="B33" i="12"/>
  <c r="B32" i="12"/>
  <c r="B31" i="12"/>
  <c r="B30" i="12"/>
  <c r="B29" i="12"/>
  <c r="B28" i="12"/>
  <c r="B27" i="12"/>
  <c r="B26" i="12"/>
  <c r="B22" i="12"/>
  <c r="B21" i="12"/>
  <c r="B20" i="12"/>
  <c r="B19" i="12"/>
  <c r="B18" i="12"/>
  <c r="B17" i="12"/>
  <c r="B16" i="12"/>
  <c r="B15" i="12"/>
  <c r="B14" i="12"/>
  <c r="B13" i="12"/>
  <c r="B11" i="12"/>
  <c r="B10" i="12"/>
  <c r="B9" i="12"/>
  <c r="B8" i="12"/>
  <c r="B6" i="12"/>
  <c r="B5" i="12" l="1"/>
  <c r="B36" i="12"/>
  <c r="E8" i="2" l="1"/>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7" i="2"/>
  <c r="C53" i="101" l="1"/>
  <c r="B53" i="101"/>
  <c r="E8" i="6" l="1"/>
  <c r="H25" i="89" l="1"/>
  <c r="F11" i="13" l="1"/>
  <c r="D11" i="13"/>
  <c r="H10" i="89" l="1"/>
  <c r="C24" i="46" l="1"/>
  <c r="B24" i="46"/>
  <c r="C45" i="47"/>
  <c r="B45" i="47"/>
  <c r="C44" i="47"/>
  <c r="B44" i="47"/>
  <c r="C40" i="47"/>
  <c r="B40" i="47"/>
  <c r="C39" i="47"/>
  <c r="B39" i="47"/>
  <c r="C38" i="47"/>
  <c r="B38" i="47"/>
  <c r="C37" i="47"/>
  <c r="B37" i="47"/>
  <c r="C36" i="47"/>
  <c r="B36" i="47"/>
  <c r="C33" i="47"/>
  <c r="B33" i="47"/>
  <c r="C32" i="47"/>
  <c r="B32" i="47"/>
  <c r="C31" i="47"/>
  <c r="B31" i="47"/>
  <c r="C30" i="47"/>
  <c r="B30" i="47"/>
  <c r="C29" i="47"/>
  <c r="B29" i="47"/>
  <c r="C27" i="47"/>
  <c r="B27" i="47"/>
  <c r="C26" i="47"/>
  <c r="B26" i="47"/>
  <c r="C25" i="47"/>
  <c r="B25" i="47"/>
  <c r="C24" i="47"/>
  <c r="B24" i="47"/>
  <c r="C20" i="47"/>
  <c r="B20" i="47"/>
  <c r="C19" i="47"/>
  <c r="B19" i="47"/>
  <c r="C15" i="47"/>
  <c r="B15" i="47"/>
  <c r="C14" i="47"/>
  <c r="B14" i="47"/>
  <c r="C13" i="47"/>
  <c r="B13" i="47"/>
  <c r="C12" i="47"/>
  <c r="B12" i="47"/>
  <c r="C8" i="47"/>
  <c r="B8" i="47"/>
  <c r="C7" i="47"/>
  <c r="B7" i="47"/>
  <c r="C6" i="47"/>
  <c r="B6" i="47"/>
  <c r="C5" i="47"/>
  <c r="B5" i="47"/>
  <c r="C50" i="46"/>
  <c r="B50" i="46"/>
  <c r="C49" i="46"/>
  <c r="B49" i="46"/>
  <c r="C48" i="46"/>
  <c r="B48" i="46"/>
  <c r="C44" i="46"/>
  <c r="B44" i="46"/>
  <c r="C43" i="46"/>
  <c r="B43" i="46"/>
  <c r="C42" i="46"/>
  <c r="B42" i="46"/>
  <c r="C38" i="46"/>
  <c r="B38" i="46"/>
  <c r="C37" i="46"/>
  <c r="B37" i="46"/>
  <c r="C33" i="46"/>
  <c r="B33" i="46"/>
  <c r="C32" i="46"/>
  <c r="B32" i="46"/>
  <c r="C31" i="46"/>
  <c r="B31" i="46"/>
  <c r="C30" i="46"/>
  <c r="B30" i="46"/>
  <c r="C29" i="46"/>
  <c r="B29" i="46"/>
  <c r="C25" i="46"/>
  <c r="B25" i="46"/>
  <c r="C23" i="46"/>
  <c r="B23" i="46"/>
  <c r="C22" i="46"/>
  <c r="B22" i="46"/>
  <c r="C21" i="46"/>
  <c r="B21" i="46"/>
  <c r="C20" i="46"/>
  <c r="B20" i="46"/>
  <c r="C15" i="46"/>
  <c r="C14" i="46" s="1"/>
  <c r="B15" i="46"/>
  <c r="B14" i="46" s="1"/>
  <c r="C11" i="46"/>
  <c r="C10" i="46"/>
  <c r="C9" i="46"/>
  <c r="B11" i="46"/>
  <c r="B10" i="46"/>
  <c r="B9" i="46"/>
  <c r="E37" i="7" l="1"/>
  <c r="E10" i="4" l="1"/>
  <c r="E41" i="13" l="1"/>
  <c r="E26" i="13"/>
  <c r="E27" i="13"/>
  <c r="E25" i="13"/>
  <c r="E24" i="13"/>
  <c r="E15" i="13"/>
  <c r="E13" i="13"/>
  <c r="E6" i="13"/>
  <c r="E27" i="12"/>
  <c r="E25" i="12"/>
  <c r="E24" i="12"/>
  <c r="E12" i="12"/>
  <c r="E47" i="13"/>
  <c r="E46" i="13"/>
  <c r="E45" i="13"/>
  <c r="E44" i="13"/>
  <c r="E43" i="13"/>
  <c r="E42" i="13"/>
  <c r="E40" i="13"/>
  <c r="E39" i="13"/>
  <c r="E38" i="13"/>
  <c r="E37" i="13"/>
  <c r="E36" i="13"/>
  <c r="E35" i="13" l="1"/>
  <c r="E34" i="13"/>
  <c r="E33" i="13"/>
  <c r="E32" i="13"/>
  <c r="E31" i="13"/>
  <c r="E30" i="13"/>
  <c r="E29" i="13"/>
  <c r="E28" i="13"/>
  <c r="E23" i="13"/>
  <c r="E22" i="13"/>
  <c r="E21" i="13"/>
  <c r="E20" i="13"/>
  <c r="E19" i="13"/>
  <c r="E18" i="13"/>
  <c r="E17" i="13"/>
  <c r="E16" i="13"/>
  <c r="E14" i="13"/>
  <c r="E12" i="13"/>
  <c r="E10" i="13"/>
  <c r="E9" i="13"/>
  <c r="E8" i="13"/>
  <c r="E7" i="13"/>
  <c r="E5" i="13"/>
  <c r="E51" i="12"/>
  <c r="E50" i="12"/>
  <c r="E49" i="12"/>
  <c r="E48" i="12"/>
  <c r="E47" i="12"/>
  <c r="E46" i="12"/>
  <c r="E45" i="12"/>
  <c r="E44" i="12"/>
  <c r="E43" i="12"/>
  <c r="E42" i="12"/>
  <c r="E41" i="12"/>
  <c r="E40" i="12"/>
  <c r="E39" i="12"/>
  <c r="E38" i="12"/>
  <c r="E37" i="12"/>
  <c r="E36" i="12"/>
  <c r="E35" i="12"/>
  <c r="E34" i="12"/>
  <c r="E33" i="12"/>
  <c r="E32" i="12"/>
  <c r="E31" i="12"/>
  <c r="E30" i="12"/>
  <c r="E29" i="12"/>
  <c r="E28" i="12"/>
  <c r="E26" i="12"/>
  <c r="E22" i="12"/>
  <c r="E21" i="12"/>
  <c r="E20" i="12"/>
  <c r="E19" i="12"/>
  <c r="E18" i="12"/>
  <c r="E17" i="12"/>
  <c r="E16" i="12"/>
  <c r="E15" i="12"/>
  <c r="E14" i="12"/>
  <c r="E13" i="12"/>
  <c r="E11" i="12"/>
  <c r="E10" i="12"/>
  <c r="E9" i="12"/>
  <c r="E8" i="12"/>
  <c r="E7" i="12" l="1"/>
  <c r="E6" i="12"/>
  <c r="E5" i="12"/>
  <c r="G48" i="8"/>
  <c r="G47" i="8"/>
  <c r="G46" i="8"/>
  <c r="G45" i="8"/>
  <c r="F48" i="8"/>
  <c r="F47" i="8"/>
  <c r="F46" i="8"/>
  <c r="F45" i="8"/>
  <c r="C48" i="8"/>
  <c r="F11" i="1" s="1"/>
  <c r="C47" i="8"/>
  <c r="F10" i="1" s="1"/>
  <c r="C46" i="8"/>
  <c r="F9" i="1" s="1"/>
  <c r="C45" i="8"/>
  <c r="F8" i="1" s="1"/>
  <c r="B48" i="8"/>
  <c r="B47" i="8"/>
  <c r="B46" i="8"/>
  <c r="B45" i="8"/>
  <c r="E11" i="1"/>
  <c r="E10" i="1"/>
  <c r="E9" i="1"/>
  <c r="E8" i="1"/>
  <c r="B11" i="1"/>
  <c r="B10" i="1"/>
  <c r="B9" i="1"/>
  <c r="B8" i="1"/>
  <c r="F41" i="13"/>
  <c r="F26" i="13"/>
  <c r="F27" i="13"/>
  <c r="F25" i="13"/>
  <c r="F24" i="13"/>
  <c r="F15" i="13"/>
  <c r="F13" i="13"/>
  <c r="F27" i="12"/>
  <c r="F25" i="12"/>
  <c r="F24" i="12"/>
  <c r="F23" i="12"/>
  <c r="F12" i="12"/>
  <c r="B47" i="13"/>
  <c r="F47" i="13" s="1"/>
  <c r="B46" i="13"/>
  <c r="F46" i="13" s="1"/>
  <c r="B45" i="13"/>
  <c r="F45" i="13" s="1"/>
  <c r="B44" i="13"/>
  <c r="F44" i="13" s="1"/>
  <c r="B43" i="13"/>
  <c r="F43" i="13" s="1"/>
  <c r="B42" i="13"/>
  <c r="F42" i="13" s="1"/>
  <c r="B40" i="13"/>
  <c r="F40" i="13" s="1"/>
  <c r="B39" i="13"/>
  <c r="F39" i="13" s="1"/>
  <c r="B38" i="13"/>
  <c r="F38" i="13" s="1"/>
  <c r="B37" i="13"/>
  <c r="F37" i="13" s="1"/>
  <c r="F36" i="13"/>
  <c r="B35" i="13"/>
  <c r="F35" i="13" s="1"/>
  <c r="B34" i="13"/>
  <c r="F34" i="13" s="1"/>
  <c r="B33" i="13"/>
  <c r="F33" i="13" s="1"/>
  <c r="B32" i="13"/>
  <c r="F32" i="13" s="1"/>
  <c r="B31" i="13"/>
  <c r="F31" i="13" s="1"/>
  <c r="B30" i="13"/>
  <c r="F30" i="13" s="1"/>
  <c r="B29" i="13"/>
  <c r="F29" i="13" s="1"/>
  <c r="B28" i="13"/>
  <c r="F28" i="13" s="1"/>
  <c r="B23" i="13"/>
  <c r="F22" i="13"/>
  <c r="F21" i="13"/>
  <c r="F20" i="13"/>
  <c r="F19" i="13"/>
  <c r="F18" i="13"/>
  <c r="F17" i="13"/>
  <c r="F16" i="13"/>
  <c r="F14" i="13"/>
  <c r="F12" i="13"/>
  <c r="F10" i="13"/>
  <c r="F9" i="13"/>
  <c r="F8" i="13"/>
  <c r="F7" i="13"/>
  <c r="F5" i="13"/>
  <c r="F51" i="12"/>
  <c r="F50" i="12"/>
  <c r="F49" i="12"/>
  <c r="F48" i="12"/>
  <c r="F47" i="12"/>
  <c r="F46" i="12"/>
  <c r="F45" i="12"/>
  <c r="F44" i="12"/>
  <c r="F43" i="12"/>
  <c r="F42" i="12"/>
  <c r="F41" i="12"/>
  <c r="F40" i="12"/>
  <c r="F39" i="12"/>
  <c r="F38" i="12"/>
  <c r="F37" i="12"/>
  <c r="F36" i="12"/>
  <c r="F35" i="12"/>
  <c r="F34" i="12"/>
  <c r="F33" i="12"/>
  <c r="F32" i="12"/>
  <c r="F31" i="12"/>
  <c r="F30" i="12"/>
  <c r="F29" i="12"/>
  <c r="F28" i="12"/>
  <c r="F26" i="12"/>
  <c r="F22" i="12"/>
  <c r="F21" i="12"/>
  <c r="F20" i="12"/>
  <c r="F19" i="12"/>
  <c r="F18" i="12"/>
  <c r="F17" i="12"/>
  <c r="F16" i="12"/>
  <c r="F15" i="12"/>
  <c r="F14" i="12"/>
  <c r="F13" i="12"/>
  <c r="F11" i="12"/>
  <c r="F10" i="12"/>
  <c r="F9" i="12"/>
  <c r="F8" i="12"/>
  <c r="F7" i="12"/>
  <c r="F6" i="12"/>
  <c r="G53" i="89"/>
  <c r="G52" i="89"/>
  <c r="G51" i="89"/>
  <c r="E53" i="89"/>
  <c r="E52" i="89"/>
  <c r="E51" i="89"/>
  <c r="D53" i="89"/>
  <c r="D52" i="89"/>
  <c r="D51" i="89"/>
  <c r="C53" i="89"/>
  <c r="C52" i="89"/>
  <c r="C51" i="89"/>
  <c r="H6" i="89"/>
  <c r="H7" i="89"/>
  <c r="H8" i="89"/>
  <c r="H9" i="89"/>
  <c r="H11" i="89"/>
  <c r="H12" i="89"/>
  <c r="H13" i="89"/>
  <c r="H14" i="89"/>
  <c r="H15" i="89"/>
  <c r="H16" i="89"/>
  <c r="H17" i="89"/>
  <c r="H18" i="89"/>
  <c r="H19" i="89"/>
  <c r="H20" i="89"/>
  <c r="H21" i="89"/>
  <c r="H22" i="89"/>
  <c r="H23" i="89"/>
  <c r="H24" i="89"/>
  <c r="H26" i="89"/>
  <c r="H27" i="89"/>
  <c r="H28" i="89"/>
  <c r="H29" i="89"/>
  <c r="H30" i="89"/>
  <c r="H31" i="89"/>
  <c r="H32" i="89"/>
  <c r="H33" i="89"/>
  <c r="H34" i="89"/>
  <c r="H35" i="89"/>
  <c r="H36" i="89"/>
  <c r="H37" i="89"/>
  <c r="H38" i="89"/>
  <c r="H39" i="89"/>
  <c r="H40" i="89"/>
  <c r="H41" i="89"/>
  <c r="H42" i="89"/>
  <c r="H43" i="89"/>
  <c r="H44" i="89"/>
  <c r="H45" i="89"/>
  <c r="H46" i="89"/>
  <c r="H4" i="89"/>
  <c r="H5" i="88"/>
  <c r="H6" i="88"/>
  <c r="H7" i="88"/>
  <c r="H8" i="88"/>
  <c r="H9" i="88"/>
  <c r="H10" i="88"/>
  <c r="H11" i="88"/>
  <c r="H12" i="88"/>
  <c r="H13" i="88"/>
  <c r="H14" i="88"/>
  <c r="H15" i="88"/>
  <c r="H16" i="88"/>
  <c r="H17" i="88"/>
  <c r="H18" i="88"/>
  <c r="H19" i="88"/>
  <c r="H20" i="88"/>
  <c r="H21" i="88"/>
  <c r="H22" i="88"/>
  <c r="H23" i="88"/>
  <c r="H24" i="88"/>
  <c r="H25" i="88"/>
  <c r="H26" i="88"/>
  <c r="H27" i="88"/>
  <c r="H28" i="88"/>
  <c r="H29" i="88"/>
  <c r="H30" i="88"/>
  <c r="H31" i="88"/>
  <c r="H33" i="88"/>
  <c r="H34" i="88"/>
  <c r="H35" i="88"/>
  <c r="H36" i="88"/>
  <c r="H37" i="88"/>
  <c r="H38" i="88"/>
  <c r="H39" i="88"/>
  <c r="H40" i="88"/>
  <c r="H41" i="88"/>
  <c r="H42" i="88"/>
  <c r="H43" i="88"/>
  <c r="H44" i="88"/>
  <c r="H45" i="88"/>
  <c r="H46" i="88"/>
  <c r="H47" i="88"/>
  <c r="H48" i="88"/>
  <c r="H49" i="88"/>
  <c r="H50" i="88"/>
  <c r="H4" i="88"/>
  <c r="E7" i="4"/>
  <c r="E8" i="4"/>
  <c r="E9" i="4"/>
  <c r="E11" i="4"/>
  <c r="E12" i="4"/>
  <c r="E13" i="4"/>
  <c r="E14" i="4"/>
  <c r="E15" i="4"/>
  <c r="E16" i="4"/>
  <c r="E17" i="4"/>
  <c r="E18" i="4"/>
  <c r="E19" i="4"/>
  <c r="E20" i="4"/>
  <c r="E21" i="4"/>
  <c r="E22" i="4"/>
  <c r="E23" i="4"/>
  <c r="E24" i="4"/>
  <c r="E25" i="4"/>
  <c r="E26" i="4"/>
  <c r="E27" i="4"/>
  <c r="E28" i="4"/>
  <c r="E29" i="4"/>
  <c r="E30" i="4"/>
  <c r="E31" i="4"/>
  <c r="E32" i="4"/>
  <c r="E33" i="4"/>
  <c r="E34" i="4"/>
  <c r="E35" i="4"/>
  <c r="E36" i="4"/>
  <c r="E37" i="4"/>
  <c r="E6" i="4"/>
  <c r="F23" i="13" l="1"/>
  <c r="B49" i="13"/>
  <c r="E47" i="4"/>
  <c r="E49" i="4"/>
  <c r="E48" i="4"/>
  <c r="E49" i="13"/>
  <c r="F5" i="12"/>
  <c r="E51" i="13"/>
  <c r="E50" i="13"/>
  <c r="B51" i="13"/>
  <c r="F6" i="13"/>
  <c r="F49" i="13" s="1"/>
  <c r="B50" i="13"/>
  <c r="G41" i="8"/>
  <c r="F41" i="8"/>
  <c r="C41" i="8"/>
  <c r="B41" i="8"/>
  <c r="E7" i="1"/>
  <c r="E46" i="4"/>
  <c r="F50" i="13" l="1"/>
  <c r="F7" i="1"/>
  <c r="E45" i="8"/>
  <c r="B7" i="1"/>
  <c r="G28" i="13" l="1"/>
  <c r="G29" i="13"/>
  <c r="G30" i="13"/>
  <c r="G31" i="13"/>
  <c r="G32" i="13"/>
  <c r="G33" i="13"/>
  <c r="G34" i="13"/>
  <c r="G35" i="13"/>
  <c r="G37" i="13"/>
  <c r="G38" i="13"/>
  <c r="G39" i="13"/>
  <c r="G36" i="12"/>
  <c r="G40" i="13"/>
  <c r="G42" i="13"/>
  <c r="G43" i="13"/>
  <c r="G44" i="13"/>
  <c r="G45" i="13"/>
  <c r="G46" i="13"/>
  <c r="G47" i="13"/>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G38" i="12"/>
  <c r="G39" i="12"/>
  <c r="G40" i="12"/>
  <c r="G41" i="12"/>
  <c r="G42" i="12"/>
  <c r="G43" i="12"/>
  <c r="G44" i="12"/>
  <c r="G45" i="12"/>
  <c r="G46" i="12"/>
  <c r="G25" i="13"/>
  <c r="G47" i="12"/>
  <c r="G48" i="12"/>
  <c r="G49" i="12"/>
  <c r="G50" i="12"/>
  <c r="G51" i="12"/>
  <c r="G5" i="13"/>
  <c r="G7" i="13"/>
  <c r="G8" i="13"/>
  <c r="G9" i="13"/>
  <c r="G10" i="13"/>
  <c r="G36" i="13"/>
  <c r="G12" i="13"/>
  <c r="G14" i="13"/>
  <c r="G16" i="13"/>
  <c r="G17" i="13"/>
  <c r="G18" i="13"/>
  <c r="G19" i="13"/>
  <c r="G20" i="13"/>
  <c r="G21" i="13"/>
  <c r="G22" i="13"/>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8" i="7"/>
  <c r="E39" i="7"/>
  <c r="E40" i="7"/>
  <c r="E41" i="7"/>
  <c r="E42" i="7"/>
  <c r="E43" i="7"/>
  <c r="E44" i="7"/>
  <c r="E45" i="7"/>
  <c r="E46" i="7"/>
  <c r="E47" i="7"/>
  <c r="E48" i="7"/>
  <c r="E49" i="7"/>
  <c r="E50" i="7"/>
  <c r="E51" i="7"/>
  <c r="E52" i="7"/>
  <c r="E6" i="6"/>
  <c r="E7"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G6" i="12"/>
  <c r="G7" i="12"/>
  <c r="G8" i="12"/>
  <c r="G9" i="12"/>
  <c r="G10" i="12"/>
  <c r="G11" i="12"/>
  <c r="G13" i="12"/>
  <c r="G14" i="12"/>
  <c r="G15" i="12"/>
  <c r="G16" i="12"/>
  <c r="G17" i="12"/>
  <c r="G18" i="12"/>
  <c r="G19" i="12"/>
  <c r="G20" i="12"/>
  <c r="G21" i="12"/>
  <c r="G22" i="12"/>
  <c r="G26" i="12"/>
  <c r="G28" i="12"/>
  <c r="G29" i="12"/>
  <c r="G30" i="12"/>
  <c r="G13" i="13"/>
  <c r="G31" i="12"/>
  <c r="G32" i="12"/>
  <c r="G33" i="12"/>
  <c r="G34" i="12"/>
  <c r="G35" i="12"/>
  <c r="H7" i="4"/>
  <c r="H8" i="4"/>
  <c r="H9" i="4"/>
  <c r="H10" i="4"/>
  <c r="H11" i="4"/>
  <c r="H12" i="4"/>
  <c r="H13" i="4"/>
  <c r="I13" i="4" s="1"/>
  <c r="H14" i="4"/>
  <c r="H15" i="4"/>
  <c r="H16" i="4"/>
  <c r="H17" i="4"/>
  <c r="H18" i="4"/>
  <c r="I18" i="4" s="1"/>
  <c r="H19" i="4"/>
  <c r="H20" i="4"/>
  <c r="I20" i="4" s="1"/>
  <c r="H21" i="4"/>
  <c r="H22" i="4"/>
  <c r="H23" i="4"/>
  <c r="I23" i="4" s="1"/>
  <c r="H24" i="4"/>
  <c r="H25" i="4"/>
  <c r="I25" i="4" s="1"/>
  <c r="H26" i="4"/>
  <c r="I26" i="4" s="1"/>
  <c r="H27" i="4"/>
  <c r="H28" i="4"/>
  <c r="I28" i="4" s="1"/>
  <c r="H29" i="4"/>
  <c r="H30" i="4"/>
  <c r="H31" i="4"/>
  <c r="H32" i="4"/>
  <c r="H33" i="4"/>
  <c r="H34" i="4"/>
  <c r="H35" i="4"/>
  <c r="H36" i="4"/>
  <c r="H6" i="4"/>
  <c r="H8" i="2"/>
  <c r="I8" i="2" s="1"/>
  <c r="H9" i="2"/>
  <c r="H10" i="2"/>
  <c r="I10" i="2" s="1"/>
  <c r="H11" i="2"/>
  <c r="I11" i="2" s="1"/>
  <c r="H12" i="2"/>
  <c r="I12" i="2" s="1"/>
  <c r="H13" i="2"/>
  <c r="I13" i="2" s="1"/>
  <c r="H14" i="2"/>
  <c r="I14" i="2" s="1"/>
  <c r="H15" i="2"/>
  <c r="I15" i="2" s="1"/>
  <c r="H16" i="2"/>
  <c r="I16" i="2" s="1"/>
  <c r="H17" i="2"/>
  <c r="I17" i="2" s="1"/>
  <c r="H18" i="2"/>
  <c r="H19" i="2"/>
  <c r="I19" i="2" s="1"/>
  <c r="H20" i="2"/>
  <c r="I20" i="2" s="1"/>
  <c r="H21" i="2"/>
  <c r="I21" i="2" s="1"/>
  <c r="H22" i="2"/>
  <c r="H23" i="2"/>
  <c r="I23" i="2" s="1"/>
  <c r="H24" i="2"/>
  <c r="I24" i="2" s="1"/>
  <c r="H25" i="2"/>
  <c r="I25" i="2" s="1"/>
  <c r="H26" i="2"/>
  <c r="I26" i="2" s="1"/>
  <c r="H27" i="2"/>
  <c r="I27" i="2" s="1"/>
  <c r="H28" i="2"/>
  <c r="I28" i="2" s="1"/>
  <c r="H29" i="2"/>
  <c r="I29" i="2" s="1"/>
  <c r="H30" i="2"/>
  <c r="I30" i="2" s="1"/>
  <c r="H31" i="2"/>
  <c r="I31" i="2" s="1"/>
  <c r="H32" i="2"/>
  <c r="I32" i="2" s="1"/>
  <c r="H33" i="2"/>
  <c r="I33" i="2" s="1"/>
  <c r="H34" i="2"/>
  <c r="I34" i="2" s="1"/>
  <c r="H35" i="2"/>
  <c r="I35" i="2" s="1"/>
  <c r="H36" i="2"/>
  <c r="I36" i="2" s="1"/>
  <c r="H37" i="2"/>
  <c r="I37" i="2" s="1"/>
  <c r="H38" i="2"/>
  <c r="I38" i="2" s="1"/>
  <c r="H39" i="2"/>
  <c r="I39" i="2" s="1"/>
  <c r="H40" i="2"/>
  <c r="I40" i="2" s="1"/>
  <c r="H41" i="2"/>
  <c r="I41" i="2" s="1"/>
  <c r="H42" i="2"/>
  <c r="H43" i="2"/>
  <c r="H44" i="2"/>
  <c r="C23" i="12" s="1"/>
  <c r="H45" i="2"/>
  <c r="I45" i="2" s="1"/>
  <c r="H46" i="2"/>
  <c r="I46" i="2" s="1"/>
  <c r="H47" i="2"/>
  <c r="I47" i="2" s="1"/>
  <c r="H48" i="2"/>
  <c r="I48" i="2" s="1"/>
  <c r="H49" i="2"/>
  <c r="I49" i="2" s="1"/>
  <c r="H50" i="2"/>
  <c r="I50" i="2" s="1"/>
  <c r="H51" i="2"/>
  <c r="I51" i="2" s="1"/>
  <c r="H52" i="2"/>
  <c r="I52" i="2" s="1"/>
  <c r="H53" i="2"/>
  <c r="I53" i="2" s="1"/>
  <c r="I54" i="2" l="1"/>
  <c r="C41" i="13"/>
  <c r="D41" i="13" s="1"/>
  <c r="I43" i="2"/>
  <c r="C13" i="13"/>
  <c r="I42" i="2"/>
  <c r="C6" i="13"/>
  <c r="I22" i="2"/>
  <c r="C12" i="12"/>
  <c r="D12" i="12" s="1"/>
  <c r="I18" i="2"/>
  <c r="C25" i="12"/>
  <c r="D25" i="12" s="1"/>
  <c r="I9" i="2"/>
  <c r="C24" i="13"/>
  <c r="D24" i="13" s="1"/>
  <c r="I24" i="4"/>
  <c r="C26" i="13"/>
  <c r="D26" i="13" s="1"/>
  <c r="I17" i="4"/>
  <c r="C24" i="12"/>
  <c r="D24" i="12" s="1"/>
  <c r="I8" i="4"/>
  <c r="C27" i="13"/>
  <c r="I7" i="4"/>
  <c r="C25" i="13"/>
  <c r="D25" i="13" s="1"/>
  <c r="I27" i="4"/>
  <c r="I44" i="2"/>
  <c r="G27" i="12"/>
  <c r="D13" i="13"/>
  <c r="G12" i="12"/>
  <c r="G41" i="13"/>
  <c r="G24" i="13"/>
  <c r="G25" i="12"/>
  <c r="G24" i="12"/>
  <c r="G26" i="13"/>
  <c r="G27" i="13"/>
  <c r="G15" i="13"/>
  <c r="G6" i="13"/>
  <c r="C40" i="13"/>
  <c r="D40" i="13" s="1"/>
  <c r="I31" i="4"/>
  <c r="C33" i="13"/>
  <c r="D33" i="13" s="1"/>
  <c r="I15" i="4"/>
  <c r="I34" i="4"/>
  <c r="C44" i="13"/>
  <c r="D44" i="13" s="1"/>
  <c r="C29" i="13"/>
  <c r="D29" i="13" s="1"/>
  <c r="I10" i="4"/>
  <c r="C43" i="13"/>
  <c r="D43" i="13" s="1"/>
  <c r="I33" i="4"/>
  <c r="I9" i="4"/>
  <c r="C28" i="13"/>
  <c r="D28" i="13" s="1"/>
  <c r="I32" i="4"/>
  <c r="C42" i="13"/>
  <c r="D42" i="13" s="1"/>
  <c r="I16" i="4"/>
  <c r="C34" i="13"/>
  <c r="D34" i="13" s="1"/>
  <c r="C23" i="13"/>
  <c r="D23" i="13" s="1"/>
  <c r="I6" i="4"/>
  <c r="C36" i="12"/>
  <c r="D36" i="12" s="1"/>
  <c r="I30" i="4"/>
  <c r="C38" i="13"/>
  <c r="D38" i="13" s="1"/>
  <c r="I22" i="4"/>
  <c r="I14" i="4"/>
  <c r="C32" i="13"/>
  <c r="D32" i="13" s="1"/>
  <c r="C47" i="13"/>
  <c r="D47" i="13" s="1"/>
  <c r="I37" i="4"/>
  <c r="C39" i="13"/>
  <c r="D39" i="13" s="1"/>
  <c r="I29" i="4"/>
  <c r="I21" i="4"/>
  <c r="C37" i="13"/>
  <c r="D37" i="13" s="1"/>
  <c r="I36" i="4"/>
  <c r="C46" i="13"/>
  <c r="D46" i="13" s="1"/>
  <c r="I12" i="4"/>
  <c r="C31" i="13"/>
  <c r="D31" i="13" s="1"/>
  <c r="C45" i="13"/>
  <c r="D45" i="13" s="1"/>
  <c r="I35" i="4"/>
  <c r="I19" i="4"/>
  <c r="C35" i="13"/>
  <c r="D35" i="13" s="1"/>
  <c r="C30" i="13"/>
  <c r="D30" i="13" s="1"/>
  <c r="I11" i="4"/>
  <c r="D8" i="13"/>
  <c r="D12" i="13"/>
  <c r="D48" i="12"/>
  <c r="D36" i="13"/>
  <c r="D27" i="13"/>
  <c r="D22" i="13"/>
  <c r="D21" i="13"/>
  <c r="D10" i="13"/>
  <c r="D51" i="12"/>
  <c r="D45" i="12"/>
  <c r="D39" i="12"/>
  <c r="D20" i="13"/>
  <c r="D44" i="12"/>
  <c r="D19" i="13"/>
  <c r="D50" i="12"/>
  <c r="D43" i="12"/>
  <c r="D42" i="12"/>
  <c r="D9" i="13"/>
  <c r="D38" i="12"/>
  <c r="D18" i="13"/>
  <c r="D49" i="12"/>
  <c r="D7" i="13"/>
  <c r="D17" i="13"/>
  <c r="D47" i="12"/>
  <c r="D16" i="13"/>
  <c r="D41" i="12"/>
  <c r="D14" i="13"/>
  <c r="D46" i="12"/>
  <c r="D40" i="12"/>
  <c r="C27" i="12"/>
  <c r="D27" i="12" s="1"/>
  <c r="C33" i="12"/>
  <c r="D33" i="12" s="1"/>
  <c r="C22" i="12"/>
  <c r="D22" i="12" s="1"/>
  <c r="C17" i="12"/>
  <c r="D17" i="12" s="1"/>
  <c r="C13" i="12"/>
  <c r="D13" i="12" s="1"/>
  <c r="C6" i="12"/>
  <c r="D6" i="12" s="1"/>
  <c r="C16" i="12"/>
  <c r="D16" i="12" s="1"/>
  <c r="C11" i="12"/>
  <c r="D11" i="12" s="1"/>
  <c r="C32" i="12"/>
  <c r="D32" i="12" s="1"/>
  <c r="C21" i="12"/>
  <c r="D21" i="12" s="1"/>
  <c r="C7" i="12"/>
  <c r="D7" i="12" s="1"/>
  <c r="C30" i="12"/>
  <c r="D30" i="12" s="1"/>
  <c r="C26" i="12"/>
  <c r="D26" i="12" s="1"/>
  <c r="C31" i="12"/>
  <c r="D31" i="12" s="1"/>
  <c r="C20" i="12"/>
  <c r="D20" i="12" s="1"/>
  <c r="C15" i="12"/>
  <c r="D15" i="12" s="1"/>
  <c r="C10" i="12"/>
  <c r="D10" i="12" s="1"/>
  <c r="C35" i="12"/>
  <c r="D35" i="12" s="1"/>
  <c r="D23" i="12"/>
  <c r="C29" i="12"/>
  <c r="D29" i="12" s="1"/>
  <c r="C19" i="12"/>
  <c r="D19" i="12" s="1"/>
  <c r="C15" i="13"/>
  <c r="D15" i="13" s="1"/>
  <c r="C9" i="12"/>
  <c r="D9" i="12" s="1"/>
  <c r="C34" i="12"/>
  <c r="D34" i="12" s="1"/>
  <c r="C28" i="12"/>
  <c r="D28" i="12" s="1"/>
  <c r="C18" i="12"/>
  <c r="D18" i="12" s="1"/>
  <c r="C14" i="12"/>
  <c r="D14" i="12" s="1"/>
  <c r="C8" i="12"/>
  <c r="D8" i="12" s="1"/>
  <c r="D6" i="13" l="1"/>
  <c r="G23" i="13" l="1"/>
  <c r="G37" i="12"/>
  <c r="G5" i="12" l="1"/>
  <c r="H47" i="8"/>
  <c r="H10" i="1" s="1"/>
  <c r="H48" i="8"/>
  <c r="H11" i="1" s="1"/>
  <c r="H46" i="8"/>
  <c r="H9" i="1" s="1"/>
  <c r="H45" i="8"/>
  <c r="H8" i="1" s="1"/>
  <c r="H41" i="8"/>
  <c r="H7" i="1" s="1"/>
  <c r="G49" i="13" l="1"/>
  <c r="G50" i="13"/>
  <c r="G51" i="13"/>
  <c r="D37" i="47" l="1"/>
  <c r="D38" i="47"/>
  <c r="D45" i="47"/>
  <c r="C28" i="47"/>
  <c r="B28" i="47"/>
  <c r="B47" i="46" l="1"/>
  <c r="D49" i="46"/>
  <c r="D36" i="47"/>
  <c r="C47" i="46"/>
  <c r="D50" i="46"/>
  <c r="B43" i="47"/>
  <c r="B35" i="47"/>
  <c r="C43" i="47"/>
  <c r="D39" i="47"/>
  <c r="D48" i="46"/>
  <c r="D44" i="47"/>
  <c r="D40" i="47"/>
  <c r="C35" i="47"/>
  <c r="D47" i="46" l="1"/>
  <c r="D35" i="47"/>
  <c r="D43" i="47"/>
  <c r="D9" i="46" l="1"/>
  <c r="D11" i="46"/>
  <c r="B8" i="46"/>
  <c r="D10" i="46"/>
  <c r="C8" i="46"/>
  <c r="D25" i="47"/>
  <c r="D8" i="46" l="1"/>
  <c r="D32" i="47" l="1"/>
  <c r="D29" i="47"/>
  <c r="D28" i="47"/>
  <c r="H7" i="2" l="1"/>
  <c r="H43" i="4" s="1"/>
  <c r="E5" i="6"/>
  <c r="E6" i="8"/>
  <c r="E6" i="7"/>
  <c r="B53" i="89" l="1"/>
  <c r="B52" i="89"/>
  <c r="H5" i="89"/>
  <c r="B51" i="89"/>
  <c r="F53" i="89"/>
  <c r="F52" i="89"/>
  <c r="F51" i="89"/>
  <c r="I7" i="2"/>
  <c r="H47" i="4"/>
  <c r="C9" i="1" s="1"/>
  <c r="H49" i="4"/>
  <c r="C11" i="1" s="1"/>
  <c r="H46" i="4"/>
  <c r="C8" i="1" s="1"/>
  <c r="H48" i="4"/>
  <c r="C10" i="1" s="1"/>
  <c r="E46" i="8"/>
  <c r="G9" i="1" s="1"/>
  <c r="E47" i="8"/>
  <c r="G10" i="1" s="1"/>
  <c r="E48" i="8"/>
  <c r="G11" i="1" s="1"/>
  <c r="D37" i="12"/>
  <c r="C5" i="12"/>
  <c r="B23" i="47"/>
  <c r="C23" i="47"/>
  <c r="D5" i="13"/>
  <c r="B36" i="46"/>
  <c r="D24" i="46"/>
  <c r="C18" i="47"/>
  <c r="C36" i="46"/>
  <c r="D21" i="46"/>
  <c r="D42" i="46"/>
  <c r="D13" i="47"/>
  <c r="D8" i="47"/>
  <c r="D20" i="46"/>
  <c r="D26" i="47"/>
  <c r="D32" i="46"/>
  <c r="B11" i="47"/>
  <c r="D23" i="46"/>
  <c r="B18" i="47"/>
  <c r="D43" i="46"/>
  <c r="D20" i="47"/>
  <c r="D14" i="47"/>
  <c r="B28" i="46"/>
  <c r="D5" i="47"/>
  <c r="D22" i="46"/>
  <c r="D44" i="46"/>
  <c r="C19" i="46"/>
  <c r="D12" i="47"/>
  <c r="D33" i="46"/>
  <c r="D30" i="46"/>
  <c r="D38" i="46"/>
  <c r="D33" i="47"/>
  <c r="D30" i="47"/>
  <c r="D15" i="47"/>
  <c r="B41" i="46"/>
  <c r="B4" i="47"/>
  <c r="D24" i="47"/>
  <c r="D31" i="47"/>
  <c r="D29" i="46"/>
  <c r="D16" i="46"/>
  <c r="D6" i="47"/>
  <c r="D27" i="47"/>
  <c r="C4" i="47"/>
  <c r="D15" i="46"/>
  <c r="D7" i="47"/>
  <c r="C11" i="47"/>
  <c r="C41" i="46"/>
  <c r="D37" i="46"/>
  <c r="D31" i="46"/>
  <c r="D19" i="47"/>
  <c r="D25" i="46"/>
  <c r="B19" i="46"/>
  <c r="C28" i="46"/>
  <c r="D5" i="12" l="1"/>
  <c r="D49" i="13" s="1"/>
  <c r="C51" i="13"/>
  <c r="D50" i="13" s="1"/>
  <c r="H53" i="89"/>
  <c r="H51" i="89"/>
  <c r="H52" i="89"/>
  <c r="I49" i="4"/>
  <c r="D11" i="1" s="1"/>
  <c r="I48" i="4"/>
  <c r="D10" i="1" s="1"/>
  <c r="I47" i="4"/>
  <c r="D9" i="1" s="1"/>
  <c r="C7" i="1"/>
  <c r="I46" i="4"/>
  <c r="D23" i="47"/>
  <c r="C50" i="13"/>
  <c r="C49" i="13"/>
  <c r="D36" i="46"/>
  <c r="D18" i="47"/>
  <c r="D28" i="46"/>
  <c r="D11" i="47"/>
  <c r="D19" i="46"/>
  <c r="D14" i="46"/>
  <c r="D41" i="46"/>
  <c r="D4" i="47"/>
</calcChain>
</file>

<file path=xl/sharedStrings.xml><?xml version="1.0" encoding="utf-8"?>
<sst xmlns="http://schemas.openxmlformats.org/spreadsheetml/2006/main" count="6073" uniqueCount="594">
  <si>
    <t>TABLE 1 - EXPENDITURE AND SUBSIDY</t>
  </si>
  <si>
    <t>SUMMARY</t>
  </si>
  <si>
    <t>Population 2019</t>
  </si>
  <si>
    <t>Expenditure 2019–20 *</t>
  </si>
  <si>
    <t>per capita</t>
  </si>
  <si>
    <t>Total Funding 2019–20^</t>
  </si>
  <si>
    <t>Expenditure Voted 2020–21 **</t>
  </si>
  <si>
    <t>Total Funding 2020–21^</t>
  </si>
  <si>
    <t>$</t>
  </si>
  <si>
    <t>NSW TOTAL</t>
  </si>
  <si>
    <t>NSW Average</t>
  </si>
  <si>
    <t>NSW Median</t>
  </si>
  <si>
    <t>NSW Max</t>
  </si>
  <si>
    <t>NSW Min</t>
  </si>
  <si>
    <t xml:space="preserve">* Expenditure 2019–20 includes capital and recurrent expenditure as well as all State Government monies. </t>
  </si>
  <si>
    <t>** Expenditure Voted 2020–21 excludes State Government monies.</t>
  </si>
  <si>
    <t>^ Total Funding for 2019–20 and 2020–21 includes Subsidy and Local Priority Grant.</t>
  </si>
  <si>
    <t>Councils are grouped into categories according to the Australian Classification of Local Government</t>
  </si>
  <si>
    <t>ACLG Abrev.</t>
  </si>
  <si>
    <t>Operating Expenditure</t>
  </si>
  <si>
    <t>Capital Expenditure</t>
  </si>
  <si>
    <t>Total Expenditure 2019–20</t>
  </si>
  <si>
    <t xml:space="preserve">Total Funding 2019–20* </t>
  </si>
  <si>
    <t>URM</t>
  </si>
  <si>
    <t>Albury</t>
  </si>
  <si>
    <t xml:space="preserve">Armidale Regional </t>
  </si>
  <si>
    <t>Ballina</t>
  </si>
  <si>
    <t>RAM</t>
  </si>
  <si>
    <t>Balranald</t>
  </si>
  <si>
    <t>Bathurst</t>
  </si>
  <si>
    <t>UDV</t>
  </si>
  <si>
    <t>Bayside</t>
  </si>
  <si>
    <t>Bega Valley</t>
  </si>
  <si>
    <t>RAV</t>
  </si>
  <si>
    <t>Bellingen</t>
  </si>
  <si>
    <t>RAL</t>
  </si>
  <si>
    <t>Berrigan</t>
  </si>
  <si>
    <t>Blacktown</t>
  </si>
  <si>
    <t xml:space="preserve">Bland </t>
  </si>
  <si>
    <t>Blayney</t>
  </si>
  <si>
    <t>UFL</t>
  </si>
  <si>
    <t>Blue Mountains</t>
  </si>
  <si>
    <t>Bogan</t>
  </si>
  <si>
    <t>Bourke</t>
  </si>
  <si>
    <t>RAS</t>
  </si>
  <si>
    <t>Brewarrina</t>
  </si>
  <si>
    <t>URS</t>
  </si>
  <si>
    <t>Broken Hill</t>
  </si>
  <si>
    <t>UDM</t>
  </si>
  <si>
    <t>Burwood</t>
  </si>
  <si>
    <t>Byron</t>
  </si>
  <si>
    <t>Cabonne</t>
  </si>
  <si>
    <t>Camden</t>
  </si>
  <si>
    <t>UFV</t>
  </si>
  <si>
    <t>Campbelltown</t>
  </si>
  <si>
    <t>UDL</t>
  </si>
  <si>
    <t>Canada Bay</t>
  </si>
  <si>
    <t>Canterbury-Bankstown</t>
  </si>
  <si>
    <t>Carrathool</t>
  </si>
  <si>
    <t>Central Coast</t>
  </si>
  <si>
    <t>Cessnock</t>
  </si>
  <si>
    <t>Clarence Valley</t>
  </si>
  <si>
    <t>RTL</t>
  </si>
  <si>
    <t>Cobar</t>
  </si>
  <si>
    <t>URL</t>
  </si>
  <si>
    <t>Coffs Harbour</t>
  </si>
  <si>
    <t>Coolamon</t>
  </si>
  <si>
    <t>Coonamble</t>
  </si>
  <si>
    <t>Cootamundra-Gundagai</t>
  </si>
  <si>
    <t>Cowra</t>
  </si>
  <si>
    <t>Cumberland</t>
  </si>
  <si>
    <t>Dubbo Regional</t>
  </si>
  <si>
    <t>Dungog</t>
  </si>
  <si>
    <t>Edward River</t>
  </si>
  <si>
    <t>Eurobodalla</t>
  </si>
  <si>
    <t>Fairfield</t>
  </si>
  <si>
    <t>Federation</t>
  </si>
  <si>
    <t>Forbes</t>
  </si>
  <si>
    <t>Georges River</t>
  </si>
  <si>
    <t>Gilgandra</t>
  </si>
  <si>
    <t>Glen Innes Severn</t>
  </si>
  <si>
    <t>Goulburn Mulwaree</t>
  </si>
  <si>
    <t>Greater Hume</t>
  </si>
  <si>
    <t>Griffith</t>
  </si>
  <si>
    <t>* Breakdown of total funding available in 2018–19 PLS Statistics</t>
  </si>
  <si>
    <t>Gunnedah</t>
  </si>
  <si>
    <t>Gwydir</t>
  </si>
  <si>
    <t>UFM</t>
  </si>
  <si>
    <t>Hawkesbury</t>
  </si>
  <si>
    <t>Hay</t>
  </si>
  <si>
    <t>Hills, The **</t>
  </si>
  <si>
    <t>Hilltops</t>
  </si>
  <si>
    <t>Hornsby</t>
  </si>
  <si>
    <t>UDS</t>
  </si>
  <si>
    <t>Hunters Hill</t>
  </si>
  <si>
    <t>Inner West **</t>
  </si>
  <si>
    <t>***</t>
  </si>
  <si>
    <t>Inverell</t>
  </si>
  <si>
    <t>Junee</t>
  </si>
  <si>
    <t>Kempsey</t>
  </si>
  <si>
    <t>Kiama</t>
  </si>
  <si>
    <t>Ku-ring-gai</t>
  </si>
  <si>
    <t>Kyogle</t>
  </si>
  <si>
    <t>Lachlan</t>
  </si>
  <si>
    <t>URV</t>
  </si>
  <si>
    <t>Lake Macquarie</t>
  </si>
  <si>
    <t>Lane Cove</t>
  </si>
  <si>
    <t>Leeton</t>
  </si>
  <si>
    <t>Lismore</t>
  </si>
  <si>
    <t>Lithgow</t>
  </si>
  <si>
    <t>Liverpool</t>
  </si>
  <si>
    <t>Liverpool Plains</t>
  </si>
  <si>
    <t>Lockhart</t>
  </si>
  <si>
    <t>Maitland</t>
  </si>
  <si>
    <t>Mid-Coast</t>
  </si>
  <si>
    <t>Mid-Western</t>
  </si>
  <si>
    <t>Moree Plains</t>
  </si>
  <si>
    <t>Mosman</t>
  </si>
  <si>
    <t>Murray River ##</t>
  </si>
  <si>
    <t>Murrumbidgee</t>
  </si>
  <si>
    <t>Muswellbrook</t>
  </si>
  <si>
    <t>Nambucca Valley</t>
  </si>
  <si>
    <t>Narrabri</t>
  </si>
  <si>
    <t>Narrandera</t>
  </si>
  <si>
    <t>Narromine</t>
  </si>
  <si>
    <t>Newcastle</t>
  </si>
  <si>
    <t>North Sydney</t>
  </si>
  <si>
    <t>Northern Beaches</t>
  </si>
  <si>
    <t>Oberon</t>
  </si>
  <si>
    <t>Orange</t>
  </si>
  <si>
    <t>Parkes</t>
  </si>
  <si>
    <t>Parramatta (City of)</t>
  </si>
  <si>
    <t>Penrith</t>
  </si>
  <si>
    <t>Port Macquarie-Hastings</t>
  </si>
  <si>
    <t>Port Stephens</t>
  </si>
  <si>
    <t>Queanbeyan-Palerang</t>
  </si>
  <si>
    <t>** Council does not capitalise library book collection</t>
  </si>
  <si>
    <t>*** Includes building</t>
  </si>
  <si>
    <t>## Murray River Council has multiple cooperative arrangements for the delivery of library services to residents. See Central Murray Regional Library (NSW) for Mathoura, Campaspe Regional Library (Vic) for Moama and Swan Hill Regional Library (Vic) for Barham and Moulamein.</t>
  </si>
  <si>
    <t>Randwick</t>
  </si>
  <si>
    <t>Richmond Valley</t>
  </si>
  <si>
    <t>Ryde</t>
  </si>
  <si>
    <t>Shellharbour</t>
  </si>
  <si>
    <t>Shoalhaven</t>
  </si>
  <si>
    <t>Singleton</t>
  </si>
  <si>
    <t xml:space="preserve">URS </t>
  </si>
  <si>
    <t>Snowy Monaro</t>
  </si>
  <si>
    <t>Snowy Valleys</t>
  </si>
  <si>
    <t>Strathfield</t>
  </si>
  <si>
    <t>Sutherland</t>
  </si>
  <si>
    <t>UCC</t>
  </si>
  <si>
    <t xml:space="preserve">Sydney  </t>
  </si>
  <si>
    <t xml:space="preserve">Tamworth </t>
  </si>
  <si>
    <t>Temora</t>
  </si>
  <si>
    <t>Tenterfield</t>
  </si>
  <si>
    <t>Tweed</t>
  </si>
  <si>
    <t>Upper Hunter</t>
  </si>
  <si>
    <t>Upper Lachlan</t>
  </si>
  <si>
    <t>Uralla</t>
  </si>
  <si>
    <t>Wagga Wagga</t>
  </si>
  <si>
    <t>Walcha</t>
  </si>
  <si>
    <t>Walgett</t>
  </si>
  <si>
    <t>Warren</t>
  </si>
  <si>
    <t>Warrumbungle</t>
  </si>
  <si>
    <t>Waverley</t>
  </si>
  <si>
    <t>Weddin</t>
  </si>
  <si>
    <t>Wentworth</t>
  </si>
  <si>
    <t>Willoughby</t>
  </si>
  <si>
    <t>Wingecarribee</t>
  </si>
  <si>
    <t xml:space="preserve">Wollondilly </t>
  </si>
  <si>
    <t>Wollongong</t>
  </si>
  <si>
    <t>Woollahra</t>
  </si>
  <si>
    <t>Yass Valley</t>
  </si>
  <si>
    <t>TOTAL</t>
  </si>
  <si>
    <t>Average</t>
  </si>
  <si>
    <t>Median</t>
  </si>
  <si>
    <t>Max</t>
  </si>
  <si>
    <t>Min</t>
  </si>
  <si>
    <t>This page has been intentionally left blank</t>
  </si>
  <si>
    <t>TABLE 1a - VOTED EXPENDITURE, SUBSIDY AND LOCAL PRIORITY GRANT</t>
  </si>
  <si>
    <t>Voted expenditure is for July 2020 to June 2021</t>
  </si>
  <si>
    <t>Total Expenditure Voted 2020–21</t>
  </si>
  <si>
    <t>Subsidy 2020–21</t>
  </si>
  <si>
    <t>Local Priority Grant 2020–21</t>
  </si>
  <si>
    <t>Total Funding 2020–21</t>
  </si>
  <si>
    <t>Armidale Regional</t>
  </si>
  <si>
    <t xml:space="preserve">Hills, The </t>
  </si>
  <si>
    <t>Inner West</t>
  </si>
  <si>
    <t>Wollondilly</t>
  </si>
  <si>
    <t>Total</t>
  </si>
  <si>
    <t>TABLE 1b - EXPENDITURE and SUBSIDY: BY COUNCILS</t>
  </si>
  <si>
    <t>SUMMARIES</t>
  </si>
  <si>
    <t>Councils are grouped into categories developed by the NSW Local Government Grants Commission</t>
  </si>
  <si>
    <t>Total Funding 2020–21 *</t>
  </si>
  <si>
    <t>URBAN</t>
  </si>
  <si>
    <t>Cat. UCC: Capital City</t>
  </si>
  <si>
    <t>Cat. UDS, UDM, UDL, UDV: Metropolitan Developed</t>
  </si>
  <si>
    <t>Cat. URS, URM, URL, URV: Regional Town/City</t>
  </si>
  <si>
    <t>Cat. UFS, UFM, UFL, UFV: Fringe</t>
  </si>
  <si>
    <t>RURAL</t>
  </si>
  <si>
    <t>Cat. RAS, RAM, RAL, RAV: Agricultural</t>
  </si>
  <si>
    <t>Cat. RTX, RTS, RTM, RTL: Remote</t>
  </si>
  <si>
    <t>* Includes Subsidy, Local Priority Grant and Additional funds where applicable.</t>
  </si>
  <si>
    <t>TABLE 1c - EXPENDITURE and SUBSIDY: BY LIBRARY SERVICE</t>
  </si>
  <si>
    <t>Voted Expenditure 2020–21</t>
  </si>
  <si>
    <t>Total Funding 2020–2021*</t>
  </si>
  <si>
    <t xml:space="preserve">   $</t>
  </si>
  <si>
    <t xml:space="preserve">  $</t>
  </si>
  <si>
    <t xml:space="preserve">Bathurst </t>
  </si>
  <si>
    <t>Big Sky</t>
  </si>
  <si>
    <t xml:space="preserve">Blacktown  </t>
  </si>
  <si>
    <t xml:space="preserve">Blue Mountains  </t>
  </si>
  <si>
    <t xml:space="preserve">Broken Hill  </t>
  </si>
  <si>
    <t xml:space="preserve">Campbelltown  </t>
  </si>
  <si>
    <t xml:space="preserve">Canterbury-Bankstown  </t>
  </si>
  <si>
    <t>Central Murray ##</t>
  </si>
  <si>
    <t xml:space="preserve">Central Northern  </t>
  </si>
  <si>
    <t>Central West</t>
  </si>
  <si>
    <t xml:space="preserve">Cessnock  </t>
  </si>
  <si>
    <t xml:space="preserve">Clarence </t>
  </si>
  <si>
    <t xml:space="preserve">Goulburn Mulwaree </t>
  </si>
  <si>
    <t>Grenfell</t>
  </si>
  <si>
    <t>Hills, The</t>
  </si>
  <si>
    <t>Ku-Ring-Gai</t>
  </si>
  <si>
    <t>* Includes Subsidy and Local Priority Grant payments.</t>
  </si>
  <si>
    <t>Macquarie</t>
  </si>
  <si>
    <t>Midcoast</t>
  </si>
  <si>
    <t>North Western</t>
  </si>
  <si>
    <t>Queanbeyan Palerang</t>
  </si>
  <si>
    <t>Richmond-Tweed</t>
  </si>
  <si>
    <t>Richmond-Upper Clarence</t>
  </si>
  <si>
    <t xml:space="preserve">Riverina </t>
  </si>
  <si>
    <t xml:space="preserve">Sydney </t>
  </si>
  <si>
    <t>Upper Hunter-Muswellbrook</t>
  </si>
  <si>
    <t>Upper Hunter Shire</t>
  </si>
  <si>
    <t>Western Riverina</t>
  </si>
  <si>
    <t xml:space="preserve">Yass Valley </t>
  </si>
  <si>
    <t>NSW Total</t>
  </si>
  <si>
    <t xml:space="preserve"> </t>
  </si>
  <si>
    <t>TABLE 1d - EXPENDITURE ON LIBRARY MATERIAL: BY LIBRARY SERVICE</t>
  </si>
  <si>
    <t>Library Materials-Print Resources (Capital)</t>
  </si>
  <si>
    <t>Library Materials-Non-Print Resources (Capital)</t>
  </si>
  <si>
    <t>Periodicals, newspaper, journal &amp; magazine expenses</t>
  </si>
  <si>
    <t>Non-Book Resources</t>
  </si>
  <si>
    <t>Licensed Access to Electronic Resources - Databases</t>
  </si>
  <si>
    <t>Licensed Access to Electronic Resources - Ebook &amp; downloadable audio books</t>
  </si>
  <si>
    <t xml:space="preserve">MOREE PLAINS </t>
  </si>
  <si>
    <t xml:space="preserve">BREWARRINA </t>
  </si>
  <si>
    <t xml:space="preserve">WALGETT </t>
  </si>
  <si>
    <t>CENTRAL MURRAY (R)</t>
  </si>
  <si>
    <t>EDWARD RIVER</t>
  </si>
  <si>
    <t>CENTRAL NORTHERN (R)</t>
  </si>
  <si>
    <t xml:space="preserve">TAMWORTH REGIONAL </t>
  </si>
  <si>
    <t>GWYDIR</t>
  </si>
  <si>
    <t>LIVERPOOL PLAINS</t>
  </si>
  <si>
    <t xml:space="preserve">                ***</t>
  </si>
  <si>
    <t xml:space="preserve">NARRABRI </t>
  </si>
  <si>
    <t xml:space="preserve">URALLA </t>
  </si>
  <si>
    <t xml:space="preserve">WALCHA </t>
  </si>
  <si>
    <t>CENTRAL WEST (R)</t>
  </si>
  <si>
    <t xml:space="preserve">ORANGE </t>
  </si>
  <si>
    <t xml:space="preserve">BLAYNEY </t>
  </si>
  <si>
    <t xml:space="preserve">CABONNE </t>
  </si>
  <si>
    <t xml:space="preserve">COWRA </t>
  </si>
  <si>
    <t xml:space="preserve">FORBES </t>
  </si>
  <si>
    <t>Glen Innes Severn *</t>
  </si>
  <si>
    <t>CLARENCE  (R)</t>
  </si>
  <si>
    <t>CLARENCE VALLEY</t>
  </si>
  <si>
    <t xml:space="preserve">BELLINGEN </t>
  </si>
  <si>
    <t>MACQUARIE (R)</t>
  </si>
  <si>
    <t xml:space="preserve">NARROMINE </t>
  </si>
  <si>
    <t>WARRUMBUNGLE</t>
  </si>
  <si>
    <t>Kempsey **</t>
  </si>
  <si>
    <t>NEWCASTLE (R)</t>
  </si>
  <si>
    <t xml:space="preserve">NEWCASTLE </t>
  </si>
  <si>
    <t xml:space="preserve">DUNGOG </t>
  </si>
  <si>
    <t xml:space="preserve">PORT STEPHENS </t>
  </si>
  <si>
    <t>NORTH WESTERN (R)</t>
  </si>
  <si>
    <t xml:space="preserve">WARREN </t>
  </si>
  <si>
    <t>* Northern Tablelands Co-op Shared Resources - $6,000 included in library materials-print resources (capital) and $3,000 in Ebook</t>
  </si>
  <si>
    <t xml:space="preserve">BOGAN </t>
  </si>
  <si>
    <t xml:space="preserve">** $57,161 spent from operating expenses as it's a contribution to Mid-North Coast Co-op for book resources </t>
  </si>
  <si>
    <t xml:space="preserve">COONAMBLE </t>
  </si>
  <si>
    <t>*** No breakdown given for Databases, Ebook &amp; downloadable audio books.</t>
  </si>
  <si>
    <t xml:space="preserve">GILGANDRA </t>
  </si>
  <si>
    <t>RICHMOND-TWEED (R)</t>
  </si>
  <si>
    <t xml:space="preserve">LISMORE </t>
  </si>
  <si>
    <t xml:space="preserve">BALLINA </t>
  </si>
  <si>
    <t xml:space="preserve">BYRON </t>
  </si>
  <si>
    <t xml:space="preserve">TWEED </t>
  </si>
  <si>
    <t>RICHMOND-UPPER CLARENCE (R )</t>
  </si>
  <si>
    <t>RICHMOND VALLEY</t>
  </si>
  <si>
    <t xml:space="preserve">KYOGLE </t>
  </si>
  <si>
    <t xml:space="preserve">WAGGA WAGGA </t>
  </si>
  <si>
    <t>BLAND</t>
  </si>
  <si>
    <t xml:space="preserve">COOLAMON </t>
  </si>
  <si>
    <t>FEDERATION</t>
  </si>
  <si>
    <t xml:space="preserve">GREATER HUME </t>
  </si>
  <si>
    <t>JUNEE</t>
  </si>
  <si>
    <t xml:space="preserve">LOCKHART </t>
  </si>
  <si>
    <t>SNOWY VALLEYS</t>
  </si>
  <si>
    <t xml:space="preserve">TEMORA </t>
  </si>
  <si>
    <t>WESTERN RIVERINA (R)</t>
  </si>
  <si>
    <t xml:space="preserve">GRIFFITH </t>
  </si>
  <si>
    <t xml:space="preserve">CARRATHOOL </t>
  </si>
  <si>
    <t xml:space="preserve">HAY </t>
  </si>
  <si>
    <t xml:space="preserve">MURRUMBIDGEE </t>
  </si>
  <si>
    <t xml:space="preserve">NARRANDERA </t>
  </si>
  <si>
    <t xml:space="preserve">RYDE </t>
  </si>
  <si>
    <t xml:space="preserve">HUNTERS HILL </t>
  </si>
  <si>
    <t xml:space="preserve">Nambucca </t>
  </si>
  <si>
    <t>Co-op with Muswellbrook</t>
  </si>
  <si>
    <t>TABLE 2 - CIRCULATION JULY 2019 TO JUNE 2020</t>
  </si>
  <si>
    <t xml:space="preserve">Albury </t>
  </si>
  <si>
    <t>Murray River</t>
  </si>
  <si>
    <t>Nambucca</t>
  </si>
  <si>
    <t>Central Murray</t>
  </si>
  <si>
    <t>Central Northern</t>
  </si>
  <si>
    <t>Riverina</t>
  </si>
  <si>
    <t>Clarence</t>
  </si>
  <si>
    <t>Sydney</t>
  </si>
  <si>
    <t>Upper Hunter - Muswellbrook</t>
  </si>
  <si>
    <t>TABLE 2a - CIRCULATION BREAKDOWN BY FORMAT JULY 2019 - JUNE 2020</t>
  </si>
  <si>
    <r>
      <rPr>
        <b/>
        <sz val="9"/>
        <rFont val="Arial"/>
        <family val="2"/>
      </rPr>
      <t xml:space="preserve">Books                    </t>
    </r>
    <r>
      <rPr>
        <b/>
        <i/>
        <sz val="8"/>
        <rFont val="Arial"/>
        <family val="2"/>
      </rPr>
      <t xml:space="preserve"> (incl. E Book Stock)</t>
    </r>
  </si>
  <si>
    <r>
      <rPr>
        <b/>
        <sz val="9"/>
        <rFont val="Arial"/>
        <family val="2"/>
      </rPr>
      <t xml:space="preserve">Non-Books             </t>
    </r>
    <r>
      <rPr>
        <b/>
        <i/>
        <sz val="9"/>
        <rFont val="Arial"/>
        <family val="2"/>
      </rPr>
      <t xml:space="preserve"> </t>
    </r>
    <r>
      <rPr>
        <b/>
        <i/>
        <sz val="8"/>
        <rFont val="Arial"/>
        <family val="2"/>
      </rPr>
      <t>(incl. E Audio downloads &amp; Digital music)</t>
    </r>
  </si>
  <si>
    <r>
      <rPr>
        <b/>
        <sz val="9"/>
        <rFont val="Arial"/>
        <family val="2"/>
      </rPr>
      <t xml:space="preserve">Serials                     </t>
    </r>
    <r>
      <rPr>
        <b/>
        <i/>
        <sz val="9"/>
        <rFont val="Arial"/>
        <family val="2"/>
      </rPr>
      <t xml:space="preserve"> </t>
    </r>
    <r>
      <rPr>
        <b/>
        <i/>
        <sz val="8"/>
        <rFont val="Arial"/>
        <family val="2"/>
      </rPr>
      <t>(incl. E Journal downloads)</t>
    </r>
  </si>
  <si>
    <r>
      <rPr>
        <b/>
        <sz val="9"/>
        <rFont val="Arial"/>
        <family val="2"/>
      </rPr>
      <t xml:space="preserve">Separate Collections             </t>
    </r>
    <r>
      <rPr>
        <b/>
        <i/>
        <sz val="8"/>
        <rFont val="Arial"/>
        <family val="2"/>
      </rPr>
      <t xml:space="preserve"> (incl. Online collections - E Books, Digital Music, E Audio &amp; E Journals)</t>
    </r>
  </si>
  <si>
    <t>TABLE 2b - CIRCULATION: BOOKS BY CATEGORY JULY 2019 - JUNE 2020</t>
  </si>
  <si>
    <t xml:space="preserve">Adult Non Fiction </t>
  </si>
  <si>
    <t xml:space="preserve">Adult Fiction </t>
  </si>
  <si>
    <t xml:space="preserve">Young Adult Non Fiction </t>
  </si>
  <si>
    <t xml:space="preserve">Young Adult Fiction </t>
  </si>
  <si>
    <t xml:space="preserve">Junior Non Fiction </t>
  </si>
  <si>
    <t xml:space="preserve">Junior Fiction </t>
  </si>
  <si>
    <t xml:space="preserve">Picture Easy Non Fiction </t>
  </si>
  <si>
    <t xml:space="preserve">Picture Easy Fiction </t>
  </si>
  <si>
    <t xml:space="preserve">E Books </t>
  </si>
  <si>
    <t>TABLE 2c - CIRCULATION OF NON-BOOK MATERIALS JULY 2019 - JUNE 2020</t>
  </si>
  <si>
    <t>Audio Books: spoken word CD's, mp3 and cassettes</t>
  </si>
  <si>
    <t>E Audio Book downloads</t>
  </si>
  <si>
    <t>Language  learning kits</t>
  </si>
  <si>
    <t>Music  Recordings</t>
  </si>
  <si>
    <t>Digital Music downloads</t>
  </si>
  <si>
    <t>CDROMs</t>
  </si>
  <si>
    <t>DVDs, Video &amp; Film</t>
  </si>
  <si>
    <t>Computer Games</t>
  </si>
  <si>
    <t>Toys and Games</t>
  </si>
  <si>
    <t>Sheet Music</t>
  </si>
  <si>
    <t xml:space="preserve">Other Non Book </t>
  </si>
  <si>
    <t>TABLE 2d - CIRCULATION OF SEPARATE COLLECTIONS JULY 2019 - JUNE 2020</t>
  </si>
  <si>
    <t xml:space="preserve">ESL Literacy </t>
  </si>
  <si>
    <t xml:space="preserve">Large Print </t>
  </si>
  <si>
    <t>Community Languages</t>
  </si>
  <si>
    <t xml:space="preserve">Family History </t>
  </si>
  <si>
    <t xml:space="preserve">Local Studies </t>
  </si>
  <si>
    <t xml:space="preserve">Home Library Service </t>
  </si>
  <si>
    <t xml:space="preserve">Graphic Novels </t>
  </si>
  <si>
    <t>Online Collections *</t>
  </si>
  <si>
    <t>* Online Collections include E Books, Digital Music, E Audio &amp; E Journals</t>
  </si>
  <si>
    <t>TABLE 2e - CIRCULATION BY COUNCIL JULY 2019 - JUNE 2020</t>
  </si>
  <si>
    <t>(as previously reported by Department of Local Government)</t>
  </si>
  <si>
    <t>Population</t>
  </si>
  <si>
    <t>Circulation</t>
  </si>
  <si>
    <t>Per capita</t>
  </si>
  <si>
    <t>Murray River - Central Murray collection form</t>
  </si>
  <si>
    <t>Murray River - Murray River collection form</t>
  </si>
  <si>
    <t xml:space="preserve">Total </t>
  </si>
  <si>
    <t>TABLE 3 - TOTAL STOCK AS AT JUNE 2020</t>
  </si>
  <si>
    <t xml:space="preserve">Lending </t>
  </si>
  <si>
    <t xml:space="preserve">Non Lending </t>
  </si>
  <si>
    <t>Lending</t>
  </si>
  <si>
    <t>Non-lending</t>
  </si>
  <si>
    <t>TABLE 3a - TOTAL BOOKSTOCK AS AT JUNE 2020</t>
  </si>
  <si>
    <t xml:space="preserve"> Adult Non Fiction </t>
  </si>
  <si>
    <t xml:space="preserve"> Adult Fiction </t>
  </si>
  <si>
    <t xml:space="preserve"> Young Adult Non Fiction </t>
  </si>
  <si>
    <t xml:space="preserve"> Young Adult Fiction </t>
  </si>
  <si>
    <t xml:space="preserve"> Picture Easy Fiction </t>
  </si>
  <si>
    <t xml:space="preserve">E Books* </t>
  </si>
  <si>
    <t>Total Book Stock</t>
  </si>
  <si>
    <t>Adult Fiction</t>
  </si>
  <si>
    <t xml:space="preserve"> Junior Non Fiction </t>
  </si>
  <si>
    <t xml:space="preserve"> Junior Fiction </t>
  </si>
  <si>
    <t xml:space="preserve"> Picture Easy Non Fiction </t>
  </si>
  <si>
    <t>E Books*</t>
  </si>
  <si>
    <t>*The number of 'E Books as part of a consortia' is calculated by dividing E Book titles within the consortia by the number of consortia members.</t>
  </si>
  <si>
    <t>*In previous years NSW.net statistics were included in these figures. From 2016-17 these figures are reported in the NSW.net highlights.</t>
  </si>
  <si>
    <t>TABLE 3b - TOTAL OF NON-BOOK MATERIAL AS AT JUNE 2020</t>
  </si>
  <si>
    <t>Language Learning Kits</t>
  </si>
  <si>
    <t>Pictures Including Photographs</t>
  </si>
  <si>
    <t>Music Recordings</t>
  </si>
  <si>
    <t xml:space="preserve"> CD ROMs</t>
  </si>
  <si>
    <t>DVDs, Video and Film *</t>
  </si>
  <si>
    <t xml:space="preserve"> Toys and Games</t>
  </si>
  <si>
    <t xml:space="preserve"> Sheet Music</t>
  </si>
  <si>
    <t xml:space="preserve"> Other Items</t>
  </si>
  <si>
    <t>Total Non Book Materials</t>
  </si>
  <si>
    <t>*In previous years NSW.net statistics were included in these figures. From 2016-17 these figures are reported in the</t>
  </si>
  <si>
    <t xml:space="preserve"> NSW.net highlights.</t>
  </si>
  <si>
    <t>TABLE 3c - TOTAL SERIALS AS AT JUNE 2020</t>
  </si>
  <si>
    <t>Adult Periodicals</t>
  </si>
  <si>
    <t>YA Periodicals</t>
  </si>
  <si>
    <t>Junior Periodicals</t>
  </si>
  <si>
    <t>Total Periodicals</t>
  </si>
  <si>
    <t>Total Newspapers</t>
  </si>
  <si>
    <t>Total Online Serials *</t>
  </si>
  <si>
    <t>Total Serials</t>
  </si>
  <si>
    <t>Note: This table provides data on the no. of serial subscriptions only</t>
  </si>
  <si>
    <t>TABLE 3d - SEPARATE COLLECTIONS AS AT JUNE 2020</t>
  </si>
  <si>
    <t>Ref'ce</t>
  </si>
  <si>
    <t>ESL/Literacy</t>
  </si>
  <si>
    <t>Large Print</t>
  </si>
  <si>
    <t>Family History</t>
  </si>
  <si>
    <t xml:space="preserve"> Local Studies</t>
  </si>
  <si>
    <t xml:space="preserve"> Home Lib. Service</t>
  </si>
  <si>
    <t>Graphic Novels</t>
  </si>
  <si>
    <r>
      <t xml:space="preserve">Online Collections** </t>
    </r>
    <r>
      <rPr>
        <b/>
        <sz val="8"/>
        <rFont val="Arial"/>
        <family val="2"/>
      </rPr>
      <t xml:space="preserve"> </t>
    </r>
  </si>
  <si>
    <t>Online Collections **</t>
  </si>
  <si>
    <t xml:space="preserve">** Online Collections includes  E Books, Digital Music, E Audio &amp; E Journals. In previous years NSW.net statistics were </t>
  </si>
  <si>
    <t>included in these figures. From 2016-17 these figures are reported in the NSW.net highlights.</t>
  </si>
  <si>
    <t>TABLE 3e - ACQUISITIONS AND DISCARDS JULY 2019 - JUNE 2020</t>
  </si>
  <si>
    <t>Purchases</t>
  </si>
  <si>
    <t xml:space="preserve"> Donations</t>
  </si>
  <si>
    <t>Total Items Acquired</t>
  </si>
  <si>
    <t>Total Items Discarded</t>
  </si>
  <si>
    <t>TABLE 4 - REGISTERED MEMBERS JULY 2019 - JUNE 2020</t>
  </si>
  <si>
    <t xml:space="preserve"> Adult (over 65)</t>
  </si>
  <si>
    <t xml:space="preserve"> Adult (under 65)</t>
  </si>
  <si>
    <t xml:space="preserve">Young Adult </t>
  </si>
  <si>
    <t xml:space="preserve"> Junior </t>
  </si>
  <si>
    <t xml:space="preserve"> Community Groups/Institutions </t>
  </si>
  <si>
    <t xml:space="preserve"> Other </t>
  </si>
  <si>
    <t>Total Registered Members</t>
  </si>
  <si>
    <t>Total Non-Resident Members</t>
  </si>
  <si>
    <t>Note: Be aware of overlaps in age groups eg 0-13, 13-18, 18-60</t>
  </si>
  <si>
    <t>TABLE 4a - NON-RESIDENT AND RESIDENT MEMBERS BY COUNCIL JULY 2019 - JUNE 2020</t>
  </si>
  <si>
    <t>Non-Resident</t>
  </si>
  <si>
    <t>Resident</t>
  </si>
  <si>
    <t>N/A</t>
  </si>
  <si>
    <t>MidCoast</t>
  </si>
  <si>
    <t>Murray River  - Murray River collection form</t>
  </si>
  <si>
    <t>TABLE 5 - SERVICE POINTS AND HOURS OF OPENING AS AT JUNE 2020</t>
  </si>
  <si>
    <t>No. of Libraries (central &amp; branches)</t>
  </si>
  <si>
    <t xml:space="preserve">Libraries opening hours per week  (central &amp; branches) </t>
  </si>
  <si>
    <t>Mobile Libraries</t>
  </si>
  <si>
    <t>Mobile Library opening hours per week</t>
  </si>
  <si>
    <t>Libraries (central &amp; branches) and Mobile hours per week</t>
  </si>
  <si>
    <t>**Paddington Branch Library is a joint library service of Sydney and Woollahra, in this table branch and hours are counted in Woollahra</t>
  </si>
  <si>
    <t>TABLE 5a - SERVICE POINTS  AND HOURS OF OPENING AS AT JUNE 2020</t>
  </si>
  <si>
    <t>Administration/Specialist Service Points</t>
  </si>
  <si>
    <t>Admin./Specialist Service Points hours per week</t>
  </si>
  <si>
    <t>Deposit Stations</t>
  </si>
  <si>
    <t>Deposit Stations hours per week</t>
  </si>
  <si>
    <t>Other Service Outlets</t>
  </si>
  <si>
    <t>Other Service Outlets hours per week</t>
  </si>
  <si>
    <t>Total Admin./Specialist Service Points, Deposit Stations &amp; Other Service Outlets hours per week</t>
  </si>
  <si>
    <t>TABLE 6 - FULL-TIME and PART-TIME LIBRARY STAFF AS AT JUNE 2020</t>
  </si>
  <si>
    <t>Full Time Librarians</t>
  </si>
  <si>
    <t xml:space="preserve"> Full Time Library Technicians</t>
  </si>
  <si>
    <t xml:space="preserve"> Full Time Library Assistants</t>
  </si>
  <si>
    <t>Other Full Time Employees</t>
  </si>
  <si>
    <t>Total no. of Part Time Employees</t>
  </si>
  <si>
    <t>Total no. of Casual Employees</t>
  </si>
  <si>
    <t>Total Staff</t>
  </si>
  <si>
    <t>TABLE 7 - REGIONAL AND JOINT LIBRARY SERVICES</t>
  </si>
  <si>
    <t xml:space="preserve">Regional and Joint Library Services operated by two or more  councils.  </t>
  </si>
  <si>
    <t>The council which administers the service is listed first.</t>
  </si>
  <si>
    <t>Total Expenditure voted</t>
  </si>
  <si>
    <t>Expenditure</t>
  </si>
  <si>
    <t>for 2020–2021</t>
  </si>
  <si>
    <t>BIG SKY (R)</t>
  </si>
  <si>
    <r>
      <t xml:space="preserve">MURRAY RIVER (Mathoura only) </t>
    </r>
    <r>
      <rPr>
        <i/>
        <sz val="8"/>
        <rFont val="Arial"/>
        <family val="2"/>
      </rPr>
      <t>##</t>
    </r>
  </si>
  <si>
    <t>DUBBO REGIONAL</t>
  </si>
  <si>
    <t xml:space="preserve">RIVERINA (R) </t>
  </si>
  <si>
    <t xml:space="preserve">COOTAMUNDRA-GUNDAGAI </t>
  </si>
  <si>
    <t>TABLE 8 SUMMARY OF COMPARATIVE STATISTICS</t>
  </si>
  <si>
    <t xml:space="preserve">NSW </t>
  </si>
  <si>
    <t>MEDIAN</t>
  </si>
  <si>
    <t>Expenditure per capita</t>
  </si>
  <si>
    <t>Expenditure on salaries per capita</t>
  </si>
  <si>
    <t xml:space="preserve">  </t>
  </si>
  <si>
    <t xml:space="preserve">Expenditure on material per capita </t>
  </si>
  <si>
    <t>Library material</t>
  </si>
  <si>
    <t>Library material per capita</t>
  </si>
  <si>
    <t>Library material average cost</t>
  </si>
  <si>
    <t>% Library mat. purchased in last 5 years</t>
  </si>
  <si>
    <t>Library material % Adult fiction books</t>
  </si>
  <si>
    <t>Adult Periodical titles</t>
  </si>
  <si>
    <t>Acquisitions</t>
  </si>
  <si>
    <t>Acquisitions per capita</t>
  </si>
  <si>
    <t>Discards as % of acquisitions</t>
  </si>
  <si>
    <t>Discards as % of holdings</t>
  </si>
  <si>
    <t>Circulation per capita</t>
  </si>
  <si>
    <t>Turnover of stock (Circulation/holdings)</t>
  </si>
  <si>
    <t>Circulation per staff member</t>
  </si>
  <si>
    <t>Staff</t>
  </si>
  <si>
    <t>Population per staff member</t>
  </si>
  <si>
    <t>Qualified Staff</t>
  </si>
  <si>
    <t>Population per qualified staff member</t>
  </si>
  <si>
    <t>TABLE 9 - POPULATION</t>
  </si>
  <si>
    <t>Population figures are from the estimated resident population of Local Government Areas</t>
  </si>
  <si>
    <t>at 30 June 2019, supplied by the Australian Bureau of Statistics.</t>
  </si>
  <si>
    <t>TABLE 10 - TOTAL EXPENDITURE 2019–20</t>
  </si>
  <si>
    <t>Total actual expenditure for the period July 2019 - June 2020</t>
  </si>
  <si>
    <t>TABLE 10a - EXPENDITURE PER CAPITA 2019–20</t>
  </si>
  <si>
    <t>TABLE 10b - EXPENDITURE ON SALARIES PER CAPITA 2019–20</t>
  </si>
  <si>
    <t>TABLE 10c - EXPENDITURE ON LIBRARY MATERIAL PER CAPITA 2019–20</t>
  </si>
  <si>
    <t>Note: See table 1d for breakdown expenditure on library material. Prior to 2009-10 this table excluded licensed access to electronic resources.</t>
  </si>
  <si>
    <t>TABLE 11 - LIBRARY MATERIAL AS AT JUNE 2020</t>
  </si>
  <si>
    <t>Stock figures as at June 2020</t>
  </si>
  <si>
    <t>TABLE 11a - LIBRARY MATERIAL PER CAPITA 2019–20</t>
  </si>
  <si>
    <t>TABLE 11b - AVERAGE COST OF LIBRARY MATERIAL 2019–20</t>
  </si>
  <si>
    <t>The total expenditure on library materials divided by the no. of acquisitions.</t>
  </si>
  <si>
    <t>NB: includes expenditure on periodicals and donations counted as acquisitions.</t>
  </si>
  <si>
    <t>Note: Prior to 2009-10 this table excluded licensed access to electronic resources.</t>
  </si>
  <si>
    <t>TABLE 11c - AGE OF LIBRARY MATERIAL 2019–20</t>
  </si>
  <si>
    <t>In 2008–09 the methodology used to calculate the age of material was revised to improve accuracy of the data</t>
  </si>
  <si>
    <t>collected in this area. The data presented in Age of Library Material is now based on the number of items</t>
  </si>
  <si>
    <t>purchased in the last 5 years and the last 10 years according to the date the material was acquired by the library</t>
  </si>
  <si>
    <t>as reported by the library’s Library Management System.</t>
  </si>
  <si>
    <t>In previous years the age has been calculated by comparing the total number of items purchased over the last 5</t>
  </si>
  <si>
    <t xml:space="preserve">years and the last 10 years with the total current stock. </t>
  </si>
  <si>
    <t>A calculation of the percentage of library material purchased during:</t>
  </si>
  <si>
    <t>Last 5 years</t>
  </si>
  <si>
    <t>Last 10 years</t>
  </si>
  <si>
    <t>TABLE 12 - ADULT FICTION AS AT JUNE 2020</t>
  </si>
  <si>
    <t>Adult fiction books as a percentage of the total print bookstock collection</t>
  </si>
  <si>
    <t>TABLE 13 - ADULT PERIODICAL TITLES AS AT JUNE 2020</t>
  </si>
  <si>
    <t>This is the no. of hard copy adult periodicals only</t>
  </si>
  <si>
    <t>TABLE 14 - ACQUISITIONS 2019–20</t>
  </si>
  <si>
    <t>No. of items acquired July 2019 - June 2020</t>
  </si>
  <si>
    <t>TABLE 14a- ACQUISITIONS PER CAPITA 2019–20</t>
  </si>
  <si>
    <t>No. of items acquired divided by the population.</t>
  </si>
  <si>
    <t>TABLE 15 - DISCARDS AS % OF ACQUISITIONS 2019–20</t>
  </si>
  <si>
    <t>A comparison of the number of items acquired and discarded.</t>
  </si>
  <si>
    <t>TABLE 15a - DISCARDS AS % OF TOTAL STOCK 2019–20</t>
  </si>
  <si>
    <t>A comparison of the no. of items discarded and total stock</t>
  </si>
  <si>
    <t>TABLE 16 - CIRCULATION OF LIBRARY MATERIALS 2019–20</t>
  </si>
  <si>
    <t>TABLE 16a - CIRCULATION PER CAPITA 2019–20</t>
  </si>
  <si>
    <t>TABLE 16b - TURNOVER OF STOCK 2019–20</t>
  </si>
  <si>
    <t xml:space="preserve">Turnover of stock has been obtained by dividing the total circulation by the </t>
  </si>
  <si>
    <t>total library lending stock to provide indication of stock use.</t>
  </si>
  <si>
    <t>TABLE 16c - CIRCULATION PER STAFF MEMBER 2019–20</t>
  </si>
  <si>
    <t>TABLE 17 - TOTAL STAFF AS AT JUNE 2020</t>
  </si>
  <si>
    <t>Number of staff employed as at June 2020</t>
  </si>
  <si>
    <t>TABLE 17a - POPULATION PER STAFF MEMBER 2019–20</t>
  </si>
  <si>
    <t>TABLE 17b - TOTAL QUALIFIED STAFF AS AT JUNE 2020</t>
  </si>
  <si>
    <t>The no. of staff who are eligible for professional membership of the</t>
  </si>
  <si>
    <t>Australian Library and Information Association (ALIA)</t>
  </si>
  <si>
    <t>TABLE 17c - POPULATION PER QUALIFIED STAFF MEMBER 2019–20</t>
  </si>
  <si>
    <t>TABLE 18 - DOCUMENT DELIVERY 2019–20</t>
  </si>
  <si>
    <t xml:space="preserve">Total ILL requests satisfied by other library services for your clients </t>
  </si>
  <si>
    <t>Total ILL requests satisfied for other library services by your library</t>
  </si>
  <si>
    <t>TABLE 18 - DOCUMENT DELIVERY 2019-20</t>
  </si>
  <si>
    <t>TABLE 19 - LIBRARY VISITS 2019–20</t>
  </si>
  <si>
    <t>Libraries *</t>
  </si>
  <si>
    <t>Mobiles</t>
  </si>
  <si>
    <t xml:space="preserve"> How Collected</t>
  </si>
  <si>
    <t>Counters</t>
  </si>
  <si>
    <t>Sampling</t>
  </si>
  <si>
    <t xml:space="preserve">Blacktown </t>
  </si>
  <si>
    <t xml:space="preserve">Central Coast </t>
  </si>
  <si>
    <t>* Libraries (central &amp; branches)</t>
  </si>
  <si>
    <t>** Estimated figure used for 2nd year - Door counters now installed, data will be available next year.</t>
  </si>
  <si>
    <t>*** Mobile statistics not available</t>
  </si>
  <si>
    <t xml:space="preserve">Mid-Western </t>
  </si>
  <si>
    <t xml:space="preserve">Western Riverina </t>
  </si>
  <si>
    <t>TABLE 20 - INTERNET ACCESS FOR THE PUBLIC 2019–20</t>
  </si>
  <si>
    <t>No. of Internet Access Terminals</t>
  </si>
  <si>
    <t>No. of Internet Access bookings</t>
  </si>
  <si>
    <t>No. of Wireless Access Bookings</t>
  </si>
  <si>
    <t>*</t>
  </si>
  <si>
    <t>There are different reporting methods used for calculating Wi-Fi sessions. Figures marked with * have been provided</t>
  </si>
  <si>
    <t>by the State Library's NSW.net service.</t>
  </si>
  <si>
    <t>TABLE 21 - TOTAL INFORMATION AND CUSTOMER SERVICE REQUESTS 2019–20</t>
  </si>
  <si>
    <t xml:space="preserve">The following statistics may not include data for all branches. </t>
  </si>
  <si>
    <t>Information Requests</t>
  </si>
  <si>
    <t>Customer Service Requests</t>
  </si>
  <si>
    <t>TABLE 22 - LIBRARY PROGRAMS 2019–20</t>
  </si>
  <si>
    <t>Total number of programs &amp; attendance offered by public libraries</t>
  </si>
  <si>
    <t>Programs</t>
  </si>
  <si>
    <t>Attendance</t>
  </si>
  <si>
    <t>TABLE 23 - WEBSITE VISITS 2019–20</t>
  </si>
  <si>
    <t>Home page visits in 2019-20</t>
  </si>
  <si>
    <t>TABLE 24 - DIGITISED COLLECTIONS</t>
  </si>
  <si>
    <t>Libraries</t>
  </si>
  <si>
    <t>Digitised Photographs</t>
  </si>
  <si>
    <t>Digitised Audio</t>
  </si>
  <si>
    <t>Digitised Video</t>
  </si>
  <si>
    <t>Digitised Books</t>
  </si>
  <si>
    <t>Digitised Newspapers</t>
  </si>
  <si>
    <t>Digitised Objects</t>
  </si>
  <si>
    <t>Digitised Other Collections</t>
  </si>
  <si>
    <t>Total Digitised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</si>
</sst>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_(* #,##0.00_);_(* \(#,##0.00\);_(* &quot;-&quot;??_);_(@_)"/>
    <numFmt numFmtId="165" formatCode="_(* #,##0_);_(* \(#,##0\);_(* &quot;-&quot;??_);_(@_)"/>
    <numFmt numFmtId="166" formatCode="_-* #,##0_-;\-* #,##0_-;_-* &quot;-&quot;??_-;_-@_-"/>
    <numFmt numFmtId="167" formatCode="General_)"/>
    <numFmt numFmtId="168" formatCode="_(&quot;$&quot;* #,##0_);_(&quot;$&quot;* \(#,##0\);_(&quot;$&quot;* &quot;-&quot;??_);_(@_)"/>
    <numFmt numFmtId="169" formatCode="_-* #,##0.0_-;\-* #,##0.0_-;_-* &quot;-&quot;??_-;_-@_-"/>
    <numFmt numFmtId="170" formatCode="_-&quot;$&quot;* #,##0_-;\-&quot;$&quot;* #,##0_-;_-&quot;$&quot;* &quot;-&quot;??_-;_-@_-"/>
  </numFmts>
  <fonts count="8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sz val="10"/>
      <name val="Arial"/>
      <family val="2"/>
    </font>
    <font>
      <sz val="10"/>
      <name val="Arial"/>
      <family val="2"/>
    </font>
    <font>
      <sz val="9"/>
      <name val="Arial"/>
      <family val="2"/>
    </font>
    <font>
      <sz val="8"/>
      <name val="Arial"/>
      <family val="2"/>
    </font>
    <font>
      <b/>
      <sz val="9"/>
      <name val="Arial"/>
      <family val="2"/>
    </font>
    <font>
      <b/>
      <i/>
      <sz val="9"/>
      <name val="Arial"/>
      <family val="2"/>
    </font>
    <font>
      <b/>
      <sz val="8"/>
      <name val="Arial"/>
      <family val="2"/>
    </font>
    <font>
      <b/>
      <i/>
      <sz val="8"/>
      <name val="Arial"/>
      <family val="2"/>
    </font>
    <font>
      <b/>
      <sz val="11"/>
      <name val="Arial"/>
      <family val="2"/>
    </font>
    <font>
      <sz val="8"/>
      <name val="Geneva"/>
    </font>
    <font>
      <sz val="10"/>
      <color indexed="8"/>
      <name val="MS Sans Serif"/>
      <family val="2"/>
    </font>
    <font>
      <sz val="8"/>
      <color indexed="8"/>
      <name val="Arial"/>
      <family val="2"/>
    </font>
    <font>
      <sz val="10"/>
      <color indexed="8"/>
      <name val="Arial"/>
      <family val="2"/>
    </font>
    <font>
      <b/>
      <sz val="8"/>
      <color indexed="8"/>
      <name val="Arial"/>
      <family val="2"/>
    </font>
    <font>
      <sz val="10"/>
      <name val="Arial"/>
      <family val="2"/>
    </font>
    <font>
      <b/>
      <i/>
      <sz val="10"/>
      <color indexed="8"/>
      <name val="Arial"/>
      <family val="2"/>
    </font>
    <font>
      <b/>
      <sz val="9"/>
      <name val="Geneva"/>
    </font>
    <font>
      <sz val="9"/>
      <name val="Geneva"/>
    </font>
    <font>
      <sz val="8"/>
      <name val="Arial"/>
      <family val="2"/>
    </font>
    <font>
      <b/>
      <sz val="11"/>
      <name val="Geneva"/>
    </font>
    <font>
      <b/>
      <i/>
      <sz val="9"/>
      <color indexed="8"/>
      <name val="Arial"/>
      <family val="2"/>
    </font>
    <font>
      <i/>
      <sz val="10"/>
      <name val="Arial"/>
      <family val="2"/>
    </font>
    <font>
      <i/>
      <sz val="8"/>
      <name val="Arial"/>
      <family val="2"/>
    </font>
    <font>
      <u/>
      <sz val="10"/>
      <color indexed="12"/>
      <name val="Arial"/>
      <family val="2"/>
    </font>
    <font>
      <sz val="8"/>
      <color indexed="10"/>
      <name val="Arial"/>
      <family val="2"/>
    </font>
    <font>
      <b/>
      <i/>
      <sz val="8"/>
      <color indexed="10"/>
      <name val="Arial"/>
      <family val="2"/>
    </font>
    <font>
      <sz val="10"/>
      <color indexed="10"/>
      <name val="Arial"/>
      <family val="2"/>
    </font>
    <font>
      <u/>
      <sz val="8"/>
      <color indexed="12"/>
      <name val="Arial"/>
      <family val="2"/>
    </font>
    <font>
      <sz val="14"/>
      <color indexed="10"/>
      <name val="Arial"/>
      <family val="2"/>
    </font>
    <font>
      <b/>
      <i/>
      <sz val="14"/>
      <color indexed="10"/>
      <name val="Arial"/>
      <family val="2"/>
    </font>
    <font>
      <b/>
      <sz val="12"/>
      <name val="Arial"/>
      <family val="2"/>
    </font>
    <font>
      <b/>
      <i/>
      <sz val="14"/>
      <name val="Arial"/>
      <family val="2"/>
    </font>
    <font>
      <i/>
      <sz val="9"/>
      <name val="Arial"/>
      <family val="2"/>
    </font>
    <font>
      <b/>
      <sz val="12"/>
      <color indexed="8"/>
      <name val="Arial"/>
      <family val="2"/>
    </font>
    <font>
      <sz val="9"/>
      <name val="Arial"/>
      <family val="2"/>
    </font>
    <font>
      <b/>
      <sz val="8"/>
      <name val="Geneva"/>
    </font>
    <font>
      <i/>
      <sz val="8"/>
      <color indexed="10"/>
      <name val="Arial"/>
      <family val="2"/>
    </font>
    <font>
      <b/>
      <sz val="8"/>
      <color indexed="10"/>
      <name val="Arial"/>
      <family val="2"/>
    </font>
    <font>
      <i/>
      <sz val="8"/>
      <color indexed="8"/>
      <name val="Arial"/>
      <family val="2"/>
    </font>
    <font>
      <sz val="8"/>
      <name val="Arial"/>
      <family val="2"/>
    </font>
    <font>
      <sz val="10"/>
      <name val="Arial"/>
      <family val="2"/>
    </font>
    <font>
      <b/>
      <i/>
      <sz val="8"/>
      <name val="Geneva"/>
    </font>
    <font>
      <b/>
      <i/>
      <sz val="8"/>
      <color indexed="8"/>
      <name val="Arial"/>
      <family val="2"/>
    </font>
    <font>
      <sz val="8"/>
      <color theme="1"/>
      <name val="Calibri"/>
      <family val="2"/>
      <scheme val="minor"/>
    </font>
    <font>
      <sz val="11"/>
      <color rgb="FF000000"/>
      <name val="Calibri"/>
      <family val="2"/>
    </font>
    <font>
      <b/>
      <sz val="11"/>
      <color rgb="FF000000"/>
      <name val="Calibri"/>
      <family val="2"/>
    </font>
    <font>
      <sz val="8"/>
      <color rgb="FF000000"/>
      <name val="Arial"/>
      <family val="2"/>
    </font>
    <font>
      <sz val="8"/>
      <color theme="1"/>
      <name val="Arial"/>
      <family val="2"/>
    </font>
    <font>
      <b/>
      <sz val="8"/>
      <color rgb="FF000000"/>
      <name val="Calibri"/>
      <family val="2"/>
    </font>
    <font>
      <i/>
      <sz val="8"/>
      <color rgb="FF000000"/>
      <name val="Arial"/>
      <family val="2"/>
    </font>
    <font>
      <b/>
      <sz val="8"/>
      <color rgb="FF000000"/>
      <name val="Arial"/>
      <family val="2"/>
    </font>
    <font>
      <i/>
      <sz val="8"/>
      <color theme="1"/>
      <name val="Arial"/>
      <family val="2"/>
    </font>
    <font>
      <b/>
      <sz val="9"/>
      <color indexed="8"/>
      <name val="Arial"/>
      <family val="2"/>
    </font>
    <font>
      <sz val="12"/>
      <color rgb="FF000000"/>
      <name val="Raleway"/>
      <family val="2"/>
    </font>
    <font>
      <sz val="10"/>
      <name val="Arial"/>
      <family val="2"/>
    </font>
    <font>
      <b/>
      <sz val="8"/>
      <color theme="1"/>
      <name val="Arial"/>
      <family val="2"/>
    </font>
    <font>
      <b/>
      <i/>
      <sz val="8"/>
      <color rgb="FF000000"/>
      <name val="Arial"/>
      <family val="2"/>
    </font>
    <font>
      <sz val="9"/>
      <color theme="1"/>
      <name val="Arial"/>
      <family val="2"/>
    </font>
    <font>
      <sz val="10"/>
      <color rgb="FFFF0000"/>
      <name val="Arial"/>
      <family val="2"/>
    </font>
    <font>
      <sz val="8"/>
      <color rgb="FFFF0000"/>
      <name val="Arial"/>
      <family val="2"/>
    </font>
    <font>
      <b/>
      <sz val="9"/>
      <color theme="1"/>
      <name val="Arial"/>
      <family val="2"/>
    </font>
    <font>
      <sz val="8"/>
      <name val="Arial"/>
      <family val="2"/>
    </font>
    <font>
      <b/>
      <sz val="9"/>
      <color rgb="FF000000"/>
      <name val="Calibri"/>
      <family val="2"/>
    </font>
    <font>
      <sz val="9"/>
      <color rgb="FF000000"/>
      <name val="Calibri"/>
      <family val="2"/>
    </font>
    <font>
      <b/>
      <i/>
      <sz val="9"/>
      <color rgb="FF000000"/>
      <name val="Calibri"/>
      <family val="2"/>
    </font>
    <font>
      <strike/>
      <sz val="9"/>
      <color rgb="FF000000"/>
      <name val="Calibri"/>
      <family val="2"/>
    </font>
    <font>
      <b/>
      <i/>
      <sz val="10"/>
      <color rgb="FF000000"/>
      <name val="Arial"/>
      <family val="2"/>
    </font>
  </fonts>
  <fills count="3">
    <fill>
      <patternFill patternType="none"/>
    </fill>
    <fill>
      <patternFill patternType="gray125"/>
    </fill>
    <fill>
      <patternFill patternType="solid">
        <fgColor rgb="FFFFFF99"/>
        <bgColor indexed="64"/>
      </patternFill>
    </fill>
  </fills>
  <borders count="1">
    <border>
      <left/>
      <right/>
      <top/>
      <bottom/>
      <diagonal/>
    </border>
  </borders>
  <cellStyleXfs count="62">
    <xf numFmtId="0" fontId="0" fillId="0" borderId="0"/>
    <xf numFmtId="164" fontId="23" fillId="0" borderId="0" applyFont="0" applyFill="0" applyBorder="0" applyAlignment="0" applyProtection="0"/>
    <xf numFmtId="0" fontId="45" fillId="0" borderId="0" applyNumberFormat="0" applyFill="0" applyBorder="0" applyAlignment="0" applyProtection="0">
      <alignment vertical="top"/>
      <protection locked="0"/>
    </xf>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2" fillId="0" borderId="0"/>
    <xf numFmtId="0" fontId="34" fillId="0" borderId="0"/>
    <xf numFmtId="0" fontId="34" fillId="0" borderId="0"/>
    <xf numFmtId="0" fontId="34" fillId="0" borderId="0"/>
    <xf numFmtId="0" fontId="32" fillId="0" borderId="0"/>
    <xf numFmtId="0" fontId="34" fillId="0" borderId="0"/>
    <xf numFmtId="0" fontId="32" fillId="0" borderId="0"/>
    <xf numFmtId="0" fontId="34" fillId="0" borderId="0"/>
    <xf numFmtId="43" fontId="20" fillId="0" borderId="0" applyFont="0" applyFill="0" applyBorder="0" applyAlignment="0" applyProtection="0"/>
    <xf numFmtId="44" fontId="76" fillId="0" borderId="0" applyFon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43" fontId="4" fillId="0" borderId="0" applyFont="0" applyFill="0" applyBorder="0" applyAlignment="0" applyProtection="0"/>
    <xf numFmtId="0" fontId="25" fillId="0" borderId="0"/>
    <xf numFmtId="0" fontId="3" fillId="0" borderId="0"/>
    <xf numFmtId="0" fontId="2" fillId="0" borderId="0"/>
    <xf numFmtId="0" fontId="1" fillId="0" borderId="0"/>
  </cellStyleXfs>
  <cellXfs count="591">
    <xf numFmtId="0" fontId="0" fillId="0" borderId="0" xfId="0"/>
    <xf numFmtId="0" fontId="0" fillId="0" borderId="0" xfId="0" applyAlignment="1">
      <alignment horizontal="center"/>
    </xf>
    <xf numFmtId="0" fontId="24" fillId="0" borderId="0" xfId="0" applyFont="1"/>
    <xf numFmtId="0" fontId="25" fillId="0" borderId="0" xfId="0" applyFont="1"/>
    <xf numFmtId="0" fontId="26" fillId="0" borderId="0" xfId="0" applyFont="1"/>
    <xf numFmtId="0" fontId="0" fillId="0" borderId="0" xfId="0" applyAlignment="1">
      <alignment horizontal="left"/>
    </xf>
    <xf numFmtId="0" fontId="25" fillId="0" borderId="0" xfId="0" applyFont="1" applyAlignment="1">
      <alignment horizontal="left"/>
    </xf>
    <xf numFmtId="0" fontId="27" fillId="0" borderId="0" xfId="0" applyFont="1"/>
    <xf numFmtId="0" fontId="28" fillId="0" borderId="0" xfId="0" applyFont="1"/>
    <xf numFmtId="0" fontId="29" fillId="0" borderId="0" xfId="0" applyFont="1"/>
    <xf numFmtId="0" fontId="30" fillId="0" borderId="0" xfId="0" applyFont="1"/>
    <xf numFmtId="0" fontId="25" fillId="0" borderId="0" xfId="0" applyFont="1" applyAlignment="1">
      <alignment horizontal="center"/>
    </xf>
    <xf numFmtId="165" fontId="25" fillId="0" borderId="0" xfId="1" applyNumberFormat="1" applyFont="1"/>
    <xf numFmtId="164" fontId="25" fillId="0" borderId="0" xfId="1" applyFont="1"/>
    <xf numFmtId="2" fontId="25" fillId="0" borderId="0" xfId="0" applyNumberFormat="1" applyFont="1"/>
    <xf numFmtId="0" fontId="33" fillId="0" borderId="0" xfId="3" applyFont="1" applyAlignment="1">
      <alignment horizontal="left" wrapText="1"/>
    </xf>
    <xf numFmtId="0" fontId="35" fillId="0" borderId="0" xfId="3" applyFont="1" applyAlignment="1">
      <alignment horizontal="left" wrapText="1"/>
    </xf>
    <xf numFmtId="0" fontId="33" fillId="0" borderId="0" xfId="5" applyFont="1" applyAlignment="1">
      <alignment horizontal="left" wrapText="1"/>
    </xf>
    <xf numFmtId="3" fontId="33" fillId="0" borderId="0" xfId="5" applyNumberFormat="1" applyFont="1" applyAlignment="1">
      <alignment horizontal="right" wrapText="1"/>
    </xf>
    <xf numFmtId="3" fontId="25" fillId="0" borderId="0" xfId="0" applyNumberFormat="1" applyFont="1"/>
    <xf numFmtId="3" fontId="28" fillId="0" borderId="0" xfId="0" applyNumberFormat="1" applyFont="1"/>
    <xf numFmtId="0" fontId="37" fillId="0" borderId="0" xfId="5" applyFont="1" applyAlignment="1">
      <alignment horizontal="center"/>
    </xf>
    <xf numFmtId="0" fontId="37" fillId="0" borderId="0" xfId="7" applyFont="1" applyAlignment="1">
      <alignment horizontal="center"/>
    </xf>
    <xf numFmtId="0" fontId="37" fillId="0" borderId="0" xfId="9" applyFont="1" applyAlignment="1">
      <alignment horizontal="center"/>
    </xf>
    <xf numFmtId="165" fontId="37" fillId="0" borderId="0" xfId="1" applyNumberFormat="1" applyFont="1" applyAlignment="1">
      <alignment horizontal="center"/>
    </xf>
    <xf numFmtId="0" fontId="37" fillId="0" borderId="0" xfId="17" applyFont="1" applyAlignment="1">
      <alignment horizontal="center"/>
    </xf>
    <xf numFmtId="0" fontId="37" fillId="0" borderId="0" xfId="19" applyFont="1" applyAlignment="1">
      <alignment horizontal="center"/>
    </xf>
    <xf numFmtId="0" fontId="37" fillId="0" borderId="0" xfId="22" applyFont="1" applyAlignment="1">
      <alignment horizontal="center"/>
    </xf>
    <xf numFmtId="0" fontId="37" fillId="0" borderId="0" xfId="24" applyFont="1" applyAlignment="1">
      <alignment horizontal="center"/>
    </xf>
    <xf numFmtId="0" fontId="33" fillId="0" borderId="0" xfId="7" applyFont="1" applyAlignment="1">
      <alignment horizontal="left" wrapText="1"/>
    </xf>
    <xf numFmtId="165" fontId="28" fillId="0" borderId="0" xfId="1" applyNumberFormat="1" applyFont="1"/>
    <xf numFmtId="0" fontId="33" fillId="0" borderId="0" xfId="9" applyFont="1" applyAlignment="1">
      <alignment horizontal="left" wrapText="1"/>
    </xf>
    <xf numFmtId="165" fontId="33" fillId="0" borderId="0" xfId="1" applyNumberFormat="1" applyFont="1" applyAlignment="1">
      <alignment horizontal="right" wrapText="1"/>
    </xf>
    <xf numFmtId="165" fontId="0" fillId="0" borderId="0" xfId="0" applyNumberFormat="1"/>
    <xf numFmtId="0" fontId="33" fillId="0" borderId="0" xfId="11" applyFont="1" applyAlignment="1">
      <alignment horizontal="left" wrapText="1"/>
    </xf>
    <xf numFmtId="165" fontId="33" fillId="0" borderId="0" xfId="1" applyNumberFormat="1" applyFont="1" applyAlignment="1">
      <alignment horizontal="left" wrapText="1"/>
    </xf>
    <xf numFmtId="0" fontId="33" fillId="0" borderId="0" xfId="13" applyFont="1" applyAlignment="1">
      <alignment horizontal="left" wrapText="1"/>
    </xf>
    <xf numFmtId="0" fontId="0" fillId="0" borderId="0" xfId="0" applyAlignment="1">
      <alignment horizontal="right"/>
    </xf>
    <xf numFmtId="0" fontId="33" fillId="0" borderId="0" xfId="15" applyFont="1" applyAlignment="1">
      <alignment horizontal="left" wrapText="1"/>
    </xf>
    <xf numFmtId="165" fontId="0" fillId="0" borderId="0" xfId="1" applyNumberFormat="1" applyFont="1"/>
    <xf numFmtId="0" fontId="33" fillId="0" borderId="0" xfId="17" applyFont="1" applyAlignment="1">
      <alignment horizontal="left" wrapText="1"/>
    </xf>
    <xf numFmtId="165" fontId="25" fillId="0" borderId="0" xfId="1" applyNumberFormat="1" applyFont="1" applyAlignment="1">
      <alignment horizontal="right"/>
    </xf>
    <xf numFmtId="165" fontId="28" fillId="0" borderId="0" xfId="1" applyNumberFormat="1" applyFont="1" applyAlignment="1">
      <alignment horizontal="right"/>
    </xf>
    <xf numFmtId="0" fontId="25" fillId="0" borderId="0" xfId="0" applyFont="1" applyAlignment="1">
      <alignment horizontal="right"/>
    </xf>
    <xf numFmtId="165" fontId="0" fillId="0" borderId="0" xfId="1" applyNumberFormat="1" applyFont="1" applyAlignment="1">
      <alignment horizontal="right"/>
    </xf>
    <xf numFmtId="0" fontId="34" fillId="0" borderId="0" xfId="26" applyFont="1" applyAlignment="1">
      <alignment horizontal="left" wrapText="1"/>
    </xf>
    <xf numFmtId="0" fontId="34" fillId="0" borderId="0" xfId="26" applyFont="1" applyAlignment="1">
      <alignment horizontal="right" wrapText="1"/>
    </xf>
    <xf numFmtId="0" fontId="34" fillId="0" borderId="0" xfId="26" applyFont="1" applyAlignment="1">
      <alignment wrapText="1"/>
    </xf>
    <xf numFmtId="0" fontId="28" fillId="0" borderId="0" xfId="0" applyFont="1" applyAlignment="1">
      <alignment horizontal="left"/>
    </xf>
    <xf numFmtId="0" fontId="37" fillId="0" borderId="0" xfId="28" applyFont="1" applyAlignment="1">
      <alignment horizontal="center"/>
    </xf>
    <xf numFmtId="0" fontId="38" fillId="0" borderId="0" xfId="0" applyFont="1"/>
    <xf numFmtId="0" fontId="39" fillId="0" borderId="0" xfId="0" applyFont="1"/>
    <xf numFmtId="0" fontId="38" fillId="0" borderId="0" xfId="0" applyFont="1" applyAlignment="1">
      <alignment horizontal="right"/>
    </xf>
    <xf numFmtId="0" fontId="31" fillId="0" borderId="0" xfId="0" applyFont="1"/>
    <xf numFmtId="0" fontId="40" fillId="0" borderId="0" xfId="0" applyFont="1"/>
    <xf numFmtId="0" fontId="31" fillId="0" borderId="0" xfId="0" applyFont="1" applyAlignment="1">
      <alignment horizontal="right"/>
    </xf>
    <xf numFmtId="165" fontId="31" fillId="0" borderId="0" xfId="1" applyNumberFormat="1" applyFont="1" applyAlignment="1">
      <alignment horizontal="right"/>
    </xf>
    <xf numFmtId="0" fontId="22" fillId="0" borderId="0" xfId="0" applyFont="1"/>
    <xf numFmtId="2" fontId="28" fillId="0" borderId="0" xfId="0" applyNumberFormat="1" applyFont="1"/>
    <xf numFmtId="0" fontId="33" fillId="0" borderId="0" xfId="31" applyFont="1" applyAlignment="1">
      <alignment horizontal="left" wrapText="1"/>
    </xf>
    <xf numFmtId="3" fontId="25" fillId="0" borderId="0" xfId="0" applyNumberFormat="1" applyFont="1" applyAlignment="1">
      <alignment horizontal="right"/>
    </xf>
    <xf numFmtId="0" fontId="41" fillId="0" borderId="0" xfId="0" applyFont="1"/>
    <xf numFmtId="164" fontId="28" fillId="0" borderId="0" xfId="1" applyFont="1"/>
    <xf numFmtId="0" fontId="37" fillId="0" borderId="0" xfId="37" applyFont="1" applyAlignment="1">
      <alignment horizontal="left"/>
    </xf>
    <xf numFmtId="1" fontId="25" fillId="0" borderId="0" xfId="0" applyNumberFormat="1" applyFont="1"/>
    <xf numFmtId="0" fontId="33" fillId="0" borderId="0" xfId="26" applyFont="1" applyAlignment="1">
      <alignment horizontal="right" wrapText="1"/>
    </xf>
    <xf numFmtId="0" fontId="42" fillId="0" borderId="0" xfId="22" applyFont="1" applyAlignment="1">
      <alignment horizontal="right"/>
    </xf>
    <xf numFmtId="0" fontId="43" fillId="0" borderId="0" xfId="0" applyFont="1" applyAlignment="1">
      <alignment horizontal="center"/>
    </xf>
    <xf numFmtId="0" fontId="29" fillId="0" borderId="0" xfId="0" applyFont="1" applyAlignment="1">
      <alignment horizontal="center"/>
    </xf>
    <xf numFmtId="0" fontId="43" fillId="0" borderId="0" xfId="0" applyFont="1"/>
    <xf numFmtId="3" fontId="0" fillId="0" borderId="0" xfId="0" applyNumberFormat="1"/>
    <xf numFmtId="2" fontId="0" fillId="0" borderId="0" xfId="0" applyNumberFormat="1"/>
    <xf numFmtId="165" fontId="24" fillId="0" borderId="0" xfId="1" applyNumberFormat="1" applyFont="1"/>
    <xf numFmtId="0" fontId="36" fillId="0" borderId="0" xfId="0" applyFont="1"/>
    <xf numFmtId="2" fontId="25" fillId="0" borderId="0" xfId="0" applyNumberFormat="1" applyFont="1" applyAlignment="1">
      <alignment horizontal="right"/>
    </xf>
    <xf numFmtId="164" fontId="28" fillId="0" borderId="0" xfId="1" applyFont="1" applyAlignment="1">
      <alignment horizontal="right"/>
    </xf>
    <xf numFmtId="0" fontId="44" fillId="0" borderId="0" xfId="0" applyFont="1"/>
    <xf numFmtId="164" fontId="0" fillId="0" borderId="0" xfId="1" applyFont="1"/>
    <xf numFmtId="0" fontId="33" fillId="0" borderId="0" xfId="25" applyFont="1" applyAlignment="1">
      <alignment horizontal="left" wrapText="1"/>
    </xf>
    <xf numFmtId="3" fontId="33" fillId="0" borderId="0" xfId="25" applyNumberFormat="1" applyFont="1" applyAlignment="1">
      <alignment horizontal="right" wrapText="1"/>
    </xf>
    <xf numFmtId="0" fontId="35" fillId="0" borderId="0" xfId="25" applyFont="1" applyAlignment="1">
      <alignment horizontal="left" wrapText="1"/>
    </xf>
    <xf numFmtId="165" fontId="35" fillId="0" borderId="0" xfId="1" applyNumberFormat="1" applyFont="1" applyAlignment="1">
      <alignment horizontal="right" wrapText="1"/>
    </xf>
    <xf numFmtId="3" fontId="33" fillId="0" borderId="0" xfId="10" applyNumberFormat="1" applyFont="1" applyAlignment="1">
      <alignment horizontal="right" wrapText="1"/>
    </xf>
    <xf numFmtId="3" fontId="33" fillId="0" borderId="0" xfId="12" applyNumberFormat="1" applyFont="1" applyAlignment="1">
      <alignment horizontal="right" wrapText="1"/>
    </xf>
    <xf numFmtId="4" fontId="0" fillId="0" borderId="0" xfId="0" applyNumberFormat="1"/>
    <xf numFmtId="0" fontId="33" fillId="0" borderId="0" xfId="14" applyFont="1" applyAlignment="1">
      <alignment horizontal="left" wrapText="1"/>
    </xf>
    <xf numFmtId="3" fontId="33" fillId="0" borderId="0" xfId="16" applyNumberFormat="1" applyFont="1" applyAlignment="1">
      <alignment horizontal="right" wrapText="1"/>
    </xf>
    <xf numFmtId="0" fontId="34" fillId="0" borderId="0" xfId="16" applyAlignment="1">
      <alignment horizontal="center"/>
    </xf>
    <xf numFmtId="3" fontId="33" fillId="0" borderId="0" xfId="18" applyNumberFormat="1" applyFont="1" applyAlignment="1">
      <alignment horizontal="right" wrapText="1"/>
    </xf>
    <xf numFmtId="0" fontId="33" fillId="0" borderId="0" xfId="20" applyFont="1" applyAlignment="1">
      <alignment horizontal="left" wrapText="1"/>
    </xf>
    <xf numFmtId="3" fontId="33" fillId="0" borderId="0" xfId="20" applyNumberFormat="1" applyFont="1" applyAlignment="1">
      <alignment horizontal="right" wrapText="1"/>
    </xf>
    <xf numFmtId="0" fontId="33" fillId="0" borderId="0" xfId="23" applyFont="1" applyAlignment="1">
      <alignment horizontal="left" wrapText="1"/>
    </xf>
    <xf numFmtId="3" fontId="33" fillId="0" borderId="0" xfId="23" applyNumberFormat="1" applyFont="1" applyAlignment="1">
      <alignment horizontal="right" wrapText="1"/>
    </xf>
    <xf numFmtId="0" fontId="33" fillId="0" borderId="0" xfId="29" applyFont="1" applyAlignment="1">
      <alignment horizontal="left" wrapText="1"/>
    </xf>
    <xf numFmtId="0" fontId="33" fillId="0" borderId="0" xfId="29" applyFont="1" applyAlignment="1">
      <alignment horizontal="right" wrapText="1"/>
    </xf>
    <xf numFmtId="0" fontId="33" fillId="0" borderId="0" xfId="27" applyFont="1" applyAlignment="1">
      <alignment horizontal="right" wrapText="1"/>
    </xf>
    <xf numFmtId="3" fontId="33" fillId="0" borderId="0" xfId="4" applyNumberFormat="1" applyFont="1" applyAlignment="1">
      <alignment horizontal="right" wrapText="1"/>
    </xf>
    <xf numFmtId="0" fontId="34" fillId="0" borderId="0" xfId="6" applyAlignment="1">
      <alignment horizontal="left" wrapText="1"/>
    </xf>
    <xf numFmtId="3" fontId="33" fillId="0" borderId="0" xfId="6" applyNumberFormat="1" applyFont="1" applyAlignment="1">
      <alignment horizontal="right" wrapText="1"/>
    </xf>
    <xf numFmtId="3" fontId="33" fillId="0" borderId="0" xfId="8" applyNumberFormat="1" applyFont="1" applyAlignment="1">
      <alignment horizontal="right" wrapText="1"/>
    </xf>
    <xf numFmtId="0" fontId="34" fillId="0" borderId="0" xfId="32" applyAlignment="1">
      <alignment horizontal="left" wrapText="1"/>
    </xf>
    <xf numFmtId="2" fontId="29" fillId="0" borderId="0" xfId="0" applyNumberFormat="1" applyFont="1"/>
    <xf numFmtId="0" fontId="28" fillId="0" borderId="0" xfId="0" applyFont="1" applyAlignment="1">
      <alignment horizontal="right"/>
    </xf>
    <xf numFmtId="0" fontId="35" fillId="0" borderId="0" xfId="23" applyFont="1" applyAlignment="1">
      <alignment horizontal="left" wrapText="1"/>
    </xf>
    <xf numFmtId="164" fontId="25" fillId="0" borderId="0" xfId="1" applyFont="1" applyAlignment="1">
      <alignment horizontal="right"/>
    </xf>
    <xf numFmtId="0" fontId="46" fillId="0" borderId="0" xfId="0" applyFont="1"/>
    <xf numFmtId="0" fontId="48" fillId="0" borderId="0" xfId="0" applyFont="1"/>
    <xf numFmtId="3" fontId="35" fillId="0" borderId="0" xfId="10" applyNumberFormat="1" applyFont="1" applyAlignment="1">
      <alignment horizontal="right" wrapText="1"/>
    </xf>
    <xf numFmtId="0" fontId="45" fillId="0" borderId="0" xfId="2" quotePrefix="1" applyAlignment="1" applyProtection="1"/>
    <xf numFmtId="1" fontId="0" fillId="0" borderId="0" xfId="0" applyNumberFormat="1"/>
    <xf numFmtId="0" fontId="33" fillId="0" borderId="0" xfId="1" applyNumberFormat="1" applyFont="1" applyAlignment="1">
      <alignment horizontal="left" wrapText="1"/>
    </xf>
    <xf numFmtId="0" fontId="41" fillId="0" borderId="0" xfId="0" applyFont="1" applyAlignment="1">
      <alignment horizontal="left"/>
    </xf>
    <xf numFmtId="4" fontId="0" fillId="0" borderId="0" xfId="0" applyNumberFormat="1" applyAlignment="1">
      <alignment horizontal="left"/>
    </xf>
    <xf numFmtId="4" fontId="25" fillId="0" borderId="0" xfId="1" applyNumberFormat="1" applyFont="1" applyAlignment="1">
      <alignment horizontal="left"/>
    </xf>
    <xf numFmtId="4" fontId="25" fillId="0" borderId="0" xfId="0" applyNumberFormat="1" applyFont="1"/>
    <xf numFmtId="4" fontId="28" fillId="0" borderId="0" xfId="0" applyNumberFormat="1" applyFont="1"/>
    <xf numFmtId="0" fontId="49" fillId="0" borderId="0" xfId="2" quotePrefix="1" applyFont="1" applyAlignment="1" applyProtection="1"/>
    <xf numFmtId="0" fontId="33" fillId="0" borderId="0" xfId="20" applyFont="1" applyAlignment="1">
      <alignment horizontal="center"/>
    </xf>
    <xf numFmtId="4" fontId="25" fillId="0" borderId="0" xfId="0" applyNumberFormat="1" applyFont="1" applyAlignment="1">
      <alignment horizontal="left"/>
    </xf>
    <xf numFmtId="4" fontId="0" fillId="0" borderId="0" xfId="0" applyNumberFormat="1" applyAlignment="1">
      <alignment horizontal="right"/>
    </xf>
    <xf numFmtId="4" fontId="33" fillId="0" borderId="0" xfId="14" applyNumberFormat="1" applyFont="1" applyAlignment="1">
      <alignment horizontal="left" wrapText="1"/>
    </xf>
    <xf numFmtId="4" fontId="41" fillId="0" borderId="0" xfId="0" applyNumberFormat="1" applyFont="1" applyAlignment="1">
      <alignment horizontal="left"/>
    </xf>
    <xf numFmtId="4" fontId="33" fillId="0" borderId="0" xfId="23" applyNumberFormat="1" applyFont="1" applyAlignment="1">
      <alignment horizontal="left" wrapText="1"/>
    </xf>
    <xf numFmtId="4" fontId="30" fillId="0" borderId="0" xfId="0" applyNumberFormat="1" applyFont="1" applyAlignment="1">
      <alignment horizontal="left"/>
    </xf>
    <xf numFmtId="4" fontId="26" fillId="0" borderId="0" xfId="0" applyNumberFormat="1" applyFont="1" applyAlignment="1">
      <alignment horizontal="left"/>
    </xf>
    <xf numFmtId="0" fontId="25" fillId="0" borderId="0" xfId="27" applyFont="1" applyAlignment="1">
      <alignment horizontal="right" wrapText="1"/>
    </xf>
    <xf numFmtId="167" fontId="25" fillId="0" borderId="0" xfId="0" applyNumberFormat="1" applyFont="1" applyAlignment="1">
      <alignment horizontal="left"/>
    </xf>
    <xf numFmtId="4" fontId="25" fillId="0" borderId="0" xfId="1" applyNumberFormat="1" applyFont="1"/>
    <xf numFmtId="10" fontId="25" fillId="0" borderId="0" xfId="0" applyNumberFormat="1" applyFont="1"/>
    <xf numFmtId="10" fontId="25" fillId="0" borderId="0" xfId="0" applyNumberFormat="1" applyFont="1" applyAlignment="1">
      <alignment horizontal="right"/>
    </xf>
    <xf numFmtId="10" fontId="28" fillId="0" borderId="0" xfId="0" applyNumberFormat="1" applyFont="1"/>
    <xf numFmtId="3" fontId="0" fillId="0" borderId="0" xfId="0" applyNumberFormat="1" applyAlignment="1">
      <alignment horizontal="right"/>
    </xf>
    <xf numFmtId="3" fontId="28" fillId="0" borderId="0" xfId="2" applyNumberFormat="1" applyFont="1" applyAlignment="1" applyProtection="1">
      <alignment horizontal="right" wrapText="1"/>
    </xf>
    <xf numFmtId="3" fontId="35" fillId="0" borderId="0" xfId="20" applyNumberFormat="1" applyFont="1" applyAlignment="1">
      <alignment horizontal="right" wrapText="1"/>
    </xf>
    <xf numFmtId="3" fontId="28" fillId="0" borderId="0" xfId="0" applyNumberFormat="1" applyFont="1" applyAlignment="1">
      <alignment horizontal="right"/>
    </xf>
    <xf numFmtId="4" fontId="25" fillId="0" borderId="0" xfId="0" applyNumberFormat="1" applyFont="1" applyAlignment="1">
      <alignment horizontal="right"/>
    </xf>
    <xf numFmtId="4" fontId="28" fillId="0" borderId="0" xfId="0" applyNumberFormat="1" applyFont="1" applyAlignment="1">
      <alignment horizontal="right"/>
    </xf>
    <xf numFmtId="3" fontId="35" fillId="0" borderId="0" xfId="13" applyNumberFormat="1" applyFont="1" applyAlignment="1">
      <alignment horizontal="right" wrapText="1"/>
    </xf>
    <xf numFmtId="3" fontId="28" fillId="0" borderId="0" xfId="1" applyNumberFormat="1" applyFont="1" applyAlignment="1">
      <alignment horizontal="right"/>
    </xf>
    <xf numFmtId="37" fontId="28" fillId="0" borderId="0" xfId="0" applyNumberFormat="1" applyFont="1" applyAlignment="1">
      <alignment horizontal="right"/>
    </xf>
    <xf numFmtId="0" fontId="33" fillId="0" borderId="0" xfId="3" applyFont="1" applyAlignment="1">
      <alignment horizontal="left"/>
    </xf>
    <xf numFmtId="0" fontId="25" fillId="0" borderId="0" xfId="2" quotePrefix="1" applyFont="1" applyAlignment="1" applyProtection="1"/>
    <xf numFmtId="0" fontId="25" fillId="0" borderId="0" xfId="14" applyFont="1" applyAlignment="1">
      <alignment horizontal="center"/>
    </xf>
    <xf numFmtId="3" fontId="24" fillId="0" borderId="0" xfId="0" applyNumberFormat="1" applyFont="1"/>
    <xf numFmtId="3" fontId="25" fillId="0" borderId="0" xfId="1" applyNumberFormat="1" applyFont="1" applyAlignment="1">
      <alignment horizontal="center"/>
    </xf>
    <xf numFmtId="3" fontId="25" fillId="0" borderId="0" xfId="1" applyNumberFormat="1" applyFont="1"/>
    <xf numFmtId="3" fontId="25" fillId="0" borderId="0" xfId="1" applyNumberFormat="1" applyFont="1" applyAlignment="1">
      <alignment horizontal="right"/>
    </xf>
    <xf numFmtId="3" fontId="28" fillId="0" borderId="0" xfId="1" applyNumberFormat="1" applyFont="1"/>
    <xf numFmtId="3" fontId="34" fillId="0" borderId="0" xfId="33" applyNumberFormat="1" applyAlignment="1">
      <alignment horizontal="right" wrapText="1"/>
    </xf>
    <xf numFmtId="4" fontId="28" fillId="0" borderId="0" xfId="1" applyNumberFormat="1" applyFont="1" applyAlignment="1">
      <alignment horizontal="right"/>
    </xf>
    <xf numFmtId="4" fontId="28" fillId="0" borderId="0" xfId="1" applyNumberFormat="1" applyFont="1"/>
    <xf numFmtId="3" fontId="29" fillId="0" borderId="0" xfId="0" applyNumberFormat="1" applyFont="1" applyAlignment="1">
      <alignment horizontal="center"/>
    </xf>
    <xf numFmtId="3" fontId="47" fillId="0" borderId="0" xfId="1" applyNumberFormat="1" applyFont="1"/>
    <xf numFmtId="3" fontId="26" fillId="0" borderId="0" xfId="0" applyNumberFormat="1" applyFont="1"/>
    <xf numFmtId="4" fontId="26" fillId="0" borderId="0" xfId="0" applyNumberFormat="1" applyFont="1"/>
    <xf numFmtId="4" fontId="26" fillId="0" borderId="0" xfId="1" applyNumberFormat="1" applyFont="1"/>
    <xf numFmtId="4" fontId="24" fillId="0" borderId="0" xfId="0" applyNumberFormat="1" applyFont="1"/>
    <xf numFmtId="3" fontId="43" fillId="0" borderId="0" xfId="0" applyNumberFormat="1" applyFont="1" applyAlignment="1">
      <alignment horizontal="center"/>
    </xf>
    <xf numFmtId="3" fontId="29" fillId="0" borderId="0" xfId="1" applyNumberFormat="1" applyFont="1" applyAlignment="1">
      <alignment horizontal="right"/>
    </xf>
    <xf numFmtId="4" fontId="30" fillId="0" borderId="0" xfId="0" applyNumberFormat="1" applyFont="1"/>
    <xf numFmtId="10" fontId="0" fillId="0" borderId="0" xfId="0" applyNumberFormat="1" applyAlignment="1">
      <alignment horizontal="right"/>
    </xf>
    <xf numFmtId="0" fontId="33" fillId="0" borderId="0" xfId="5" applyFont="1" applyAlignment="1">
      <alignment horizontal="left"/>
    </xf>
    <xf numFmtId="0" fontId="33" fillId="0" borderId="0" xfId="38" applyFont="1" applyAlignment="1">
      <alignment horizontal="left"/>
    </xf>
    <xf numFmtId="0" fontId="50" fillId="0" borderId="0" xfId="0" applyFont="1"/>
    <xf numFmtId="0" fontId="51" fillId="0" borderId="0" xfId="0" applyFont="1" applyAlignment="1">
      <alignment horizontal="center"/>
    </xf>
    <xf numFmtId="0" fontId="51" fillId="0" borderId="0" xfId="0" applyFont="1" applyAlignment="1">
      <alignment horizontal="left"/>
    </xf>
    <xf numFmtId="37" fontId="50" fillId="0" borderId="0" xfId="0" applyNumberFormat="1" applyFont="1"/>
    <xf numFmtId="164" fontId="50" fillId="0" borderId="0" xfId="1" applyFont="1"/>
    <xf numFmtId="165" fontId="50" fillId="0" borderId="0" xfId="1" applyNumberFormat="1" applyFont="1"/>
    <xf numFmtId="0" fontId="50" fillId="0" borderId="0" xfId="0" applyFont="1" applyAlignment="1">
      <alignment horizontal="left"/>
    </xf>
    <xf numFmtId="0" fontId="50" fillId="0" borderId="0" xfId="0" applyFont="1" applyAlignment="1">
      <alignment horizontal="center"/>
    </xf>
    <xf numFmtId="2" fontId="50" fillId="0" borderId="0" xfId="0" applyNumberFormat="1" applyFont="1"/>
    <xf numFmtId="166" fontId="50" fillId="0" borderId="0" xfId="1" applyNumberFormat="1" applyFont="1"/>
    <xf numFmtId="0" fontId="33" fillId="0" borderId="0" xfId="23" applyFont="1" applyAlignment="1">
      <alignment horizontal="right" wrapText="1"/>
    </xf>
    <xf numFmtId="10" fontId="36" fillId="0" borderId="0" xfId="0" applyNumberFormat="1" applyFont="1"/>
    <xf numFmtId="0" fontId="53" fillId="0" borderId="0" xfId="0" applyFont="1" applyAlignment="1">
      <alignment horizontal="center"/>
    </xf>
    <xf numFmtId="0" fontId="53" fillId="0" borderId="0" xfId="0" applyFont="1" applyAlignment="1">
      <alignment horizontal="left"/>
    </xf>
    <xf numFmtId="0" fontId="44" fillId="0" borderId="0" xfId="0" applyFont="1" applyAlignment="1">
      <alignment horizontal="left"/>
    </xf>
    <xf numFmtId="0" fontId="21" fillId="0" borderId="0" xfId="0" applyFont="1"/>
    <xf numFmtId="3" fontId="40" fillId="0" borderId="0" xfId="0" applyNumberFormat="1" applyFont="1"/>
    <xf numFmtId="4" fontId="46" fillId="0" borderId="0" xfId="0" applyNumberFormat="1" applyFont="1"/>
    <xf numFmtId="167" fontId="46" fillId="0" borderId="0" xfId="0" applyNumberFormat="1" applyFont="1" applyAlignment="1">
      <alignment horizontal="left"/>
    </xf>
    <xf numFmtId="0" fontId="54" fillId="0" borderId="0" xfId="0" applyFont="1"/>
    <xf numFmtId="0" fontId="0" fillId="0" borderId="0" xfId="0" applyAlignment="1">
      <alignment wrapText="1"/>
    </xf>
    <xf numFmtId="2" fontId="25" fillId="0" borderId="0" xfId="1" applyNumberFormat="1" applyFont="1"/>
    <xf numFmtId="0" fontId="30" fillId="0" borderId="0" xfId="0" applyFont="1" applyAlignment="1">
      <alignment horizontal="left"/>
    </xf>
    <xf numFmtId="0" fontId="26" fillId="0" borderId="0" xfId="0" applyFont="1" applyAlignment="1">
      <alignment horizontal="left"/>
    </xf>
    <xf numFmtId="0" fontId="52" fillId="0" borderId="0" xfId="0" applyFont="1"/>
    <xf numFmtId="0" fontId="55" fillId="0" borderId="0" xfId="0" applyFont="1"/>
    <xf numFmtId="4" fontId="42" fillId="0" borderId="0" xfId="0" applyNumberFormat="1" applyFont="1" applyAlignment="1">
      <alignment horizontal="right"/>
    </xf>
    <xf numFmtId="0" fontId="37" fillId="0" borderId="0" xfId="0" applyFont="1" applyAlignment="1">
      <alignment horizontal="right"/>
    </xf>
    <xf numFmtId="165" fontId="30" fillId="0" borderId="0" xfId="1" applyNumberFormat="1" applyFont="1" applyAlignment="1">
      <alignment horizontal="right"/>
    </xf>
    <xf numFmtId="165" fontId="26" fillId="0" borderId="0" xfId="1" applyNumberFormat="1" applyFont="1" applyAlignment="1">
      <alignment horizontal="right"/>
    </xf>
    <xf numFmtId="165" fontId="30" fillId="0" borderId="0" xfId="1" applyNumberFormat="1" applyFont="1"/>
    <xf numFmtId="165" fontId="26" fillId="0" borderId="0" xfId="1" applyNumberFormat="1" applyFont="1"/>
    <xf numFmtId="3" fontId="33" fillId="0" borderId="0" xfId="30" applyNumberFormat="1" applyFont="1" applyAlignment="1">
      <alignment horizontal="right" wrapText="1"/>
    </xf>
    <xf numFmtId="37" fontId="25" fillId="0" borderId="0" xfId="0" applyNumberFormat="1" applyFont="1"/>
    <xf numFmtId="0" fontId="35" fillId="0" borderId="0" xfId="29" applyFont="1" applyAlignment="1">
      <alignment horizontal="left" wrapText="1"/>
    </xf>
    <xf numFmtId="0" fontId="26" fillId="0" borderId="0" xfId="0" applyFont="1" applyAlignment="1">
      <alignment horizontal="center" wrapText="1"/>
    </xf>
    <xf numFmtId="167" fontId="44" fillId="0" borderId="0" xfId="0" applyNumberFormat="1" applyFont="1" applyAlignment="1">
      <alignment horizontal="left"/>
    </xf>
    <xf numFmtId="3" fontId="33" fillId="0" borderId="0" xfId="8" applyNumberFormat="1" applyFont="1" applyAlignment="1">
      <alignment horizontal="right"/>
    </xf>
    <xf numFmtId="165" fontId="25" fillId="0" borderId="0" xfId="0" applyNumberFormat="1" applyFont="1"/>
    <xf numFmtId="165" fontId="0" fillId="0" borderId="0" xfId="0" applyNumberFormat="1" applyAlignment="1">
      <alignment horizontal="right"/>
    </xf>
    <xf numFmtId="0" fontId="28" fillId="0" borderId="0" xfId="0" applyFont="1" applyAlignment="1">
      <alignment wrapText="1"/>
    </xf>
    <xf numFmtId="0" fontId="54" fillId="0" borderId="0" xfId="0" applyFont="1" applyAlignment="1">
      <alignment wrapText="1"/>
    </xf>
    <xf numFmtId="0" fontId="26" fillId="0" borderId="0" xfId="0" applyFont="1" applyAlignment="1">
      <alignment wrapText="1"/>
    </xf>
    <xf numFmtId="0" fontId="24" fillId="0" borderId="0" xfId="0" applyFont="1" applyAlignment="1">
      <alignment wrapText="1"/>
    </xf>
    <xf numFmtId="164" fontId="0" fillId="0" borderId="0" xfId="1" applyFont="1" applyAlignment="1">
      <alignment horizontal="right"/>
    </xf>
    <xf numFmtId="4" fontId="0" fillId="0" borderId="0" xfId="1" applyNumberFormat="1" applyFont="1" applyAlignment="1">
      <alignment horizontal="right"/>
    </xf>
    <xf numFmtId="4" fontId="25" fillId="0" borderId="0" xfId="1" applyNumberFormat="1" applyFont="1" applyAlignment="1">
      <alignment horizontal="right"/>
    </xf>
    <xf numFmtId="0" fontId="33" fillId="0" borderId="0" xfId="36" applyFont="1" applyAlignment="1">
      <alignment horizontal="right"/>
    </xf>
    <xf numFmtId="0" fontId="37" fillId="0" borderId="0" xfId="35" applyFont="1" applyAlignment="1">
      <alignment horizontal="center" wrapText="1"/>
    </xf>
    <xf numFmtId="0" fontId="26" fillId="0" borderId="0" xfId="0" applyFont="1" applyAlignment="1">
      <alignment horizontal="right" wrapText="1"/>
    </xf>
    <xf numFmtId="165" fontId="31" fillId="0" borderId="0" xfId="1" applyNumberFormat="1" applyFont="1"/>
    <xf numFmtId="168" fontId="25" fillId="0" borderId="0" xfId="0" applyNumberFormat="1" applyFont="1"/>
    <xf numFmtId="165" fontId="25" fillId="0" borderId="0" xfId="1" applyNumberFormat="1" applyFont="1" applyAlignment="1">
      <alignment horizontal="left"/>
    </xf>
    <xf numFmtId="4" fontId="25" fillId="0" borderId="0" xfId="1" applyNumberFormat="1" applyFont="1" applyAlignment="1">
      <alignment wrapText="1" readingOrder="1"/>
    </xf>
    <xf numFmtId="164" fontId="29" fillId="0" borderId="0" xfId="1" applyFont="1" applyAlignment="1">
      <alignment horizontal="right"/>
    </xf>
    <xf numFmtId="0" fontId="57" fillId="0" borderId="0" xfId="0" applyFont="1"/>
    <xf numFmtId="164" fontId="44" fillId="0" borderId="0" xfId="1" applyFont="1" applyAlignment="1">
      <alignment horizontal="right"/>
    </xf>
    <xf numFmtId="164" fontId="28" fillId="0" borderId="0" xfId="0" applyNumberFormat="1" applyFont="1"/>
    <xf numFmtId="165" fontId="28" fillId="0" borderId="0" xfId="1" applyNumberFormat="1" applyFont="1" applyAlignment="1">
      <alignment horizontal="left"/>
    </xf>
    <xf numFmtId="2" fontId="33" fillId="0" borderId="0" xfId="29" applyNumberFormat="1" applyFont="1" applyAlignment="1">
      <alignment horizontal="right" wrapText="1"/>
    </xf>
    <xf numFmtId="3" fontId="26" fillId="0" borderId="0" xfId="0" applyNumberFormat="1" applyFont="1" applyAlignment="1">
      <alignment horizontal="right"/>
    </xf>
    <xf numFmtId="2" fontId="26" fillId="0" borderId="0" xfId="0" applyNumberFormat="1" applyFont="1"/>
    <xf numFmtId="0" fontId="58" fillId="0" borderId="0" xfId="0" applyFont="1"/>
    <xf numFmtId="165" fontId="59" fillId="0" borderId="0" xfId="1" applyNumberFormat="1" applyFont="1"/>
    <xf numFmtId="0" fontId="59" fillId="0" borderId="0" xfId="0" applyFont="1"/>
    <xf numFmtId="2" fontId="59" fillId="0" borderId="0" xfId="0" applyNumberFormat="1" applyFont="1"/>
    <xf numFmtId="165" fontId="59" fillId="0" borderId="0" xfId="1" applyNumberFormat="1" applyFont="1" applyAlignment="1">
      <alignment horizontal="right"/>
    </xf>
    <xf numFmtId="0" fontId="46" fillId="0" borderId="0" xfId="0" applyFont="1" applyAlignment="1">
      <alignment horizontal="left" indent="1"/>
    </xf>
    <xf numFmtId="4" fontId="40" fillId="0" borderId="0" xfId="0" applyNumberFormat="1" applyFont="1" applyAlignment="1">
      <alignment horizontal="right"/>
    </xf>
    <xf numFmtId="4" fontId="60" fillId="0" borderId="0" xfId="23" applyNumberFormat="1" applyFont="1" applyAlignment="1">
      <alignment horizontal="right" wrapText="1"/>
    </xf>
    <xf numFmtId="164" fontId="60" fillId="0" borderId="0" xfId="1" applyFont="1" applyAlignment="1">
      <alignment horizontal="right" wrapText="1"/>
    </xf>
    <xf numFmtId="0" fontId="29" fillId="0" borderId="0" xfId="0" applyFont="1" applyAlignment="1">
      <alignment horizontal="right"/>
    </xf>
    <xf numFmtId="165" fontId="28" fillId="0" borderId="0" xfId="0" applyNumberFormat="1" applyFont="1"/>
    <xf numFmtId="164" fontId="25" fillId="0" borderId="0" xfId="1" applyFont="1" applyAlignment="1">
      <alignment horizontal="right" wrapText="1"/>
    </xf>
    <xf numFmtId="4" fontId="44" fillId="0" borderId="0" xfId="0" applyNumberFormat="1" applyFont="1" applyAlignment="1">
      <alignment horizontal="right"/>
    </xf>
    <xf numFmtId="164" fontId="29" fillId="0" borderId="0" xfId="0" applyNumberFormat="1" applyFont="1"/>
    <xf numFmtId="164" fontId="0" fillId="0" borderId="0" xfId="0" applyNumberFormat="1"/>
    <xf numFmtId="0" fontId="61" fillId="0" borderId="0" xfId="0" applyFont="1"/>
    <xf numFmtId="0" fontId="46" fillId="0" borderId="0" xfId="8" applyFont="1" applyAlignment="1">
      <alignment horizontal="center"/>
    </xf>
    <xf numFmtId="164" fontId="0" fillId="0" borderId="0" xfId="1" applyFont="1" applyAlignment="1">
      <alignment horizontal="left"/>
    </xf>
    <xf numFmtId="164" fontId="28" fillId="0" borderId="0" xfId="1" applyFont="1" applyAlignment="1">
      <alignment horizontal="left"/>
    </xf>
    <xf numFmtId="165" fontId="25" fillId="0" borderId="0" xfId="1" applyNumberFormat="1" applyFont="1" applyAlignment="1">
      <alignment horizontal="center"/>
    </xf>
    <xf numFmtId="0" fontId="37" fillId="0" borderId="0" xfId="11" applyFont="1" applyAlignment="1">
      <alignment horizontal="left" wrapText="1"/>
    </xf>
    <xf numFmtId="3" fontId="35" fillId="0" borderId="0" xfId="12" applyNumberFormat="1" applyFont="1" applyAlignment="1">
      <alignment horizontal="right" wrapText="1"/>
    </xf>
    <xf numFmtId="0" fontId="24" fillId="0" borderId="0" xfId="0" applyFont="1" applyAlignment="1">
      <alignment horizontal="right"/>
    </xf>
    <xf numFmtId="0" fontId="36" fillId="0" borderId="0" xfId="0" applyFont="1" applyAlignment="1">
      <alignment wrapText="1"/>
    </xf>
    <xf numFmtId="3" fontId="62" fillId="0" borderId="0" xfId="0" applyNumberFormat="1" applyFont="1"/>
    <xf numFmtId="4" fontId="62" fillId="0" borderId="0" xfId="0" applyNumberFormat="1" applyFont="1"/>
    <xf numFmtId="0" fontId="62" fillId="0" borderId="0" xfId="0" applyFont="1"/>
    <xf numFmtId="0" fontId="56" fillId="0" borderId="0" xfId="0" applyFont="1"/>
    <xf numFmtId="164" fontId="62" fillId="0" borderId="0" xfId="1" applyFont="1"/>
    <xf numFmtId="4" fontId="35" fillId="0" borderId="0" xfId="33" applyNumberFormat="1" applyFont="1" applyAlignment="1">
      <alignment horizontal="right" wrapText="1"/>
    </xf>
    <xf numFmtId="0" fontId="27" fillId="0" borderId="0" xfId="0" applyFont="1" applyAlignment="1">
      <alignment horizontal="right"/>
    </xf>
    <xf numFmtId="166" fontId="25" fillId="0" borderId="0" xfId="1" applyNumberFormat="1" applyFont="1"/>
    <xf numFmtId="0" fontId="33" fillId="0" borderId="0" xfId="6" applyFont="1" applyAlignment="1">
      <alignment horizontal="center"/>
    </xf>
    <xf numFmtId="164" fontId="25" fillId="0" borderId="0" xfId="0" applyNumberFormat="1" applyFont="1"/>
    <xf numFmtId="3" fontId="44" fillId="0" borderId="0" xfId="1" applyNumberFormat="1" applyFont="1"/>
    <xf numFmtId="0" fontId="23" fillId="0" borderId="0" xfId="0" applyFont="1"/>
    <xf numFmtId="4" fontId="27" fillId="0" borderId="0" xfId="1" applyNumberFormat="1" applyFont="1" applyAlignment="1">
      <alignment horizontal="center"/>
    </xf>
    <xf numFmtId="0" fontId="26" fillId="0" borderId="0" xfId="0" applyFont="1" applyAlignment="1">
      <alignment horizontal="right"/>
    </xf>
    <xf numFmtId="0" fontId="26" fillId="0" borderId="0" xfId="0" applyFont="1" applyAlignment="1">
      <alignment horizontal="center"/>
    </xf>
    <xf numFmtId="0" fontId="27" fillId="0" borderId="0" xfId="2" applyFont="1" applyAlignment="1" applyProtection="1">
      <alignment horizontal="right" wrapText="1"/>
    </xf>
    <xf numFmtId="0" fontId="33" fillId="0" borderId="0" xfId="15" applyFont="1" applyAlignment="1">
      <alignment horizontal="left"/>
    </xf>
    <xf numFmtId="0" fontId="44" fillId="0" borderId="0" xfId="29" applyFont="1" applyAlignment="1">
      <alignment horizontal="left"/>
    </xf>
    <xf numFmtId="165" fontId="45" fillId="0" borderId="0" xfId="2" quotePrefix="1" applyNumberFormat="1" applyAlignment="1" applyProtection="1"/>
    <xf numFmtId="43" fontId="25" fillId="0" borderId="0" xfId="0" applyNumberFormat="1" applyFont="1"/>
    <xf numFmtId="0" fontId="44" fillId="0" borderId="0" xfId="0" applyFont="1" applyAlignment="1">
      <alignment horizontal="right"/>
    </xf>
    <xf numFmtId="164" fontId="44" fillId="0" borderId="0" xfId="0" applyNumberFormat="1" applyFont="1" applyAlignment="1">
      <alignment horizontal="right"/>
    </xf>
    <xf numFmtId="0" fontId="63" fillId="0" borderId="0" xfId="0" applyFont="1"/>
    <xf numFmtId="4" fontId="29" fillId="0" borderId="0" xfId="1" applyNumberFormat="1" applyFont="1" applyAlignment="1">
      <alignment horizontal="right"/>
    </xf>
    <xf numFmtId="0" fontId="46" fillId="0" borderId="0" xfId="0" applyFont="1" applyAlignment="1">
      <alignment horizontal="right"/>
    </xf>
    <xf numFmtId="4" fontId="64" fillId="0" borderId="0" xfId="0" applyNumberFormat="1" applyFont="1" applyAlignment="1">
      <alignment horizontal="right"/>
    </xf>
    <xf numFmtId="0" fontId="27" fillId="0" borderId="0" xfId="0" applyFont="1" applyAlignment="1">
      <alignment horizontal="right" wrapText="1"/>
    </xf>
    <xf numFmtId="166" fontId="25" fillId="0" borderId="0" xfId="1" applyNumberFormat="1" applyFont="1" applyAlignment="1">
      <alignment horizontal="center"/>
    </xf>
    <xf numFmtId="0" fontId="28" fillId="0" borderId="0" xfId="0" applyFont="1" applyAlignment="1">
      <alignment horizontal="right" wrapText="1"/>
    </xf>
    <xf numFmtId="166" fontId="65" fillId="0" borderId="0" xfId="1" applyNumberFormat="1" applyFont="1"/>
    <xf numFmtId="166" fontId="25" fillId="0" borderId="0" xfId="0" applyNumberFormat="1" applyFont="1"/>
    <xf numFmtId="166" fontId="0" fillId="0" borderId="0" xfId="0" applyNumberFormat="1"/>
    <xf numFmtId="0" fontId="66" fillId="0" borderId="0" xfId="0" applyFont="1"/>
    <xf numFmtId="0" fontId="67" fillId="0" borderId="0" xfId="0" applyFont="1"/>
    <xf numFmtId="166" fontId="67" fillId="0" borderId="0" xfId="0" applyNumberFormat="1" applyFont="1"/>
    <xf numFmtId="166" fontId="68" fillId="0" borderId="0" xfId="1" applyNumberFormat="1" applyFont="1"/>
    <xf numFmtId="0" fontId="68" fillId="0" borderId="0" xfId="0" applyFont="1"/>
    <xf numFmtId="166" fontId="69" fillId="0" borderId="0" xfId="1" applyNumberFormat="1" applyFont="1"/>
    <xf numFmtId="166" fontId="70" fillId="0" borderId="0" xfId="0" applyNumberFormat="1" applyFont="1"/>
    <xf numFmtId="166" fontId="72" fillId="0" borderId="0" xfId="0" applyNumberFormat="1" applyFont="1"/>
    <xf numFmtId="0" fontId="73" fillId="0" borderId="0" xfId="0" applyFont="1"/>
    <xf numFmtId="0" fontId="71" fillId="0" borderId="0" xfId="20" applyFont="1" applyAlignment="1">
      <alignment horizontal="left"/>
    </xf>
    <xf numFmtId="43" fontId="69" fillId="0" borderId="0" xfId="1" applyNumberFormat="1" applyFont="1"/>
    <xf numFmtId="43" fontId="70" fillId="0" borderId="0" xfId="1" applyNumberFormat="1" applyFont="1"/>
    <xf numFmtId="43" fontId="70" fillId="0" borderId="0" xfId="0" applyNumberFormat="1" applyFont="1"/>
    <xf numFmtId="3" fontId="23" fillId="0" borderId="0" xfId="1" applyNumberFormat="1" applyAlignment="1">
      <alignment horizontal="right"/>
    </xf>
    <xf numFmtId="165" fontId="23" fillId="0" borderId="0" xfId="1" applyNumberFormat="1" applyAlignment="1">
      <alignment horizontal="right"/>
    </xf>
    <xf numFmtId="2" fontId="23" fillId="0" borderId="0" xfId="1" applyNumberFormat="1" applyAlignment="1">
      <alignment horizontal="right"/>
    </xf>
    <xf numFmtId="4" fontId="23" fillId="0" borderId="0" xfId="1" applyNumberFormat="1" applyAlignment="1">
      <alignment horizontal="right"/>
    </xf>
    <xf numFmtId="0" fontId="29" fillId="0" borderId="0" xfId="0" applyFont="1" applyAlignment="1">
      <alignment wrapText="1"/>
    </xf>
    <xf numFmtId="0" fontId="71" fillId="0" borderId="0" xfId="0" applyFont="1"/>
    <xf numFmtId="0" fontId="27" fillId="0" borderId="0" xfId="0" applyFont="1" applyAlignment="1">
      <alignment wrapText="1"/>
    </xf>
    <xf numFmtId="10" fontId="27" fillId="0" borderId="0" xfId="0" applyNumberFormat="1" applyFont="1" applyAlignment="1">
      <alignment horizontal="right"/>
    </xf>
    <xf numFmtId="3" fontId="26" fillId="0" borderId="0" xfId="0" applyNumberFormat="1" applyFont="1" applyAlignment="1">
      <alignment horizontal="right" wrapText="1"/>
    </xf>
    <xf numFmtId="4" fontId="26" fillId="0" borderId="0" xfId="0" applyNumberFormat="1" applyFont="1" applyAlignment="1">
      <alignment horizontal="right" wrapText="1"/>
    </xf>
    <xf numFmtId="0" fontId="23" fillId="0" borderId="0" xfId="0" applyFont="1" applyAlignment="1">
      <alignment horizontal="left" wrapText="1"/>
    </xf>
    <xf numFmtId="165" fontId="26" fillId="0" borderId="0" xfId="1" applyNumberFormat="1" applyFont="1" applyAlignment="1">
      <alignment horizontal="right" wrapText="1"/>
    </xf>
    <xf numFmtId="1" fontId="26" fillId="0" borderId="0" xfId="0" applyNumberFormat="1" applyFont="1" applyAlignment="1">
      <alignment horizontal="center"/>
    </xf>
    <xf numFmtId="4" fontId="26" fillId="0" borderId="0" xfId="0" applyNumberFormat="1" applyFont="1" applyAlignment="1">
      <alignment horizontal="right"/>
    </xf>
    <xf numFmtId="4" fontId="26" fillId="0" borderId="0" xfId="1" applyNumberFormat="1" applyFont="1" applyAlignment="1">
      <alignment horizontal="right" wrapText="1"/>
    </xf>
    <xf numFmtId="0" fontId="74" fillId="0" borderId="0" xfId="9" applyFont="1" applyAlignment="1">
      <alignment horizontal="right" wrapText="1"/>
    </xf>
    <xf numFmtId="165" fontId="74" fillId="0" borderId="0" xfId="1" applyNumberFormat="1" applyFont="1" applyAlignment="1">
      <alignment horizontal="right"/>
    </xf>
    <xf numFmtId="0" fontId="74" fillId="0" borderId="0" xfId="19" applyFont="1" applyAlignment="1">
      <alignment horizontal="right" wrapText="1"/>
    </xf>
    <xf numFmtId="0" fontId="74" fillId="0" borderId="0" xfId="21" applyFont="1" applyAlignment="1">
      <alignment horizontal="right" wrapText="1"/>
    </xf>
    <xf numFmtId="0" fontId="74" fillId="0" borderId="0" xfId="26" applyFont="1" applyAlignment="1">
      <alignment horizontal="right" wrapText="1"/>
    </xf>
    <xf numFmtId="0" fontId="74" fillId="0" borderId="0" xfId="35" applyFont="1" applyAlignment="1">
      <alignment horizontal="right" wrapText="1"/>
    </xf>
    <xf numFmtId="0" fontId="26" fillId="0" borderId="0" xfId="37" applyFont="1" applyAlignment="1">
      <alignment horizontal="right" wrapText="1"/>
    </xf>
    <xf numFmtId="4" fontId="74" fillId="0" borderId="0" xfId="37" applyNumberFormat="1" applyFont="1" applyAlignment="1">
      <alignment horizontal="right" wrapText="1"/>
    </xf>
    <xf numFmtId="169" fontId="25" fillId="0" borderId="0" xfId="0" applyNumberFormat="1" applyFont="1"/>
    <xf numFmtId="0" fontId="33" fillId="0" borderId="0" xfId="25" applyFont="1" applyAlignment="1">
      <alignment horizontal="center"/>
    </xf>
    <xf numFmtId="164" fontId="69" fillId="0" borderId="0" xfId="1" applyFont="1"/>
    <xf numFmtId="0" fontId="33" fillId="0" borderId="0" xfId="29" applyFont="1" applyAlignment="1">
      <alignment horizontal="center"/>
    </xf>
    <xf numFmtId="0" fontId="75" fillId="0" borderId="0" xfId="0" applyFont="1" applyAlignment="1">
      <alignment wrapText="1"/>
    </xf>
    <xf numFmtId="43" fontId="0" fillId="0" borderId="0" xfId="0" applyNumberFormat="1"/>
    <xf numFmtId="43" fontId="68" fillId="0" borderId="0" xfId="1" applyNumberFormat="1" applyFont="1"/>
    <xf numFmtId="164" fontId="35" fillId="0" borderId="0" xfId="1" applyFont="1" applyAlignment="1">
      <alignment horizontal="left" wrapText="1"/>
    </xf>
    <xf numFmtId="166" fontId="68" fillId="0" borderId="0" xfId="1" applyNumberFormat="1" applyFont="1" applyAlignment="1">
      <alignment horizontal="right"/>
    </xf>
    <xf numFmtId="37" fontId="23" fillId="0" borderId="0" xfId="1" applyNumberFormat="1" applyAlignment="1">
      <alignment horizontal="right"/>
    </xf>
    <xf numFmtId="164" fontId="23" fillId="0" borderId="0" xfId="1" applyAlignment="1">
      <alignment horizontal="right"/>
    </xf>
    <xf numFmtId="43" fontId="28" fillId="0" borderId="0" xfId="0" applyNumberFormat="1" applyFont="1"/>
    <xf numFmtId="166" fontId="25" fillId="0" borderId="0" xfId="1" applyNumberFormat="1" applyFont="1" applyAlignment="1">
      <alignment horizontal="right"/>
    </xf>
    <xf numFmtId="165" fontId="29" fillId="0" borderId="0" xfId="1" applyNumberFormat="1" applyFont="1" applyAlignment="1">
      <alignment horizontal="center"/>
    </xf>
    <xf numFmtId="3" fontId="29" fillId="0" borderId="0" xfId="0" applyNumberFormat="1" applyFont="1"/>
    <xf numFmtId="165" fontId="29" fillId="0" borderId="0" xfId="1" applyNumberFormat="1" applyFont="1"/>
    <xf numFmtId="164" fontId="21" fillId="0" borderId="0" xfId="0" applyNumberFormat="1" applyFont="1"/>
    <xf numFmtId="167" fontId="25" fillId="0" borderId="0" xfId="0" applyNumberFormat="1" applyFont="1" applyAlignment="1">
      <alignment horizontal="left" wrapText="1"/>
    </xf>
    <xf numFmtId="166" fontId="28" fillId="0" borderId="0" xfId="0" applyNumberFormat="1" applyFont="1"/>
    <xf numFmtId="20" fontId="33" fillId="0" borderId="0" xfId="36" applyNumberFormat="1" applyFont="1" applyAlignment="1">
      <alignment horizontal="center"/>
    </xf>
    <xf numFmtId="0" fontId="69" fillId="0" borderId="0" xfId="0" applyFont="1"/>
    <xf numFmtId="3" fontId="69" fillId="0" borderId="0" xfId="0" applyNumberFormat="1" applyFont="1"/>
    <xf numFmtId="166" fontId="72" fillId="0" borderId="0" xfId="1" applyNumberFormat="1" applyFont="1"/>
    <xf numFmtId="0" fontId="77" fillId="0" borderId="0" xfId="0" applyFont="1" applyAlignment="1">
      <alignment wrapText="1"/>
    </xf>
    <xf numFmtId="0" fontId="69" fillId="0" borderId="0" xfId="0" applyFont="1" applyAlignment="1">
      <alignment horizontal="right"/>
    </xf>
    <xf numFmtId="3" fontId="69" fillId="0" borderId="0" xfId="0" applyNumberFormat="1" applyFont="1" applyAlignment="1">
      <alignment horizontal="right"/>
    </xf>
    <xf numFmtId="0" fontId="33" fillId="0" borderId="0" xfId="34" applyFont="1" applyAlignment="1">
      <alignment horizontal="center"/>
    </xf>
    <xf numFmtId="0" fontId="33" fillId="0" borderId="0" xfId="34" applyFont="1" applyAlignment="1">
      <alignment horizontal="right"/>
    </xf>
    <xf numFmtId="43" fontId="72" fillId="0" borderId="0" xfId="1" applyNumberFormat="1" applyFont="1"/>
    <xf numFmtId="164" fontId="72" fillId="0" borderId="0" xfId="1" applyFont="1"/>
    <xf numFmtId="166" fontId="78" fillId="0" borderId="0" xfId="1" applyNumberFormat="1" applyFont="1"/>
    <xf numFmtId="0" fontId="17" fillId="0" borderId="0" xfId="43"/>
    <xf numFmtId="3" fontId="17" fillId="0" borderId="0" xfId="43" applyNumberFormat="1"/>
    <xf numFmtId="0" fontId="65" fillId="0" borderId="0" xfId="0" applyFont="1"/>
    <xf numFmtId="164" fontId="28" fillId="0" borderId="0" xfId="1" applyFont="1" applyAlignment="1">
      <alignment horizontal="right" wrapText="1"/>
    </xf>
    <xf numFmtId="2" fontId="35" fillId="0" borderId="0" xfId="29" applyNumberFormat="1" applyFont="1" applyAlignment="1">
      <alignment horizontal="right" wrapText="1"/>
    </xf>
    <xf numFmtId="0" fontId="64" fillId="0" borderId="0" xfId="15" applyFont="1" applyAlignment="1">
      <alignment horizontal="left"/>
    </xf>
    <xf numFmtId="0" fontId="80" fillId="0" borderId="0" xfId="0" applyFont="1"/>
    <xf numFmtId="164" fontId="81" fillId="0" borderId="0" xfId="1" applyFont="1"/>
    <xf numFmtId="0" fontId="28" fillId="0" borderId="0" xfId="43" applyFont="1" applyAlignment="1">
      <alignment horizontal="left" wrapText="1"/>
    </xf>
    <xf numFmtId="166" fontId="28" fillId="0" borderId="0" xfId="1" applyNumberFormat="1" applyFont="1" applyAlignment="1">
      <alignment horizontal="right"/>
    </xf>
    <xf numFmtId="170" fontId="77" fillId="0" borderId="0" xfId="40" applyNumberFormat="1" applyFont="1"/>
    <xf numFmtId="0" fontId="25" fillId="0" borderId="0" xfId="43" applyFont="1" applyAlignment="1">
      <alignment horizontal="left" wrapText="1"/>
    </xf>
    <xf numFmtId="170" fontId="68" fillId="0" borderId="0" xfId="40" applyNumberFormat="1" applyFont="1"/>
    <xf numFmtId="6" fontId="68" fillId="0" borderId="0" xfId="0" applyNumberFormat="1" applyFont="1"/>
    <xf numFmtId="170" fontId="72" fillId="0" borderId="0" xfId="40" applyNumberFormat="1" applyFont="1"/>
    <xf numFmtId="166" fontId="25" fillId="0" borderId="0" xfId="1" applyNumberFormat="1" applyFont="1" applyFill="1" applyBorder="1" applyAlignment="1">
      <alignment horizontal="right"/>
    </xf>
    <xf numFmtId="165" fontId="25" fillId="0" borderId="0" xfId="1" applyNumberFormat="1" applyFont="1" applyFill="1"/>
    <xf numFmtId="166" fontId="25" fillId="0" borderId="0" xfId="1" applyNumberFormat="1" applyFont="1" applyFill="1" applyBorder="1" applyAlignment="1">
      <alignment horizontal="right" wrapText="1"/>
    </xf>
    <xf numFmtId="166" fontId="25" fillId="0" borderId="0" xfId="1" applyNumberFormat="1" applyFont="1" applyFill="1"/>
    <xf numFmtId="164" fontId="25" fillId="0" borderId="0" xfId="1" applyNumberFormat="1" applyFont="1"/>
    <xf numFmtId="3" fontId="25" fillId="0" borderId="0" xfId="1" applyNumberFormat="1" applyFont="1" applyFill="1"/>
    <xf numFmtId="3" fontId="29" fillId="0" borderId="0" xfId="1" applyNumberFormat="1" applyFont="1"/>
    <xf numFmtId="0" fontId="38" fillId="0" borderId="0" xfId="0" applyFont="1" applyFill="1"/>
    <xf numFmtId="0" fontId="31" fillId="0" borderId="0" xfId="0" applyFont="1" applyFill="1"/>
    <xf numFmtId="164" fontId="25" fillId="0" borderId="0" xfId="1" applyFont="1" applyFill="1"/>
    <xf numFmtId="167" fontId="25" fillId="0" borderId="0" xfId="0" applyNumberFormat="1" applyFont="1" applyFill="1" applyAlignment="1">
      <alignment horizontal="left"/>
    </xf>
    <xf numFmtId="164" fontId="25" fillId="0" borderId="0" xfId="1" applyFont="1" applyFill="1" applyAlignment="1">
      <alignment horizontal="center"/>
    </xf>
    <xf numFmtId="0" fontId="79" fillId="0" borderId="0" xfId="0" applyFont="1" applyFill="1"/>
    <xf numFmtId="164" fontId="25" fillId="0" borderId="0" xfId="1" applyFont="1" applyFill="1" applyAlignment="1">
      <alignment horizontal="right"/>
    </xf>
    <xf numFmtId="0" fontId="57" fillId="0" borderId="0" xfId="0" applyFont="1" applyFill="1"/>
    <xf numFmtId="0" fontId="0" fillId="0" borderId="0" xfId="0" applyFill="1"/>
    <xf numFmtId="0" fontId="25" fillId="0" borderId="0" xfId="0" applyFont="1" applyFill="1"/>
    <xf numFmtId="3" fontId="25" fillId="0" borderId="0" xfId="0" applyNumberFormat="1" applyFont="1" applyFill="1"/>
    <xf numFmtId="4" fontId="25" fillId="0" borderId="0" xfId="0" applyNumberFormat="1" applyFont="1" applyFill="1"/>
    <xf numFmtId="4" fontId="25" fillId="0" borderId="0" xfId="1" applyNumberFormat="1" applyFont="1" applyFill="1"/>
    <xf numFmtId="2" fontId="25" fillId="0" borderId="0" xfId="0" applyNumberFormat="1" applyFont="1" applyFill="1"/>
    <xf numFmtId="2" fontId="25" fillId="0" borderId="0" xfId="0" applyNumberFormat="1" applyFont="1" applyFill="1" applyAlignment="1">
      <alignment horizontal="right"/>
    </xf>
    <xf numFmtId="166" fontId="25" fillId="0" borderId="0" xfId="1" applyNumberFormat="1" applyFont="1" applyFill="1" applyAlignment="1">
      <alignment horizontal="right"/>
    </xf>
    <xf numFmtId="43" fontId="25" fillId="0" borderId="0" xfId="1" applyNumberFormat="1" applyFont="1"/>
    <xf numFmtId="0" fontId="25" fillId="0" borderId="0" xfId="0" applyNumberFormat="1" applyFont="1"/>
    <xf numFmtId="0" fontId="69" fillId="0" borderId="0" xfId="46" applyFont="1"/>
    <xf numFmtId="0" fontId="69" fillId="0" borderId="0" xfId="46" applyFont="1" applyAlignment="1">
      <alignment wrapText="1"/>
    </xf>
    <xf numFmtId="0" fontId="69" fillId="0" borderId="0" xfId="46" applyNumberFormat="1" applyFont="1"/>
    <xf numFmtId="3" fontId="69" fillId="0" borderId="0" xfId="46" applyNumberFormat="1" applyFont="1"/>
    <xf numFmtId="0" fontId="69" fillId="0" borderId="0" xfId="47" applyFont="1"/>
    <xf numFmtId="0" fontId="69" fillId="0" borderId="0" xfId="48" applyFont="1"/>
    <xf numFmtId="0" fontId="82" fillId="0" borderId="0" xfId="51" applyFont="1" applyAlignment="1">
      <alignment wrapText="1"/>
    </xf>
    <xf numFmtId="165" fontId="27" fillId="0" borderId="0" xfId="1" applyNumberFormat="1" applyFont="1" applyAlignment="1">
      <alignment horizontal="right" wrapText="1"/>
    </xf>
    <xf numFmtId="0" fontId="82" fillId="0" borderId="0" xfId="51" applyFont="1" applyAlignment="1">
      <alignment horizontal="center" wrapText="1"/>
    </xf>
    <xf numFmtId="3" fontId="0" fillId="0" borderId="0" xfId="0" applyNumberFormat="1" applyFill="1"/>
    <xf numFmtId="0" fontId="77" fillId="0" borderId="0" xfId="0" applyFont="1"/>
    <xf numFmtId="166" fontId="77" fillId="0" borderId="0" xfId="1" applyNumberFormat="1" applyFont="1"/>
    <xf numFmtId="0" fontId="25" fillId="0" borderId="0" xfId="0" applyFont="1" applyFill="1" applyAlignment="1">
      <alignment wrapText="1"/>
    </xf>
    <xf numFmtId="0" fontId="69" fillId="0" borderId="0" xfId="0" applyFont="1" applyFill="1"/>
    <xf numFmtId="165" fontId="69" fillId="0" borderId="0" xfId="1" applyNumberFormat="1" applyFont="1" applyFill="1"/>
    <xf numFmtId="0" fontId="26" fillId="0" borderId="0" xfId="37" applyFont="1" applyFill="1" applyAlignment="1">
      <alignment horizontal="right" wrapText="1"/>
    </xf>
    <xf numFmtId="0" fontId="29" fillId="0" borderId="0" xfId="0" applyFont="1" applyFill="1"/>
    <xf numFmtId="0" fontId="25" fillId="0" borderId="0" xfId="0" applyFont="1" applyAlignment="1"/>
    <xf numFmtId="44" fontId="23" fillId="0" borderId="0" xfId="40" applyNumberFormat="1" applyFont="1" applyAlignment="1">
      <alignment horizontal="right"/>
    </xf>
    <xf numFmtId="0" fontId="27" fillId="0" borderId="0" xfId="0" applyFont="1" applyAlignment="1">
      <alignment horizontal="center"/>
    </xf>
    <xf numFmtId="0" fontId="27" fillId="0" borderId="0" xfId="0" applyFont="1" applyAlignment="1">
      <alignment horizontal="left"/>
    </xf>
    <xf numFmtId="4" fontId="27" fillId="0" borderId="0" xfId="0" applyNumberFormat="1" applyFont="1" applyAlignment="1">
      <alignment horizontal="right"/>
    </xf>
    <xf numFmtId="4" fontId="22" fillId="0" borderId="0" xfId="0" applyNumberFormat="1" applyFont="1" applyAlignment="1">
      <alignment horizontal="right"/>
    </xf>
    <xf numFmtId="3" fontId="27" fillId="0" borderId="0" xfId="0" applyNumberFormat="1" applyFont="1" applyAlignment="1">
      <alignment horizontal="right"/>
    </xf>
    <xf numFmtId="3" fontId="27" fillId="0" borderId="0" xfId="0" applyNumberFormat="1" applyFont="1" applyAlignment="1">
      <alignment horizontal="center"/>
    </xf>
    <xf numFmtId="3" fontId="27" fillId="0" borderId="0" xfId="0" applyNumberFormat="1" applyFont="1" applyAlignment="1">
      <alignment horizontal="right" wrapText="1"/>
    </xf>
    <xf numFmtId="0" fontId="27" fillId="0" borderId="0" xfId="0" applyFont="1" applyAlignment="1">
      <alignment horizontal="center" wrapText="1"/>
    </xf>
    <xf numFmtId="1" fontId="27" fillId="0" borderId="0" xfId="0" applyNumberFormat="1" applyFont="1" applyAlignment="1">
      <alignment horizontal="center"/>
    </xf>
    <xf numFmtId="2" fontId="27" fillId="0" borderId="0" xfId="0" applyNumberFormat="1" applyFont="1"/>
    <xf numFmtId="0" fontId="21" fillId="0" borderId="0" xfId="0" applyFont="1" applyAlignment="1">
      <alignment horizontal="center" wrapText="1"/>
    </xf>
    <xf numFmtId="0" fontId="23" fillId="0" borderId="0" xfId="0" applyFont="1" applyAlignment="1">
      <alignment horizontal="right"/>
    </xf>
    <xf numFmtId="4" fontId="27" fillId="0" borderId="0" xfId="0" applyNumberFormat="1" applyFont="1"/>
    <xf numFmtId="3" fontId="23" fillId="0" borderId="0" xfId="0" applyNumberFormat="1" applyFont="1"/>
    <xf numFmtId="4" fontId="23" fillId="0" borderId="0" xfId="0" applyNumberFormat="1" applyFont="1"/>
    <xf numFmtId="4" fontId="27" fillId="0" borderId="0" xfId="0" applyNumberFormat="1" applyFont="1" applyAlignment="1">
      <alignment horizontal="center"/>
    </xf>
    <xf numFmtId="164" fontId="24" fillId="0" borderId="0" xfId="1" applyFont="1"/>
    <xf numFmtId="4" fontId="27" fillId="0" borderId="0" xfId="1" applyNumberFormat="1" applyFont="1" applyAlignment="1">
      <alignment horizontal="right"/>
    </xf>
    <xf numFmtId="164" fontId="23" fillId="0" borderId="0" xfId="1" applyFont="1"/>
    <xf numFmtId="4" fontId="23" fillId="0" borderId="0" xfId="1" applyNumberFormat="1" applyFont="1"/>
    <xf numFmtId="164" fontId="33" fillId="0" borderId="0" xfId="1" applyFont="1" applyAlignment="1">
      <alignment horizontal="right" wrapText="1"/>
    </xf>
    <xf numFmtId="0" fontId="46" fillId="0" borderId="0" xfId="29" applyFont="1" applyAlignment="1">
      <alignment horizontal="right" wrapText="1"/>
    </xf>
    <xf numFmtId="4" fontId="33" fillId="0" borderId="0" xfId="23" applyNumberFormat="1" applyFont="1" applyAlignment="1">
      <alignment horizontal="right" wrapText="1"/>
    </xf>
    <xf numFmtId="164" fontId="25" fillId="0" borderId="0" xfId="0" applyNumberFormat="1" applyFont="1" applyAlignment="1">
      <alignment horizontal="right"/>
    </xf>
    <xf numFmtId="0" fontId="33" fillId="0" borderId="0" xfId="8" applyFont="1" applyAlignment="1">
      <alignment horizontal="center"/>
    </xf>
    <xf numFmtId="0" fontId="21" fillId="0" borderId="0" xfId="0" applyFont="1" applyAlignment="1">
      <alignment wrapText="1"/>
    </xf>
    <xf numFmtId="0" fontId="33" fillId="0" borderId="0" xfId="12" applyFont="1" applyAlignment="1">
      <alignment horizontal="center"/>
    </xf>
    <xf numFmtId="2" fontId="23" fillId="0" borderId="0" xfId="1" applyNumberFormat="1" applyFont="1" applyAlignment="1">
      <alignment horizontal="right"/>
    </xf>
    <xf numFmtId="0" fontId="21" fillId="0" borderId="0" xfId="0" applyFont="1" applyAlignment="1">
      <alignment horizontal="right"/>
    </xf>
    <xf numFmtId="165" fontId="23" fillId="0" borderId="0" xfId="1" applyNumberFormat="1" applyFont="1" applyAlignment="1">
      <alignment horizontal="right"/>
    </xf>
    <xf numFmtId="4" fontId="29" fillId="0" borderId="0" xfId="0" applyNumberFormat="1" applyFont="1" applyAlignment="1">
      <alignment horizontal="right"/>
    </xf>
    <xf numFmtId="0" fontId="23" fillId="0" borderId="0" xfId="0" applyFont="1" applyAlignment="1">
      <alignment wrapText="1"/>
    </xf>
    <xf numFmtId="10" fontId="23" fillId="0" borderId="0" xfId="0" applyNumberFormat="1" applyFont="1"/>
    <xf numFmtId="165" fontId="25" fillId="0" borderId="0" xfId="1" applyNumberFormat="1" applyFont="1" applyFill="1" applyAlignment="1">
      <alignment horizontal="right"/>
    </xf>
    <xf numFmtId="0" fontId="83" fillId="0" borderId="0" xfId="0" applyFont="1" applyBorder="1"/>
    <xf numFmtId="164" fontId="28" fillId="0" borderId="0" xfId="0" applyNumberFormat="1" applyFont="1" applyAlignment="1">
      <alignment horizontal="right"/>
    </xf>
    <xf numFmtId="165" fontId="28" fillId="0" borderId="0" xfId="0" applyNumberFormat="1" applyFont="1" applyAlignment="1">
      <alignment horizontal="right"/>
    </xf>
    <xf numFmtId="164" fontId="25" fillId="0" borderId="0" xfId="1" applyFont="1" applyAlignment="1">
      <alignment horizontal="center"/>
    </xf>
    <xf numFmtId="0" fontId="25" fillId="0" borderId="0" xfId="0" applyFont="1" applyFill="1" applyAlignment="1">
      <alignment horizontal="left"/>
    </xf>
    <xf numFmtId="0" fontId="24" fillId="0" borderId="0" xfId="0" applyFont="1" applyFill="1"/>
    <xf numFmtId="0" fontId="25" fillId="0" borderId="0" xfId="0" applyFont="1" applyAlignment="1">
      <alignment wrapText="1"/>
    </xf>
    <xf numFmtId="0" fontId="69" fillId="0" borderId="0" xfId="52" applyFont="1"/>
    <xf numFmtId="0" fontId="69" fillId="0" borderId="0" xfId="52" applyFont="1" applyAlignment="1">
      <alignment wrapText="1"/>
    </xf>
    <xf numFmtId="0" fontId="69" fillId="0" borderId="0" xfId="53" applyFont="1"/>
    <xf numFmtId="0" fontId="69" fillId="0" borderId="0" xfId="53" applyFont="1" applyAlignment="1">
      <alignment wrapText="1"/>
    </xf>
    <xf numFmtId="0" fontId="69" fillId="0" borderId="0" xfId="54" applyFont="1"/>
    <xf numFmtId="166" fontId="46" fillId="0" borderId="0" xfId="0" applyNumberFormat="1" applyFont="1"/>
    <xf numFmtId="3" fontId="46" fillId="0" borderId="0" xfId="0" applyNumberFormat="1" applyFont="1"/>
    <xf numFmtId="164" fontId="28" fillId="0" borderId="0" xfId="1" applyNumberFormat="1" applyFont="1"/>
    <xf numFmtId="3" fontId="28" fillId="0" borderId="0" xfId="1" applyNumberFormat="1" applyFont="1" applyAlignment="1">
      <alignment horizontal="right" wrapText="1"/>
    </xf>
    <xf numFmtId="3" fontId="25" fillId="0" borderId="0" xfId="2" quotePrefix="1" applyNumberFormat="1" applyFont="1" applyAlignment="1" applyProtection="1"/>
    <xf numFmtId="0" fontId="5" fillId="0" borderId="0" xfId="55"/>
    <xf numFmtId="0" fontId="77" fillId="0" borderId="0" xfId="0" applyFont="1" applyAlignment="1">
      <alignment horizontal="right"/>
    </xf>
    <xf numFmtId="3" fontId="69" fillId="0" borderId="0" xfId="0" applyNumberFormat="1" applyFont="1" applyFill="1"/>
    <xf numFmtId="3" fontId="25" fillId="0" borderId="0" xfId="2" quotePrefix="1" applyNumberFormat="1" applyFont="1" applyFill="1" applyAlignment="1" applyProtection="1"/>
    <xf numFmtId="2" fontId="28" fillId="0" borderId="0" xfId="0" applyNumberFormat="1" applyFont="1" applyFill="1"/>
    <xf numFmtId="164" fontId="34" fillId="0" borderId="0" xfId="1" applyFont="1" applyAlignment="1">
      <alignment horizontal="right"/>
    </xf>
    <xf numFmtId="164" fontId="68" fillId="0" borderId="0" xfId="1" applyFont="1"/>
    <xf numFmtId="0" fontId="4" fillId="0" borderId="0" xfId="56"/>
    <xf numFmtId="165" fontId="25" fillId="0" borderId="0" xfId="56" applyNumberFormat="1" applyFont="1"/>
    <xf numFmtId="0" fontId="28" fillId="0" borderId="0" xfId="56" applyFont="1" applyAlignment="1">
      <alignment horizontal="right"/>
    </xf>
    <xf numFmtId="0" fontId="28" fillId="0" borderId="0" xfId="56" applyFont="1" applyAlignment="1">
      <alignment horizontal="right" wrapText="1"/>
    </xf>
    <xf numFmtId="0" fontId="25" fillId="0" borderId="0" xfId="56" applyFont="1" applyAlignment="1">
      <alignment wrapText="1"/>
    </xf>
    <xf numFmtId="0" fontId="25" fillId="0" borderId="0" xfId="56" applyFont="1"/>
    <xf numFmtId="166" fontId="25" fillId="0" borderId="0" xfId="56" applyNumberFormat="1" applyFont="1"/>
    <xf numFmtId="2" fontId="25" fillId="0" borderId="0" xfId="56" applyNumberFormat="1" applyFont="1"/>
    <xf numFmtId="0" fontId="25" fillId="0" borderId="0" xfId="56" applyFont="1" applyAlignment="1">
      <alignment horizontal="left"/>
    </xf>
    <xf numFmtId="0" fontId="28" fillId="0" borderId="0" xfId="56" applyFont="1"/>
    <xf numFmtId="166" fontId="28" fillId="0" borderId="0" xfId="56" applyNumberFormat="1" applyFont="1"/>
    <xf numFmtId="2" fontId="28" fillId="0" borderId="0" xfId="56" applyNumberFormat="1" applyFont="1"/>
    <xf numFmtId="0" fontId="25" fillId="0" borderId="0" xfId="56" applyFont="1" applyBorder="1" applyAlignment="1">
      <alignment horizontal="left"/>
    </xf>
    <xf numFmtId="3" fontId="25" fillId="0" borderId="0" xfId="56" applyNumberFormat="1" applyFont="1" applyBorder="1" applyAlignment="1">
      <alignment horizontal="right"/>
    </xf>
    <xf numFmtId="166" fontId="25" fillId="0" borderId="0" xfId="56" applyNumberFormat="1" applyFont="1" applyFill="1"/>
    <xf numFmtId="166" fontId="72" fillId="0" borderId="0" xfId="1" applyNumberFormat="1" applyFont="1" applyAlignment="1">
      <alignment horizontal="right"/>
    </xf>
    <xf numFmtId="164" fontId="72" fillId="0" borderId="0" xfId="1" applyFont="1" applyAlignment="1">
      <alignment horizontal="right"/>
    </xf>
    <xf numFmtId="170" fontId="23" fillId="0" borderId="0" xfId="40" applyNumberFormat="1" applyFont="1" applyAlignment="1">
      <alignment horizontal="right"/>
    </xf>
    <xf numFmtId="166" fontId="25" fillId="0" borderId="0" xfId="0" applyNumberFormat="1" applyFont="1" applyAlignment="1">
      <alignment horizontal="right"/>
    </xf>
    <xf numFmtId="0" fontId="69" fillId="0" borderId="0" xfId="0" applyFont="1" applyAlignment="1">
      <alignment horizontal="left" indent="6"/>
    </xf>
    <xf numFmtId="165" fontId="25" fillId="0" borderId="0" xfId="1" applyNumberFormat="1" applyFont="1" applyAlignment="1">
      <alignment horizontal="left" indent="6"/>
    </xf>
    <xf numFmtId="165" fontId="28" fillId="0" borderId="0" xfId="1" applyNumberFormat="1" applyFont="1" applyAlignment="1"/>
    <xf numFmtId="164" fontId="26" fillId="0" borderId="0" xfId="1" applyFont="1"/>
    <xf numFmtId="164" fontId="25" fillId="0" borderId="0" xfId="1" applyFont="1" applyAlignment="1">
      <alignment horizontal="left"/>
    </xf>
    <xf numFmtId="164" fontId="25" fillId="0" borderId="0" xfId="1" applyFont="1" applyAlignment="1"/>
    <xf numFmtId="164" fontId="27" fillId="0" borderId="0" xfId="1" applyFont="1" applyAlignment="1"/>
    <xf numFmtId="164" fontId="0" fillId="0" borderId="0" xfId="1" applyFont="1" applyAlignment="1"/>
    <xf numFmtId="0" fontId="0" fillId="0" borderId="0" xfId="0" applyAlignment="1"/>
    <xf numFmtId="0" fontId="50" fillId="0" borderId="0" xfId="0" applyFont="1" applyAlignment="1"/>
    <xf numFmtId="2" fontId="28" fillId="0" borderId="0" xfId="0" applyNumberFormat="1" applyFont="1" applyAlignment="1"/>
    <xf numFmtId="165" fontId="34" fillId="0" borderId="0" xfId="1" applyNumberFormat="1" applyFont="1" applyAlignment="1">
      <alignment horizontal="center"/>
    </xf>
    <xf numFmtId="165" fontId="26" fillId="0" borderId="0" xfId="1" applyNumberFormat="1" applyFont="1" applyFill="1" applyAlignment="1">
      <alignment horizontal="right" wrapText="1"/>
    </xf>
    <xf numFmtId="165" fontId="68" fillId="0" borderId="0" xfId="1" applyNumberFormat="1" applyFont="1"/>
    <xf numFmtId="165" fontId="78" fillId="0" borderId="0" xfId="1" applyNumberFormat="1" applyFont="1"/>
    <xf numFmtId="165" fontId="0" fillId="0" borderId="0" xfId="1" applyNumberFormat="1" applyFont="1" applyFill="1"/>
    <xf numFmtId="166" fontId="28" fillId="0" borderId="0" xfId="0" applyNumberFormat="1" applyFont="1" applyAlignment="1">
      <alignment horizontal="right"/>
    </xf>
    <xf numFmtId="3" fontId="28" fillId="0" borderId="0" xfId="0" applyNumberFormat="1" applyFont="1" applyAlignment="1"/>
    <xf numFmtId="0" fontId="73" fillId="0" borderId="0" xfId="53" applyFont="1" applyFill="1"/>
    <xf numFmtId="3" fontId="25" fillId="0" borderId="0" xfId="0" applyNumberFormat="1" applyFont="1" applyBorder="1" applyAlignment="1">
      <alignment horizontal="right"/>
    </xf>
    <xf numFmtId="167" fontId="25" fillId="0" borderId="0" xfId="0" applyNumberFormat="1" applyFont="1"/>
    <xf numFmtId="3" fontId="28" fillId="0" borderId="0" xfId="0" applyNumberFormat="1" applyFont="1" applyAlignment="1">
      <alignment horizontal="right" wrapText="1"/>
    </xf>
    <xf numFmtId="0" fontId="3" fillId="0" borderId="0" xfId="59"/>
    <xf numFmtId="0" fontId="25" fillId="0" borderId="0" xfId="0" applyFont="1" applyBorder="1"/>
    <xf numFmtId="0" fontId="25" fillId="0" borderId="0" xfId="0" applyFont="1" applyBorder="1" applyAlignment="1">
      <alignment wrapText="1"/>
    </xf>
    <xf numFmtId="3" fontId="25" fillId="0" borderId="0" xfId="0" applyNumberFormat="1" applyFont="1" applyBorder="1"/>
    <xf numFmtId="3" fontId="28" fillId="0" borderId="0" xfId="0" applyNumberFormat="1" applyFont="1" applyBorder="1" applyAlignment="1">
      <alignment horizontal="right"/>
    </xf>
    <xf numFmtId="0" fontId="69" fillId="0" borderId="0" xfId="59" applyFont="1"/>
    <xf numFmtId="3" fontId="69" fillId="0" borderId="0" xfId="59" applyNumberFormat="1" applyFont="1"/>
    <xf numFmtId="0" fontId="69" fillId="0" borderId="0" xfId="59" applyNumberFormat="1" applyFont="1"/>
    <xf numFmtId="0" fontId="3" fillId="0" borderId="0" xfId="59" applyAlignment="1">
      <alignment wrapText="1"/>
    </xf>
    <xf numFmtId="0" fontId="69" fillId="0" borderId="0" xfId="59" applyFont="1" applyAlignment="1">
      <alignment wrapText="1"/>
    </xf>
    <xf numFmtId="0" fontId="69" fillId="0" borderId="0" xfId="60" applyFont="1"/>
    <xf numFmtId="0" fontId="69" fillId="0" borderId="0" xfId="60" applyFont="1" applyAlignment="1">
      <alignment wrapText="1"/>
    </xf>
    <xf numFmtId="0" fontId="69" fillId="0" borderId="0" xfId="60" applyNumberFormat="1" applyFont="1"/>
    <xf numFmtId="3" fontId="69" fillId="0" borderId="0" xfId="60" applyNumberFormat="1" applyFont="1"/>
    <xf numFmtId="164" fontId="69" fillId="0" borderId="0" xfId="1" applyFont="1" applyAlignment="1">
      <alignment wrapText="1"/>
    </xf>
    <xf numFmtId="164" fontId="21" fillId="0" borderId="0" xfId="1" applyFont="1"/>
    <xf numFmtId="0" fontId="69" fillId="0" borderId="0" xfId="61" applyFont="1"/>
    <xf numFmtId="0" fontId="69" fillId="0" borderId="0" xfId="61" applyNumberFormat="1" applyFont="1"/>
    <xf numFmtId="3" fontId="69" fillId="0" borderId="0" xfId="61" applyNumberFormat="1" applyFont="1"/>
    <xf numFmtId="164" fontId="69" fillId="0" borderId="0" xfId="1" applyFont="1" applyFill="1"/>
    <xf numFmtId="164" fontId="77" fillId="0" borderId="0" xfId="1" applyFont="1" applyFill="1"/>
    <xf numFmtId="164" fontId="73" fillId="0" borderId="0" xfId="1" applyFont="1" applyFill="1"/>
    <xf numFmtId="43" fontId="79" fillId="0" borderId="0" xfId="0" applyNumberFormat="1" applyFont="1" applyFill="1"/>
    <xf numFmtId="166" fontId="1" fillId="0" borderId="0" xfId="1" applyNumberFormat="1" applyFont="1"/>
    <xf numFmtId="165" fontId="1" fillId="0" borderId="0" xfId="1" applyNumberFormat="1" applyFont="1" applyAlignment="1">
      <alignment horizontal="left"/>
    </xf>
    <xf numFmtId="0" fontId="25" fillId="0" borderId="0" xfId="0" applyNumberFormat="1" applyFont="1" applyAlignment="1">
      <alignment horizontal="right"/>
    </xf>
    <xf numFmtId="43" fontId="28" fillId="0" borderId="0" xfId="1" applyNumberFormat="1" applyFont="1" applyAlignment="1">
      <alignment horizontal="right"/>
    </xf>
    <xf numFmtId="164" fontId="44" fillId="0" borderId="0" xfId="1" applyFont="1" applyFill="1" applyAlignment="1">
      <alignment horizontal="right"/>
    </xf>
    <xf numFmtId="164" fontId="60" fillId="0" borderId="0" xfId="1" applyFont="1" applyFill="1" applyAlignment="1">
      <alignment horizontal="right" wrapText="1"/>
    </xf>
    <xf numFmtId="43" fontId="25" fillId="0" borderId="0" xfId="1" applyNumberFormat="1" applyFont="1" applyFill="1"/>
    <xf numFmtId="43" fontId="0" fillId="2" borderId="0" xfId="0" applyNumberFormat="1" applyFill="1"/>
    <xf numFmtId="164" fontId="29" fillId="0" borderId="0" xfId="1" applyFont="1" applyAlignment="1">
      <alignment horizontal="center"/>
    </xf>
    <xf numFmtId="4" fontId="60" fillId="0" borderId="0" xfId="23" applyNumberFormat="1" applyFont="1" applyFill="1" applyAlignment="1">
      <alignment horizontal="right" wrapText="1"/>
    </xf>
    <xf numFmtId="166" fontId="68" fillId="0" borderId="0" xfId="1" applyNumberFormat="1" applyFont="1" applyFill="1" applyBorder="1"/>
    <xf numFmtId="0" fontId="33" fillId="0" borderId="0" xfId="38" applyFont="1" applyBorder="1" applyAlignment="1">
      <alignment horizontal="center"/>
    </xf>
    <xf numFmtId="0" fontId="0" fillId="0" borderId="0" xfId="0" applyBorder="1"/>
    <xf numFmtId="166" fontId="66" fillId="0" borderId="0" xfId="1" applyNumberFormat="1" applyFont="1" applyFill="1" applyBorder="1"/>
    <xf numFmtId="166" fontId="67" fillId="0" borderId="0" xfId="1" applyNumberFormat="1" applyFont="1" applyFill="1" applyBorder="1"/>
    <xf numFmtId="0" fontId="66" fillId="0" borderId="0" xfId="0" applyFont="1" applyBorder="1"/>
    <xf numFmtId="0" fontId="66" fillId="0" borderId="0" xfId="0" applyFont="1" applyBorder="1" applyAlignment="1">
      <alignment horizontal="left"/>
    </xf>
    <xf numFmtId="166" fontId="21" fillId="0" borderId="0" xfId="0" applyNumberFormat="1" applyFont="1" applyBorder="1"/>
    <xf numFmtId="0" fontId="84" fillId="0" borderId="0" xfId="0" applyFont="1" applyBorder="1"/>
    <xf numFmtId="166" fontId="85" fillId="0" borderId="0" xfId="1" applyNumberFormat="1" applyFont="1" applyFill="1" applyBorder="1"/>
    <xf numFmtId="166" fontId="84" fillId="0" borderId="0" xfId="1" applyNumberFormat="1" applyFont="1" applyFill="1" applyBorder="1"/>
    <xf numFmtId="0" fontId="85" fillId="0" borderId="0" xfId="0" applyFont="1" applyBorder="1"/>
    <xf numFmtId="0" fontId="86" fillId="0" borderId="0" xfId="0" applyFont="1" applyBorder="1" applyAlignment="1">
      <alignment horizontal="left"/>
    </xf>
    <xf numFmtId="0" fontId="86" fillId="0" borderId="0" xfId="0" applyFont="1" applyBorder="1"/>
    <xf numFmtId="0" fontId="85" fillId="0" borderId="0" xfId="0" applyFont="1" applyBorder="1" applyAlignment="1">
      <alignment horizontal="left"/>
    </xf>
    <xf numFmtId="0" fontId="87" fillId="0" borderId="0" xfId="0" applyFont="1" applyBorder="1" applyAlignment="1">
      <alignment horizontal="left"/>
    </xf>
    <xf numFmtId="0" fontId="24" fillId="0" borderId="0" xfId="0" applyFont="1" applyBorder="1"/>
    <xf numFmtId="166" fontId="26" fillId="0" borderId="0" xfId="0" applyNumberFormat="1" applyFont="1" applyBorder="1"/>
    <xf numFmtId="0" fontId="85" fillId="0" borderId="0" xfId="0" applyFont="1" applyFill="1" applyBorder="1" applyAlignment="1">
      <alignment horizontal="left"/>
    </xf>
    <xf numFmtId="166" fontId="86" fillId="0" borderId="0" xfId="1" applyNumberFormat="1" applyFont="1" applyFill="1" applyBorder="1"/>
    <xf numFmtId="2" fontId="25" fillId="0" borderId="0" xfId="0" applyNumberFormat="1" applyFont="1" applyBorder="1" applyAlignment="1">
      <alignment horizontal="right"/>
    </xf>
    <xf numFmtId="164" fontId="28" fillId="0" borderId="0" xfId="1" applyFont="1" applyBorder="1" applyAlignment="1">
      <alignment horizontal="right"/>
    </xf>
    <xf numFmtId="3" fontId="25" fillId="0" borderId="0" xfId="0" applyNumberFormat="1" applyFont="1" applyFill="1" applyBorder="1" applyAlignment="1">
      <alignment horizontal="right"/>
    </xf>
    <xf numFmtId="3" fontId="25" fillId="0" borderId="0" xfId="39" applyNumberFormat="1" applyFont="1" applyAlignment="1">
      <alignment horizontal="right" wrapText="1"/>
    </xf>
    <xf numFmtId="164" fontId="25" fillId="0" borderId="0" xfId="39" applyNumberFormat="1" applyFont="1" applyAlignment="1">
      <alignment horizontal="right" vertical="center" wrapText="1"/>
    </xf>
    <xf numFmtId="3" fontId="25" fillId="0" borderId="0" xfId="1" applyNumberFormat="1" applyFont="1" applyAlignment="1">
      <alignment horizontal="right" vertical="center"/>
    </xf>
    <xf numFmtId="164" fontId="25" fillId="0" borderId="0" xfId="1" applyFont="1" applyAlignment="1">
      <alignment horizontal="right" vertical="center"/>
    </xf>
    <xf numFmtId="164" fontId="25" fillId="0" borderId="0" xfId="39" applyNumberFormat="1" applyFont="1" applyAlignment="1">
      <alignment horizontal="right" wrapText="1"/>
    </xf>
    <xf numFmtId="167" fontId="25" fillId="0" borderId="0" xfId="0" applyNumberFormat="1" applyFont="1" applyFill="1"/>
    <xf numFmtId="4" fontId="69" fillId="0" borderId="0" xfId="59" applyNumberFormat="1" applyFont="1"/>
    <xf numFmtId="0" fontId="69" fillId="0" borderId="0" xfId="59" applyFont="1" applyFill="1"/>
    <xf numFmtId="4" fontId="69" fillId="0" borderId="0" xfId="59" applyNumberFormat="1" applyFont="1" applyFill="1"/>
    <xf numFmtId="2" fontId="33" fillId="0" borderId="0" xfId="1" applyNumberFormat="1" applyFont="1" applyAlignment="1">
      <alignment horizontal="right" wrapText="1"/>
    </xf>
    <xf numFmtId="2" fontId="25" fillId="0" borderId="0" xfId="1" applyNumberFormat="1" applyFont="1" applyFill="1"/>
    <xf numFmtId="0" fontId="88" fillId="0" borderId="0" xfId="0" applyFont="1"/>
    <xf numFmtId="4" fontId="26" fillId="0" borderId="0" xfId="1" applyNumberFormat="1" applyFont="1" applyAlignment="1">
      <alignment horizontal="right"/>
    </xf>
    <xf numFmtId="3" fontId="25" fillId="0" borderId="0" xfId="1" applyNumberFormat="1" applyFont="1" applyFill="1" applyAlignment="1">
      <alignment horizontal="right"/>
    </xf>
    <xf numFmtId="4" fontId="25" fillId="0" borderId="0" xfId="0" applyNumberFormat="1" applyFont="1" applyFill="1" applyAlignment="1">
      <alignment horizontal="right"/>
    </xf>
    <xf numFmtId="164" fontId="68" fillId="0" borderId="0" xfId="1" applyFont="1" applyFill="1" applyAlignment="1">
      <alignment horizontal="right"/>
    </xf>
    <xf numFmtId="164" fontId="25" fillId="0" borderId="0" xfId="0" applyNumberFormat="1" applyFont="1" applyFill="1" applyAlignment="1">
      <alignment horizontal="right"/>
    </xf>
    <xf numFmtId="3" fontId="25" fillId="0" borderId="0" xfId="0" applyNumberFormat="1" applyFont="1" applyFill="1" applyAlignment="1">
      <alignment horizontal="right"/>
    </xf>
    <xf numFmtId="0" fontId="25" fillId="0" borderId="0" xfId="0" applyFont="1" applyAlignment="1">
      <alignment wrapText="1"/>
    </xf>
    <xf numFmtId="0" fontId="24" fillId="0" borderId="0" xfId="0" applyFont="1" applyAlignment="1">
      <alignment horizontal="center"/>
    </xf>
    <xf numFmtId="164" fontId="25" fillId="0" borderId="0" xfId="1" applyFont="1" applyFill="1" applyAlignment="1">
      <alignment horizontal="right" wrapText="1"/>
    </xf>
    <xf numFmtId="166" fontId="29" fillId="0" borderId="0" xfId="0" applyNumberFormat="1" applyFont="1" applyAlignment="1">
      <alignment horizontal="center"/>
    </xf>
    <xf numFmtId="0" fontId="25" fillId="0" borderId="0" xfId="0" applyFont="1" applyAlignment="1">
      <alignment wrapText="1"/>
    </xf>
    <xf numFmtId="0" fontId="24" fillId="0" borderId="0" xfId="0" applyFont="1" applyAlignment="1">
      <alignment horizontal="center"/>
    </xf>
    <xf numFmtId="164" fontId="25" fillId="0" borderId="0" xfId="1" applyFont="1" applyFill="1" applyAlignment="1">
      <alignment horizontal="right" vertical="top" wrapText="1"/>
    </xf>
    <xf numFmtId="164" fontId="25" fillId="0" borderId="0" xfId="1" applyFont="1" applyFill="1" applyAlignment="1">
      <alignment horizontal="right" wrapText="1"/>
    </xf>
    <xf numFmtId="166" fontId="29" fillId="0" borderId="0" xfId="0" applyNumberFormat="1" applyFont="1" applyAlignment="1">
      <alignment horizontal="center"/>
    </xf>
    <xf numFmtId="0" fontId="25" fillId="0" borderId="0" xfId="0" applyFont="1" applyAlignment="1">
      <alignment horizontal="left" wrapText="1"/>
    </xf>
    <xf numFmtId="0" fontId="44" fillId="0" borderId="0" xfId="0" applyFont="1" applyAlignment="1">
      <alignment wrapText="1"/>
    </xf>
  </cellXfs>
  <cellStyles count="62">
    <cellStyle name="Comma" xfId="1" builtinId="3"/>
    <cellStyle name="Comma 2" xfId="39" xr:uid="{00000000-0005-0000-0000-000001000000}"/>
    <cellStyle name="Comma 3" xfId="57" xr:uid="{00000000-0005-0000-0000-000002000000}"/>
    <cellStyle name="Currency" xfId="40" builtinId="4"/>
    <cellStyle name="Hyperlink" xfId="2" builtinId="8"/>
    <cellStyle name="Normal" xfId="0" builtinId="0"/>
    <cellStyle name="Normal 10" xfId="49" xr:uid="{00000000-0005-0000-0000-000006000000}"/>
    <cellStyle name="Normal 11" xfId="50" xr:uid="{00000000-0005-0000-0000-000007000000}"/>
    <cellStyle name="Normal 12" xfId="51" xr:uid="{00000000-0005-0000-0000-000008000000}"/>
    <cellStyle name="Normal 13" xfId="52" xr:uid="{00000000-0005-0000-0000-000009000000}"/>
    <cellStyle name="Normal 14" xfId="53" xr:uid="{00000000-0005-0000-0000-00000A000000}"/>
    <cellStyle name="Normal 15" xfId="54" xr:uid="{00000000-0005-0000-0000-00000B000000}"/>
    <cellStyle name="Normal 16" xfId="55" xr:uid="{00000000-0005-0000-0000-00000C000000}"/>
    <cellStyle name="Normal 17" xfId="56" xr:uid="{00000000-0005-0000-0000-00000D000000}"/>
    <cellStyle name="Normal 18" xfId="59" xr:uid="{00000000-0005-0000-0000-00000E000000}"/>
    <cellStyle name="Normal 19" xfId="60" xr:uid="{00000000-0005-0000-0000-00000F000000}"/>
    <cellStyle name="Normal 2" xfId="41" xr:uid="{00000000-0005-0000-0000-000010000000}"/>
    <cellStyle name="Normal 20" xfId="61" xr:uid="{00000000-0005-0000-0000-000011000000}"/>
    <cellStyle name="Normal 3" xfId="42" xr:uid="{00000000-0005-0000-0000-000012000000}"/>
    <cellStyle name="Normal 3 2" xfId="58" xr:uid="{00000000-0005-0000-0000-000013000000}"/>
    <cellStyle name="Normal 4" xfId="43" xr:uid="{00000000-0005-0000-0000-000014000000}"/>
    <cellStyle name="Normal 5" xfId="44" xr:uid="{00000000-0005-0000-0000-000015000000}"/>
    <cellStyle name="Normal 6" xfId="45" xr:uid="{00000000-0005-0000-0000-000016000000}"/>
    <cellStyle name="Normal 7" xfId="46" xr:uid="{00000000-0005-0000-0000-000017000000}"/>
    <cellStyle name="Normal 8" xfId="47" xr:uid="{00000000-0005-0000-0000-000018000000}"/>
    <cellStyle name="Normal 9" xfId="48" xr:uid="{00000000-0005-0000-0000-000019000000}"/>
    <cellStyle name="Normal_15" xfId="3" xr:uid="{00000000-0005-0000-0000-00001A000000}"/>
    <cellStyle name="Normal_15_1" xfId="4" xr:uid="{00000000-0005-0000-0000-00001B000000}"/>
    <cellStyle name="Normal_16" xfId="5" xr:uid="{00000000-0005-0000-0000-00001C000000}"/>
    <cellStyle name="Normal_16_1" xfId="6" xr:uid="{00000000-0005-0000-0000-00001D000000}"/>
    <cellStyle name="Normal_18" xfId="7" xr:uid="{00000000-0005-0000-0000-00001E000000}"/>
    <cellStyle name="Normal_18_1" xfId="8" xr:uid="{00000000-0005-0000-0000-00001F000000}"/>
    <cellStyle name="Normal_20" xfId="9" xr:uid="{00000000-0005-0000-0000-000020000000}"/>
    <cellStyle name="Normal_20_1" xfId="10" xr:uid="{00000000-0005-0000-0000-000021000000}"/>
    <cellStyle name="Normal_22" xfId="11" xr:uid="{00000000-0005-0000-0000-000022000000}"/>
    <cellStyle name="Normal_22_1" xfId="12" xr:uid="{00000000-0005-0000-0000-000023000000}"/>
    <cellStyle name="Normal_26" xfId="13" xr:uid="{00000000-0005-0000-0000-000024000000}"/>
    <cellStyle name="Normal_26_1" xfId="14" xr:uid="{00000000-0005-0000-0000-000025000000}"/>
    <cellStyle name="Normal_28" xfId="15" xr:uid="{00000000-0005-0000-0000-000026000000}"/>
    <cellStyle name="Normal_28_1" xfId="16" xr:uid="{00000000-0005-0000-0000-000027000000}"/>
    <cellStyle name="Normal_30" xfId="17" xr:uid="{00000000-0005-0000-0000-000028000000}"/>
    <cellStyle name="Normal_30_1" xfId="18" xr:uid="{00000000-0005-0000-0000-000029000000}"/>
    <cellStyle name="Normal_34" xfId="19" xr:uid="{00000000-0005-0000-0000-00002A000000}"/>
    <cellStyle name="Normal_34_1" xfId="20" xr:uid="{00000000-0005-0000-0000-00002B000000}"/>
    <cellStyle name="Normal_37" xfId="21" xr:uid="{00000000-0005-0000-0000-00002C000000}"/>
    <cellStyle name="Normal_38" xfId="22" xr:uid="{00000000-0005-0000-0000-00002D000000}"/>
    <cellStyle name="Normal_38_1" xfId="23" xr:uid="{00000000-0005-0000-0000-00002E000000}"/>
    <cellStyle name="Normal_40" xfId="24" xr:uid="{00000000-0005-0000-0000-00002F000000}"/>
    <cellStyle name="Normal_40_1" xfId="25" xr:uid="{00000000-0005-0000-0000-000030000000}"/>
    <cellStyle name="Normal_42" xfId="26" xr:uid="{00000000-0005-0000-0000-000031000000}"/>
    <cellStyle name="Normal_42_1" xfId="27" xr:uid="{00000000-0005-0000-0000-000032000000}"/>
    <cellStyle name="Normal_44" xfId="28" xr:uid="{00000000-0005-0000-0000-000033000000}"/>
    <cellStyle name="Normal_44_1" xfId="29" xr:uid="{00000000-0005-0000-0000-000034000000}"/>
    <cellStyle name="Normal_51" xfId="30" xr:uid="{00000000-0005-0000-0000-000035000000}"/>
    <cellStyle name="Normal_67" xfId="31" xr:uid="{00000000-0005-0000-0000-000036000000}"/>
    <cellStyle name="Normal_70" xfId="32" xr:uid="{00000000-0005-0000-0000-000037000000}"/>
    <cellStyle name="Normal_71" xfId="33" xr:uid="{00000000-0005-0000-0000-000038000000}"/>
    <cellStyle name="Normal_74_1" xfId="34" xr:uid="{00000000-0005-0000-0000-000039000000}"/>
    <cellStyle name="Normal_76" xfId="35" xr:uid="{00000000-0005-0000-0000-00003A000000}"/>
    <cellStyle name="Normal_76_1" xfId="36" xr:uid="{00000000-0005-0000-0000-00003B000000}"/>
    <cellStyle name="Normal_78" xfId="37" xr:uid="{00000000-0005-0000-0000-00003C000000}"/>
    <cellStyle name="Normal_78_1" xfId="38"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95" Type="http://schemas.openxmlformats.org/officeDocument/2006/relationships/customXml" Target="../customXml/item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3175</xdr:colOff>
      <xdr:row>0</xdr:row>
      <xdr:rowOff>3175</xdr:rowOff>
    </xdr:from>
    <xdr:to>
      <xdr:col>11</xdr:col>
      <xdr:colOff>66675</xdr:colOff>
      <xdr:row>0</xdr:row>
      <xdr:rowOff>105767</xdr:rowOff>
    </xdr:to>
    <xdr:sp macro="" textlink="">
      <xdr:nvSpPr>
        <xdr:cNvPr id="2" name="TextBox 1">
          <a:extLst>
            <a:ext uri="{FF2B5EF4-FFF2-40B4-BE49-F238E27FC236}">
              <a16:creationId xmlns:a16="http://schemas.microsoft.com/office/drawing/2014/main" id="{94272D74-93B8-467D-8EB8-5267A959C4E7}"/>
            </a:ext>
          </a:extLst>
        </xdr:cNvPr>
        <xdr:cNvSpPr txBox="1"/>
      </xdr:nvSpPr>
      <xdr:spPr>
        <a:xfrm>
          <a:off x="914082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X17A0T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3175</xdr:colOff>
      <xdr:row>0</xdr:row>
      <xdr:rowOff>3175</xdr:rowOff>
    </xdr:from>
    <xdr:to>
      <xdr:col>7</xdr:col>
      <xdr:colOff>66675</xdr:colOff>
      <xdr:row>0</xdr:row>
      <xdr:rowOff>105767</xdr:rowOff>
    </xdr:to>
    <xdr:sp macro="" textlink="">
      <xdr:nvSpPr>
        <xdr:cNvPr id="2" name="TextBox 1">
          <a:extLst>
            <a:ext uri="{FF2B5EF4-FFF2-40B4-BE49-F238E27FC236}">
              <a16:creationId xmlns:a16="http://schemas.microsoft.com/office/drawing/2014/main" id="{CD3EB1DB-9DA7-42DF-BF9C-6EB336252DDB}"/>
            </a:ext>
          </a:extLst>
        </xdr:cNvPr>
        <xdr:cNvSpPr txBox="1"/>
      </xdr:nvSpPr>
      <xdr:spPr>
        <a:xfrm>
          <a:off x="621982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X20A0T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15l1];/" TargetMode="External"/><Relationship Id="rId1" Type="http://schemas.openxmlformats.org/officeDocument/2006/relationships/hyperlink" Target="http://[s15l0];/"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16l1];/" TargetMode="External"/><Relationship Id="rId1" Type="http://schemas.openxmlformats.org/officeDocument/2006/relationships/hyperlink" Target="http://[s16l0];/"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43"/>
  <sheetViews>
    <sheetView tabSelected="1" zoomScaleNormal="100" workbookViewId="0">
      <selection activeCell="H1" sqref="H1"/>
    </sheetView>
  </sheetViews>
  <sheetFormatPr defaultColWidth="8.85546875" defaultRowHeight="13.5" customHeight="1"/>
  <cols>
    <col min="1" max="1" width="11.42578125" customWidth="1"/>
    <col min="2" max="2" width="10.140625" bestFit="1" customWidth="1"/>
    <col min="3" max="3" width="12" customWidth="1"/>
    <col min="4" max="4" width="6.5703125" bestFit="1" customWidth="1"/>
    <col min="5" max="5" width="12.85546875" customWidth="1"/>
    <col min="6" max="6" width="17.5703125" customWidth="1"/>
    <col min="7" max="7" width="6.5703125" bestFit="1" customWidth="1"/>
    <col min="8" max="8" width="13.140625" customWidth="1"/>
    <col min="9" max="9" width="11.42578125" customWidth="1"/>
  </cols>
  <sheetData>
    <row r="1" spans="1:27" ht="13.5" customHeight="1">
      <c r="A1" s="10" t="s">
        <v>0</v>
      </c>
    </row>
    <row r="2" spans="1:27" ht="13.5" customHeight="1">
      <c r="A2" s="573" t="s">
        <v>1</v>
      </c>
    </row>
    <row r="3" spans="1:27" s="163" customFormat="1" ht="13.5" customHeight="1">
      <c r="K3" s="164"/>
      <c r="L3" s="165"/>
      <c r="M3" s="164"/>
      <c r="N3" s="164"/>
      <c r="P3" s="166"/>
      <c r="Q3" s="167"/>
      <c r="R3" s="168"/>
      <c r="T3" s="169"/>
      <c r="U3" s="170"/>
      <c r="V3" s="166"/>
      <c r="W3" s="167"/>
      <c r="X3" s="167"/>
      <c r="Y3" s="168"/>
      <c r="Z3" s="171"/>
      <c r="AA3" s="172"/>
    </row>
    <row r="5" spans="1:27" ht="30" customHeight="1">
      <c r="B5" s="275" t="s">
        <v>2</v>
      </c>
      <c r="C5" s="275" t="s">
        <v>3</v>
      </c>
      <c r="D5" s="275" t="s">
        <v>4</v>
      </c>
      <c r="E5" s="275" t="s">
        <v>5</v>
      </c>
      <c r="F5" s="275" t="s">
        <v>6</v>
      </c>
      <c r="G5" s="275" t="s">
        <v>4</v>
      </c>
      <c r="H5" s="275" t="s">
        <v>7</v>
      </c>
      <c r="I5" s="4"/>
    </row>
    <row r="6" spans="1:27" ht="13.5" customHeight="1">
      <c r="B6" s="407"/>
      <c r="C6" s="262" t="s">
        <v>8</v>
      </c>
      <c r="D6" s="262" t="s">
        <v>8</v>
      </c>
      <c r="E6" s="262" t="s">
        <v>8</v>
      </c>
      <c r="F6" s="262" t="s">
        <v>8</v>
      </c>
      <c r="G6" s="262" t="s">
        <v>8</v>
      </c>
      <c r="H6" s="262" t="s">
        <v>8</v>
      </c>
      <c r="I6" s="4"/>
    </row>
    <row r="7" spans="1:27" ht="13.5" customHeight="1">
      <c r="A7" s="8" t="s">
        <v>9</v>
      </c>
      <c r="B7" s="145">
        <f>'Expenditure &amp; Subsidy R-Y'!C43</f>
        <v>8086952</v>
      </c>
      <c r="C7" s="145">
        <f>'Expenditure &amp; Subsidy R-Y'!H43</f>
        <v>428107292.59999996</v>
      </c>
      <c r="D7" s="114"/>
      <c r="E7" s="19">
        <f>'Expenditure &amp; Subsidy R-Y'!J43</f>
        <v>27111052</v>
      </c>
      <c r="F7" s="145">
        <f>'Voted Expenditure &amp; Subsidy R-Y'!C41</f>
        <v>375742599.53999996</v>
      </c>
      <c r="G7" s="70"/>
      <c r="H7" s="12">
        <f>'Voted Expenditure &amp; Subsidy R-Y'!H41</f>
        <v>28168728</v>
      </c>
      <c r="I7" s="30"/>
    </row>
    <row r="8" spans="1:27" ht="13.5" customHeight="1">
      <c r="A8" s="8" t="s">
        <v>10</v>
      </c>
      <c r="B8" s="145">
        <f>'Expenditure &amp; Subsidy R-Y'!C46</f>
        <v>63676.787401574802</v>
      </c>
      <c r="C8" s="145">
        <f>'Expenditure &amp; Subsidy R-Y'!H46</f>
        <v>3370923.5637795273</v>
      </c>
      <c r="D8" s="381">
        <v>52.94</v>
      </c>
      <c r="E8" s="145">
        <f>'Expenditure &amp; Subsidy R-Y'!J46</f>
        <v>213472.85039370079</v>
      </c>
      <c r="F8" s="145">
        <f>'Voted Expenditure &amp; Subsidy R-Y'!C45</f>
        <v>2958603.1459842515</v>
      </c>
      <c r="G8" s="382">
        <v>46.46</v>
      </c>
      <c r="H8" s="12">
        <f>'Voted Expenditure &amp; Subsidy R-Y'!H45</f>
        <v>221801.00787401575</v>
      </c>
    </row>
    <row r="9" spans="1:27" ht="13.5" customHeight="1">
      <c r="A9" s="8" t="s">
        <v>11</v>
      </c>
      <c r="B9" s="145">
        <f>'Expenditure &amp; Subsidy R-Y'!C47</f>
        <v>25251</v>
      </c>
      <c r="C9" s="145">
        <f>'Expenditure &amp; Subsidy R-Y'!H47</f>
        <v>1332761.1100000001</v>
      </c>
      <c r="D9" s="114">
        <f>'Expenditure &amp; Subsidy R-Y'!I47</f>
        <v>54.486221436515606</v>
      </c>
      <c r="E9" s="145">
        <f>'Expenditure &amp; Subsidy R-Y'!J47</f>
        <v>121758</v>
      </c>
      <c r="F9" s="145">
        <f>'Voted Expenditure &amp; Subsidy R-Y'!C46</f>
        <v>1400283</v>
      </c>
      <c r="G9" s="127">
        <f>'Voted Expenditure &amp; Subsidy R-Y'!E46</f>
        <v>51.634209305023788</v>
      </c>
      <c r="H9" s="12">
        <f>'Voted Expenditure &amp; Subsidy R-Y'!H46</f>
        <v>124266</v>
      </c>
    </row>
    <row r="10" spans="1:27" ht="13.5" customHeight="1">
      <c r="A10" s="8" t="s">
        <v>12</v>
      </c>
      <c r="B10" s="145">
        <f>'Expenditure &amp; Subsidy R-Y'!C48</f>
        <v>377917</v>
      </c>
      <c r="C10" s="145">
        <f>'Expenditure &amp; Subsidy R-Y'!H48</f>
        <v>23903990.030000001</v>
      </c>
      <c r="D10" s="114">
        <f>'Expenditure &amp; Subsidy R-Y'!I48</f>
        <v>244.37731482105548</v>
      </c>
      <c r="E10" s="145">
        <f>'Expenditure &amp; Subsidy R-Y'!J48</f>
        <v>976651</v>
      </c>
      <c r="F10" s="145">
        <f>'Voted Expenditure &amp; Subsidy R-Y'!C47</f>
        <v>18769861</v>
      </c>
      <c r="G10" s="127">
        <f>'Voted Expenditure &amp; Subsidy R-Y'!E47</f>
        <v>169.11234705228031</v>
      </c>
      <c r="H10" s="12">
        <f>'Voted Expenditure &amp; Subsidy R-Y'!H47</f>
        <v>1024208</v>
      </c>
    </row>
    <row r="11" spans="1:27" ht="13.5" customHeight="1">
      <c r="A11" s="8" t="s">
        <v>13</v>
      </c>
      <c r="B11" s="145">
        <f>'Expenditure &amp; Subsidy R-Y'!C49</f>
        <v>1611</v>
      </c>
      <c r="C11" s="145">
        <f>'Expenditure &amp; Subsidy R-Y'!H49</f>
        <v>107176.05</v>
      </c>
      <c r="D11" s="114">
        <f>'Expenditure &amp; Subsidy R-Y'!I49</f>
        <v>26.024408362517246</v>
      </c>
      <c r="E11" s="145">
        <f>'Expenditure &amp; Subsidy R-Y'!J49</f>
        <v>65742</v>
      </c>
      <c r="F11" s="145">
        <f>'Voted Expenditure &amp; Subsidy R-Y'!C48</f>
        <v>125000</v>
      </c>
      <c r="G11" s="127">
        <f>'Voted Expenditure &amp; Subsidy R-Y'!E48</f>
        <v>23.627084918358985</v>
      </c>
      <c r="H11" s="12">
        <f>'Voted Expenditure &amp; Subsidy R-Y'!H48</f>
        <v>66046</v>
      </c>
    </row>
    <row r="12" spans="1:27" ht="13.5" customHeight="1">
      <c r="A12" s="3"/>
      <c r="B12" s="3"/>
      <c r="C12" s="3"/>
      <c r="D12" s="3"/>
      <c r="E12" s="3"/>
      <c r="F12" s="3"/>
      <c r="G12" s="3"/>
      <c r="H12" s="3"/>
    </row>
    <row r="13" spans="1:27" ht="13.5" customHeight="1">
      <c r="A13" s="3"/>
      <c r="B13" s="3"/>
      <c r="C13" s="3"/>
      <c r="D13" s="3"/>
      <c r="E13" s="3"/>
      <c r="F13" s="12"/>
      <c r="G13" s="3"/>
      <c r="H13" s="3"/>
    </row>
    <row r="14" spans="1:27" ht="13.5" customHeight="1">
      <c r="A14" s="177" t="s">
        <v>14</v>
      </c>
      <c r="B14" s="30"/>
      <c r="C14" s="8"/>
      <c r="D14" s="8"/>
      <c r="E14" s="30"/>
      <c r="F14" s="30"/>
      <c r="G14" s="42"/>
      <c r="H14" s="3"/>
    </row>
    <row r="15" spans="1:27" ht="13.5" customHeight="1">
      <c r="A15" s="177" t="s">
        <v>15</v>
      </c>
      <c r="B15" s="30"/>
      <c r="C15" s="8"/>
      <c r="D15" s="8"/>
      <c r="E15" s="30"/>
      <c r="F15" s="30"/>
      <c r="G15" s="42"/>
      <c r="H15" s="3"/>
    </row>
    <row r="16" spans="1:27" ht="13.5" customHeight="1">
      <c r="A16" s="76" t="s">
        <v>16</v>
      </c>
      <c r="B16" s="226"/>
      <c r="C16" s="227"/>
      <c r="D16" s="227"/>
      <c r="E16" s="226"/>
      <c r="F16" s="228"/>
      <c r="G16" s="229"/>
      <c r="H16" s="105"/>
    </row>
    <row r="17" spans="1:8" ht="13.5" customHeight="1">
      <c r="A17" s="225"/>
      <c r="B17" s="105"/>
      <c r="C17" s="105"/>
      <c r="D17" s="105"/>
      <c r="E17" s="105"/>
      <c r="F17" s="105"/>
      <c r="G17" s="105"/>
      <c r="H17" s="105"/>
    </row>
    <row r="18" spans="1:8" ht="13.5" customHeight="1">
      <c r="A18" s="225"/>
      <c r="B18" s="105"/>
      <c r="C18" s="105"/>
      <c r="D18" s="105"/>
      <c r="E18" s="105"/>
      <c r="F18" s="105"/>
      <c r="G18" s="105"/>
      <c r="H18" s="105"/>
    </row>
    <row r="19" spans="1:8" ht="13.5" customHeight="1">
      <c r="A19" s="225"/>
      <c r="B19" s="105"/>
      <c r="C19" s="105"/>
      <c r="D19" s="105"/>
      <c r="E19" s="105"/>
      <c r="F19" s="105"/>
      <c r="G19" s="105"/>
      <c r="H19" s="105"/>
    </row>
    <row r="20" spans="1:8" ht="13.5" customHeight="1">
      <c r="A20" s="225"/>
      <c r="B20" s="105"/>
      <c r="C20" s="105"/>
      <c r="D20" s="105"/>
      <c r="E20" s="105"/>
      <c r="F20" s="105"/>
      <c r="G20" s="105"/>
      <c r="H20" s="105"/>
    </row>
    <row r="21" spans="1:8" ht="13.5" customHeight="1">
      <c r="A21" s="225"/>
      <c r="B21" s="105"/>
      <c r="C21" s="105"/>
      <c r="D21" s="105"/>
      <c r="E21" s="105"/>
      <c r="F21" s="105"/>
      <c r="G21" s="105"/>
      <c r="H21" s="105"/>
    </row>
    <row r="22" spans="1:8" ht="13.5" customHeight="1">
      <c r="A22" s="225"/>
      <c r="B22" s="105"/>
      <c r="C22" s="105"/>
      <c r="D22" s="105"/>
      <c r="E22" s="105"/>
      <c r="F22" s="105"/>
      <c r="G22" s="105"/>
      <c r="H22" s="105"/>
    </row>
    <row r="23" spans="1:8" ht="13.5" customHeight="1">
      <c r="A23" s="225"/>
      <c r="B23" s="105"/>
      <c r="C23" s="105"/>
      <c r="D23" s="105"/>
      <c r="E23" s="105"/>
      <c r="F23" s="105"/>
      <c r="G23" s="105"/>
      <c r="H23" s="105"/>
    </row>
    <row r="24" spans="1:8" ht="13.5" customHeight="1">
      <c r="A24" s="227"/>
      <c r="B24" s="105"/>
      <c r="C24" s="105"/>
      <c r="D24" s="105"/>
      <c r="E24" s="105"/>
      <c r="F24" s="105"/>
      <c r="G24" s="105"/>
      <c r="H24" s="105"/>
    </row>
    <row r="25" spans="1:8" ht="13.5" customHeight="1">
      <c r="A25" s="105"/>
      <c r="B25" s="105"/>
      <c r="C25" s="105"/>
      <c r="D25" s="105"/>
      <c r="E25" s="105"/>
      <c r="F25" s="105"/>
      <c r="G25" s="105"/>
      <c r="H25" s="105"/>
    </row>
    <row r="26" spans="1:8" ht="13.5" customHeight="1">
      <c r="A26" s="105"/>
      <c r="B26" s="105"/>
      <c r="C26" s="105"/>
      <c r="D26" s="105"/>
      <c r="E26" s="105"/>
      <c r="F26" s="105"/>
      <c r="G26" s="105"/>
      <c r="H26" s="105"/>
    </row>
    <row r="27" spans="1:8" ht="13.5" customHeight="1">
      <c r="A27" s="105"/>
      <c r="B27" s="105"/>
      <c r="C27" s="105"/>
      <c r="D27" s="105"/>
      <c r="E27" s="105"/>
      <c r="F27" s="105"/>
      <c r="G27" s="105"/>
      <c r="H27" s="105"/>
    </row>
    <row r="28" spans="1:8" ht="13.5" customHeight="1">
      <c r="A28" s="105"/>
      <c r="B28" s="105"/>
      <c r="C28" s="105"/>
      <c r="D28" s="105"/>
      <c r="E28" s="105"/>
      <c r="F28" s="105"/>
      <c r="G28" s="105"/>
      <c r="H28" s="105"/>
    </row>
    <row r="29" spans="1:8" ht="13.5" customHeight="1">
      <c r="A29" s="105"/>
      <c r="B29" s="105"/>
      <c r="C29" s="105"/>
      <c r="D29" s="105"/>
      <c r="E29" s="105"/>
      <c r="F29" s="105"/>
      <c r="G29" s="105"/>
      <c r="H29" s="105"/>
    </row>
    <row r="30" spans="1:8" ht="13.5" customHeight="1">
      <c r="A30" s="105"/>
      <c r="B30" s="105"/>
      <c r="C30" s="105"/>
      <c r="D30" s="105"/>
      <c r="E30" s="105"/>
      <c r="F30" s="105"/>
      <c r="G30" s="105"/>
      <c r="H30" s="105"/>
    </row>
    <row r="31" spans="1:8" ht="13.5" customHeight="1">
      <c r="A31" s="227"/>
      <c r="B31" s="105"/>
      <c r="C31" s="105"/>
      <c r="D31" s="105"/>
      <c r="E31" s="105"/>
      <c r="F31" s="105"/>
      <c r="G31" s="105"/>
      <c r="H31" s="105"/>
    </row>
    <row r="32" spans="1:8" ht="13.5" customHeight="1">
      <c r="A32" s="105"/>
      <c r="B32" s="105"/>
      <c r="C32" s="105"/>
      <c r="D32" s="105"/>
      <c r="E32" s="105"/>
      <c r="F32" s="105"/>
      <c r="G32" s="105"/>
      <c r="H32" s="105"/>
    </row>
    <row r="33" spans="1:8" ht="13.5" customHeight="1">
      <c r="A33" s="227"/>
      <c r="B33" s="105"/>
      <c r="C33" s="105"/>
      <c r="D33" s="105"/>
      <c r="E33" s="105"/>
      <c r="F33" s="105"/>
      <c r="G33" s="105"/>
      <c r="H33" s="105"/>
    </row>
    <row r="34" spans="1:8" ht="13.5" customHeight="1">
      <c r="A34" s="230"/>
      <c r="B34" s="105"/>
      <c r="C34" s="105"/>
      <c r="D34" s="105"/>
      <c r="E34" s="105"/>
      <c r="F34" s="105"/>
      <c r="G34" s="105"/>
      <c r="H34" s="105"/>
    </row>
    <row r="35" spans="1:8" ht="13.5" customHeight="1">
      <c r="A35" s="105"/>
      <c r="B35" s="105"/>
      <c r="C35" s="105"/>
      <c r="D35" s="105"/>
      <c r="E35" s="105"/>
      <c r="F35" s="106"/>
      <c r="G35" s="106"/>
      <c r="H35" s="106"/>
    </row>
    <row r="36" spans="1:8" ht="13.5" customHeight="1">
      <c r="A36" s="105"/>
      <c r="B36" s="105"/>
      <c r="C36" s="105"/>
      <c r="D36" s="105"/>
      <c r="E36" s="105"/>
      <c r="F36" s="106"/>
      <c r="G36" s="106"/>
      <c r="H36" s="106"/>
    </row>
    <row r="37" spans="1:8" ht="13.5" customHeight="1">
      <c r="A37" s="227"/>
      <c r="B37" s="105"/>
      <c r="C37" s="105"/>
      <c r="D37" s="105"/>
      <c r="E37" s="105"/>
      <c r="F37" s="105"/>
      <c r="G37" s="105"/>
      <c r="H37" s="105"/>
    </row>
    <row r="38" spans="1:8" ht="13.5" customHeight="1">
      <c r="A38" s="227"/>
      <c r="B38" s="105"/>
      <c r="C38" s="105"/>
      <c r="D38" s="105"/>
      <c r="E38" s="105"/>
      <c r="F38" s="105"/>
      <c r="G38" s="105"/>
      <c r="H38" s="105"/>
    </row>
    <row r="39" spans="1:8" ht="13.5" customHeight="1">
      <c r="A39" s="105"/>
      <c r="B39" s="105"/>
      <c r="C39" s="105"/>
      <c r="D39" s="105"/>
      <c r="E39" s="105"/>
      <c r="F39" s="105"/>
      <c r="G39" s="105"/>
      <c r="H39" s="105"/>
    </row>
    <row r="40" spans="1:8" ht="13.5" customHeight="1">
      <c r="A40" s="227"/>
      <c r="B40" s="105"/>
      <c r="C40" s="105"/>
      <c r="D40" s="105"/>
      <c r="E40" s="105"/>
      <c r="F40" s="105"/>
      <c r="G40" s="105"/>
      <c r="H40" s="105"/>
    </row>
    <row r="41" spans="1:8" ht="13.5" customHeight="1">
      <c r="A41" s="105"/>
      <c r="B41" s="105"/>
      <c r="C41" s="105"/>
      <c r="D41" s="105"/>
      <c r="E41" s="105"/>
      <c r="F41" s="105"/>
      <c r="G41" s="105"/>
      <c r="H41" s="105"/>
    </row>
    <row r="42" spans="1:8" ht="13.5" customHeight="1">
      <c r="A42" s="227"/>
      <c r="B42" s="105"/>
      <c r="C42" s="105"/>
      <c r="D42" s="105"/>
      <c r="E42" s="105"/>
      <c r="F42" s="105"/>
      <c r="G42" s="105"/>
      <c r="H42" s="105"/>
    </row>
    <row r="43" spans="1:8" ht="13.5" customHeight="1">
      <c r="A43" s="227"/>
      <c r="B43" s="106"/>
      <c r="C43" s="106"/>
      <c r="D43" s="106"/>
      <c r="E43" s="106"/>
      <c r="F43" s="106"/>
      <c r="G43" s="106"/>
      <c r="H43" s="106"/>
    </row>
  </sheetData>
  <phoneticPr fontId="40" type="noConversion"/>
  <pageMargins left="0.39370078740157483"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AC1568"/>
  <sheetViews>
    <sheetView zoomScaleNormal="100" workbookViewId="0">
      <pane ySplit="4" topLeftCell="A5" activePane="bottomLeft" state="frozen"/>
      <selection activeCell="J2" sqref="J2"/>
      <selection pane="bottomLeft" activeCell="H2" sqref="H2"/>
    </sheetView>
  </sheetViews>
  <sheetFormatPr defaultColWidth="8.85546875" defaultRowHeight="14.25" customHeight="1"/>
  <cols>
    <col min="1" max="1" width="17" style="251" customWidth="1"/>
    <col min="2" max="2" width="12" style="249" customWidth="1"/>
    <col min="3" max="3" width="16.42578125" style="127" customWidth="1"/>
    <col min="4" max="4" width="7.5703125" style="250" customWidth="1"/>
    <col min="5" max="5" width="17.5703125" customWidth="1"/>
    <col min="6" max="6" width="8" customWidth="1"/>
    <col min="7" max="7" width="12.7109375" customWidth="1"/>
    <col min="8" max="14" width="13.7109375" style="250" customWidth="1"/>
    <col min="15" max="15" width="15.28515625" style="250" bestFit="1" customWidth="1"/>
    <col min="16" max="17" width="13.7109375" style="250" customWidth="1"/>
    <col min="18" max="18" width="14.42578125" style="250" customWidth="1"/>
    <col min="19" max="19" width="19.7109375" style="250" customWidth="1"/>
    <col min="20" max="20" width="18.7109375" style="251" bestFit="1" customWidth="1"/>
    <col min="21" max="21" width="15.28515625" style="3" bestFit="1" customWidth="1"/>
    <col min="22" max="22" width="12.28515625" style="13" bestFit="1" customWidth="1"/>
    <col min="23" max="23" width="12.28515625" style="13" customWidth="1"/>
    <col min="24" max="24" width="11.42578125" style="253" customWidth="1"/>
    <col min="25" max="25" width="12.140625" style="253" bestFit="1" customWidth="1"/>
    <col min="26" max="26" width="10.85546875" style="13" bestFit="1" customWidth="1"/>
    <col min="27" max="27" width="11.42578125" style="253" bestFit="1" customWidth="1"/>
    <col min="28" max="28" width="9" style="253" bestFit="1" customWidth="1"/>
    <col min="29" max="29" width="10.7109375" style="253" bestFit="1" customWidth="1"/>
    <col min="30" max="16384" width="8.85546875" style="251"/>
  </cols>
  <sheetData>
    <row r="1" spans="1:29" ht="16.5" customHeight="1">
      <c r="A1" s="10" t="s">
        <v>203</v>
      </c>
      <c r="B1" s="420"/>
      <c r="D1" s="421"/>
      <c r="H1" s="421"/>
      <c r="I1" s="421"/>
      <c r="J1" s="421"/>
      <c r="K1" s="421"/>
      <c r="L1" s="421"/>
      <c r="M1" s="421"/>
      <c r="N1" s="421"/>
      <c r="O1" s="421"/>
      <c r="P1" s="421"/>
      <c r="Q1" s="421"/>
      <c r="R1" s="421"/>
      <c r="S1" s="421"/>
      <c r="T1" s="260"/>
      <c r="X1" s="13"/>
      <c r="Y1" s="13"/>
      <c r="AA1" s="13"/>
      <c r="AB1" s="13"/>
      <c r="AC1" s="13"/>
    </row>
    <row r="2" spans="1:29" ht="11.45" customHeight="1">
      <c r="A2" s="260"/>
      <c r="B2" s="420"/>
      <c r="D2" s="421"/>
      <c r="H2" s="421"/>
      <c r="I2" s="421"/>
      <c r="J2" s="421"/>
      <c r="K2" s="421"/>
      <c r="L2" s="421"/>
      <c r="M2" s="421"/>
      <c r="N2" s="421"/>
      <c r="O2" s="421"/>
      <c r="P2" s="421"/>
      <c r="Q2" s="421"/>
      <c r="R2" s="421"/>
      <c r="S2" s="421"/>
      <c r="T2" s="260"/>
      <c r="X2" s="13"/>
      <c r="Y2" s="13"/>
      <c r="AA2" s="13"/>
      <c r="AB2" s="13"/>
      <c r="AC2" s="13"/>
    </row>
    <row r="3" spans="1:29" s="252" customFormat="1" ht="23.1" customHeight="1">
      <c r="A3" s="205"/>
      <c r="B3" s="302" t="s">
        <v>2</v>
      </c>
      <c r="C3" s="308" t="s">
        <v>21</v>
      </c>
      <c r="D3" s="303" t="s">
        <v>4</v>
      </c>
      <c r="E3" s="302" t="s">
        <v>204</v>
      </c>
      <c r="F3" s="303" t="s">
        <v>4</v>
      </c>
      <c r="G3" s="303" t="s">
        <v>205</v>
      </c>
      <c r="H3" s="422"/>
      <c r="I3" s="422"/>
      <c r="J3" s="422"/>
      <c r="K3" s="422"/>
      <c r="L3" s="422"/>
      <c r="M3" s="422"/>
      <c r="N3" s="422"/>
      <c r="O3" s="422"/>
      <c r="P3" s="422"/>
      <c r="Q3" s="422"/>
      <c r="R3" s="422"/>
      <c r="S3" s="422"/>
      <c r="T3" s="2"/>
      <c r="U3" s="3"/>
      <c r="V3" s="13"/>
      <c r="W3" s="13"/>
      <c r="X3" s="423"/>
      <c r="Y3" s="423"/>
      <c r="Z3" s="13"/>
      <c r="AA3" s="423"/>
      <c r="AB3" s="423"/>
      <c r="AC3" s="423"/>
    </row>
    <row r="4" spans="1:29" ht="12" customHeight="1">
      <c r="A4" s="4"/>
      <c r="B4" s="413"/>
      <c r="C4" s="574" t="s">
        <v>206</v>
      </c>
      <c r="D4" s="307" t="s">
        <v>8</v>
      </c>
      <c r="E4" s="223" t="s">
        <v>207</v>
      </c>
      <c r="F4" s="307" t="s">
        <v>8</v>
      </c>
      <c r="G4" s="307" t="s">
        <v>8</v>
      </c>
      <c r="H4" s="422"/>
      <c r="I4" s="422"/>
      <c r="J4" s="422"/>
      <c r="K4" s="422"/>
      <c r="L4" s="422"/>
      <c r="M4" s="422"/>
      <c r="N4" s="422"/>
      <c r="O4" s="421"/>
      <c r="P4" s="421"/>
      <c r="Q4" s="421"/>
      <c r="R4" s="422"/>
      <c r="S4" s="422"/>
      <c r="T4" s="260"/>
      <c r="X4" s="13"/>
      <c r="Y4" s="13"/>
      <c r="AA4" s="13"/>
      <c r="AB4" s="13"/>
      <c r="AC4" s="13"/>
    </row>
    <row r="5" spans="1:29" ht="14.25" customHeight="1">
      <c r="A5" s="3" t="s">
        <v>24</v>
      </c>
      <c r="B5" s="19">
        <f>'Expenditure &amp; Subsidy A-G'!C7</f>
        <v>54353</v>
      </c>
      <c r="C5" s="114">
        <f>'Expenditure &amp; Subsidy A-G'!H7</f>
        <v>3699183</v>
      </c>
      <c r="D5" s="114">
        <f t="shared" ref="D5:D51" si="0">AVERAGE(C5/B5)</f>
        <v>68.058488031939362</v>
      </c>
      <c r="E5" s="12">
        <f>'Voted Expenditure &amp; Subsidy A-G'!C5</f>
        <v>3119120</v>
      </c>
      <c r="F5" s="13">
        <f>E5/B5</f>
        <v>57.386344819973139</v>
      </c>
      <c r="G5" s="12">
        <f>'Voted Expenditure &amp; Subsidy A-G'!H5</f>
        <v>197121</v>
      </c>
      <c r="H5" s="422"/>
      <c r="I5" s="422"/>
      <c r="J5" s="422"/>
      <c r="K5" s="422"/>
      <c r="L5" s="422"/>
      <c r="M5" s="422"/>
      <c r="N5" s="422"/>
      <c r="O5" s="421"/>
      <c r="P5" s="421"/>
      <c r="Q5" s="421"/>
      <c r="R5" s="422"/>
      <c r="S5" s="422"/>
      <c r="T5" s="260"/>
      <c r="X5" s="13"/>
      <c r="Y5" s="13"/>
      <c r="AA5" s="13"/>
      <c r="AB5" s="13"/>
      <c r="AC5" s="13"/>
    </row>
    <row r="6" spans="1:29" ht="14.25" customHeight="1">
      <c r="A6" s="3" t="s">
        <v>185</v>
      </c>
      <c r="B6" s="19">
        <f>'Expenditure &amp; Subsidy A-G'!C8</f>
        <v>30779</v>
      </c>
      <c r="C6" s="114">
        <f>'Expenditure &amp; Subsidy A-G'!H8</f>
        <v>1819863.27</v>
      </c>
      <c r="D6" s="114">
        <f t="shared" si="0"/>
        <v>59.126783521232007</v>
      </c>
      <c r="E6" s="12">
        <f>'Voted Expenditure &amp; Subsidy A-G'!C6</f>
        <v>1491952.21</v>
      </c>
      <c r="F6" s="13">
        <f t="shared" ref="F6:F51" si="1">E6/B6</f>
        <v>48.473056629520123</v>
      </c>
      <c r="G6" s="12">
        <f>'Voted Expenditure &amp; Subsidy A-G'!H6</f>
        <v>137954</v>
      </c>
      <c r="H6" s="114"/>
      <c r="I6" s="260"/>
      <c r="J6" s="260"/>
      <c r="K6" s="260"/>
      <c r="L6" s="260"/>
      <c r="M6" s="260"/>
      <c r="N6" s="260"/>
      <c r="O6" s="260"/>
      <c r="P6" s="260"/>
      <c r="Q6" s="260"/>
      <c r="R6" s="260"/>
      <c r="S6" s="260"/>
      <c r="T6" s="260"/>
      <c r="U6" s="260"/>
      <c r="V6" s="260"/>
      <c r="W6" s="260"/>
      <c r="X6" s="260"/>
      <c r="Y6" s="260"/>
      <c r="Z6" s="260"/>
      <c r="AA6" s="421"/>
      <c r="AB6" s="260"/>
      <c r="AC6" s="260"/>
    </row>
    <row r="7" spans="1:29" ht="14.25" customHeight="1">
      <c r="A7" s="3" t="s">
        <v>28</v>
      </c>
      <c r="B7" s="19">
        <f>'Expenditure &amp; Subsidy A-G'!C10</f>
        <v>2338</v>
      </c>
      <c r="C7" s="114">
        <f>'Expenditure &amp; Subsidy A-G'!H10</f>
        <v>107176.05</v>
      </c>
      <c r="D7" s="114">
        <f t="shared" si="0"/>
        <v>45.840911035072715</v>
      </c>
      <c r="E7" s="12">
        <f>'Voted Expenditure &amp; Subsidy A-G'!C8</f>
        <v>136080</v>
      </c>
      <c r="F7" s="13">
        <f t="shared" si="1"/>
        <v>58.203592814371255</v>
      </c>
      <c r="G7" s="12">
        <f>'Voted Expenditure &amp; Subsidy A-G'!H8</f>
        <v>67650</v>
      </c>
      <c r="H7" s="114"/>
      <c r="I7" s="260"/>
      <c r="J7" s="260"/>
      <c r="K7" s="260"/>
      <c r="L7" s="260"/>
      <c r="M7" s="260"/>
      <c r="N7" s="260"/>
      <c r="O7" s="260"/>
      <c r="P7" s="260"/>
      <c r="Q7" s="260"/>
      <c r="R7" s="260"/>
      <c r="S7" s="260"/>
      <c r="T7" s="260"/>
      <c r="U7" s="260"/>
      <c r="V7" s="260"/>
      <c r="W7" s="260"/>
      <c r="X7" s="260"/>
      <c r="Y7" s="260"/>
      <c r="Z7" s="260"/>
      <c r="AA7" s="13"/>
      <c r="AB7" s="260"/>
      <c r="AC7" s="260"/>
    </row>
    <row r="8" spans="1:29" ht="14.25" customHeight="1">
      <c r="A8" s="3" t="s">
        <v>208</v>
      </c>
      <c r="B8" s="19">
        <f>'Expenditure &amp; Subsidy A-G'!C11</f>
        <v>43618</v>
      </c>
      <c r="C8" s="114">
        <f>'Expenditure &amp; Subsidy A-G'!H11</f>
        <v>2111259.9</v>
      </c>
      <c r="D8" s="114">
        <f t="shared" si="0"/>
        <v>48.40340914301435</v>
      </c>
      <c r="E8" s="12">
        <f>'Voted Expenditure &amp; Subsidy A-G'!C9</f>
        <v>1980191</v>
      </c>
      <c r="F8" s="13">
        <f t="shared" si="1"/>
        <v>45.398482277958642</v>
      </c>
      <c r="G8" s="12">
        <f>'Voted Expenditure &amp; Subsidy A-G'!H9</f>
        <v>168895</v>
      </c>
      <c r="H8" s="114"/>
      <c r="I8" s="260"/>
      <c r="J8" s="260"/>
      <c r="K8" s="260"/>
      <c r="L8" s="260"/>
      <c r="M8" s="260"/>
      <c r="N8" s="260"/>
      <c r="O8" s="260"/>
      <c r="P8" s="260"/>
      <c r="Q8" s="260"/>
      <c r="R8" s="260"/>
      <c r="S8" s="260"/>
      <c r="T8" s="260"/>
      <c r="U8" s="260"/>
      <c r="V8" s="260"/>
      <c r="W8" s="260"/>
      <c r="X8" s="260"/>
      <c r="Y8" s="260"/>
      <c r="Z8" s="260"/>
      <c r="AA8" s="13"/>
      <c r="AB8" s="260"/>
      <c r="AC8" s="260"/>
    </row>
    <row r="9" spans="1:29" ht="14.25" customHeight="1">
      <c r="A9" s="3" t="s">
        <v>31</v>
      </c>
      <c r="B9" s="19">
        <f>'Expenditure &amp; Subsidy A-G'!C12</f>
        <v>178396</v>
      </c>
      <c r="C9" s="114">
        <f>'Expenditure &amp; Subsidy A-G'!H12</f>
        <v>5821845.9699999997</v>
      </c>
      <c r="D9" s="114">
        <f t="shared" si="0"/>
        <v>32.634397464068698</v>
      </c>
      <c r="E9" s="12">
        <f>'Voted Expenditure &amp; Subsidy A-G'!C10</f>
        <v>4400313</v>
      </c>
      <c r="F9" s="13">
        <f t="shared" si="1"/>
        <v>24.665984663333258</v>
      </c>
      <c r="G9" s="12">
        <f>'Voted Expenditure &amp; Subsidy A-G'!H10</f>
        <v>511812</v>
      </c>
      <c r="H9" s="114"/>
      <c r="I9" s="260"/>
      <c r="J9" s="260"/>
      <c r="K9" s="260"/>
      <c r="L9" s="260"/>
      <c r="M9" s="260"/>
      <c r="N9" s="260"/>
      <c r="O9" s="260"/>
      <c r="P9" s="260"/>
      <c r="Q9" s="260"/>
      <c r="R9" s="260"/>
      <c r="S9" s="260"/>
      <c r="T9" s="260"/>
      <c r="U9" s="260"/>
      <c r="V9" s="260"/>
      <c r="W9" s="260"/>
      <c r="X9" s="260"/>
      <c r="Y9" s="260"/>
      <c r="Z9" s="260"/>
      <c r="AA9" s="421"/>
      <c r="AB9" s="260"/>
      <c r="AC9" s="260"/>
    </row>
    <row r="10" spans="1:29" ht="14.25" customHeight="1">
      <c r="A10" s="3" t="s">
        <v>32</v>
      </c>
      <c r="B10" s="19">
        <f>'Expenditure &amp; Subsidy A-G'!C13</f>
        <v>34476</v>
      </c>
      <c r="C10" s="114">
        <f>'Expenditure &amp; Subsidy A-G'!H13</f>
        <v>1332761.1100000001</v>
      </c>
      <c r="D10" s="114">
        <f t="shared" si="0"/>
        <v>38.657649089221493</v>
      </c>
      <c r="E10" s="12">
        <f>'Voted Expenditure &amp; Subsidy A-G'!C11</f>
        <v>1780141</v>
      </c>
      <c r="F10" s="13">
        <f t="shared" si="1"/>
        <v>51.634209305023788</v>
      </c>
      <c r="G10" s="12">
        <f>'Voted Expenditure &amp; Subsidy A-G'!H11</f>
        <v>147381</v>
      </c>
      <c r="H10" s="114"/>
      <c r="I10" s="260"/>
      <c r="J10" s="260"/>
      <c r="K10" s="260"/>
      <c r="L10" s="260"/>
      <c r="M10" s="260"/>
      <c r="N10" s="260"/>
      <c r="O10" s="260"/>
      <c r="P10" s="260"/>
      <c r="Q10" s="260"/>
      <c r="R10" s="260"/>
      <c r="S10" s="260"/>
      <c r="T10" s="260"/>
      <c r="U10" s="260"/>
      <c r="V10" s="260"/>
      <c r="W10" s="260"/>
      <c r="X10" s="260"/>
      <c r="Y10" s="260"/>
      <c r="Z10" s="260"/>
      <c r="AA10" s="421"/>
      <c r="AB10" s="260"/>
      <c r="AC10" s="260"/>
    </row>
    <row r="11" spans="1:29" ht="14.25" customHeight="1">
      <c r="A11" s="3" t="s">
        <v>36</v>
      </c>
      <c r="B11" s="19">
        <f>'Expenditure &amp; Subsidy A-G'!C15</f>
        <v>8750</v>
      </c>
      <c r="C11" s="114">
        <f>'Expenditure &amp; Subsidy A-G'!H15</f>
        <v>713137.1399999999</v>
      </c>
      <c r="D11" s="114">
        <f t="shared" si="0"/>
        <v>81.501387428571419</v>
      </c>
      <c r="E11" s="12">
        <f>'Voted Expenditure &amp; Subsidy A-G'!C13</f>
        <v>519879</v>
      </c>
      <c r="F11" s="13">
        <f t="shared" si="1"/>
        <v>59.414742857142855</v>
      </c>
      <c r="G11" s="12">
        <f>'Voted Expenditure &amp; Subsidy A-G'!H13</f>
        <v>82832</v>
      </c>
      <c r="H11" s="114"/>
      <c r="I11" s="260"/>
      <c r="J11" s="260"/>
      <c r="K11" s="260"/>
      <c r="L11" s="260"/>
      <c r="M11" s="260"/>
      <c r="N11" s="260"/>
      <c r="O11" s="260"/>
      <c r="P11" s="260"/>
      <c r="Q11" s="260"/>
      <c r="R11" s="260"/>
      <c r="S11" s="260"/>
      <c r="T11" s="260"/>
      <c r="U11" s="260"/>
      <c r="V11" s="260"/>
      <c r="W11" s="260"/>
      <c r="X11" s="260"/>
      <c r="Y11" s="260"/>
      <c r="Z11" s="260"/>
      <c r="AA11" s="421"/>
      <c r="AB11" s="260"/>
      <c r="AC11" s="260"/>
    </row>
    <row r="12" spans="1:29" ht="14.25" customHeight="1">
      <c r="A12" s="3" t="s">
        <v>209</v>
      </c>
      <c r="B12" s="19">
        <f>'Expenditure &amp; Subsidy G-Q'!C34+'Expenditure &amp; Subsidy A-G'!C22+'Expenditure &amp; Subsidy R-Y'!C26</f>
        <v>20825</v>
      </c>
      <c r="C12" s="114">
        <f>SUM('Expenditure &amp; Subsidy G-Q'!H34,'Expenditure &amp; Subsidy A-G'!H22,'Expenditure &amp; Subsidy R-Y'!H26)</f>
        <v>1259744.31</v>
      </c>
      <c r="D12" s="114">
        <f t="shared" si="0"/>
        <v>60.491923649459785</v>
      </c>
      <c r="E12" s="12">
        <f>SUM('Voted Expenditure &amp; Subsidy G-Q'!C33,'Voted Expenditure &amp; Subsidy A-G'!C20,'Voted Expenditure &amp; Subsidy R-Y'!C26)</f>
        <v>1338909</v>
      </c>
      <c r="F12" s="13">
        <f t="shared" si="1"/>
        <v>64.293349339735897</v>
      </c>
      <c r="G12" s="12">
        <f>SUM('Voted Expenditure &amp; Subsidy G-Q'!H33,'Voted Expenditure &amp; Subsidy A-G'!H20,'Voted Expenditure &amp; Subsidy R-Y'!H26)</f>
        <v>244951</v>
      </c>
      <c r="H12" s="114"/>
      <c r="I12" s="260"/>
      <c r="J12" s="260"/>
      <c r="K12" s="260"/>
      <c r="L12" s="260"/>
      <c r="M12" s="260"/>
      <c r="N12" s="260"/>
      <c r="O12" s="260"/>
      <c r="P12" s="260"/>
      <c r="Q12" s="260"/>
      <c r="R12" s="260"/>
      <c r="S12" s="260"/>
      <c r="T12" s="260"/>
      <c r="U12" s="260"/>
      <c r="V12" s="260"/>
      <c r="W12" s="260"/>
      <c r="X12" s="260"/>
      <c r="Y12" s="260"/>
      <c r="Z12" s="260"/>
      <c r="AA12" s="13"/>
      <c r="AB12" s="260"/>
      <c r="AC12" s="260"/>
    </row>
    <row r="13" spans="1:29" ht="14.25" customHeight="1">
      <c r="A13" s="3" t="s">
        <v>210</v>
      </c>
      <c r="B13" s="19">
        <f>'Expenditure &amp; Subsidy A-G'!C16</f>
        <v>374451</v>
      </c>
      <c r="C13" s="114">
        <f>'Expenditure &amp; Subsidy A-G'!H16</f>
        <v>11192749</v>
      </c>
      <c r="D13" s="114">
        <f t="shared" si="0"/>
        <v>29.891091224218922</v>
      </c>
      <c r="E13" s="12">
        <f>'Voted Expenditure &amp; Subsidy A-G'!C14</f>
        <v>10426775</v>
      </c>
      <c r="F13" s="13">
        <f t="shared" si="1"/>
        <v>27.845499144080268</v>
      </c>
      <c r="G13" s="12">
        <f>'Voted Expenditure &amp; Subsidy A-G'!H14</f>
        <v>1012519</v>
      </c>
      <c r="H13" s="114"/>
      <c r="I13" s="260"/>
      <c r="J13" s="260"/>
      <c r="K13" s="260"/>
      <c r="L13" s="260"/>
      <c r="M13" s="260"/>
      <c r="N13" s="260"/>
      <c r="O13" s="260"/>
      <c r="P13" s="260"/>
      <c r="Q13" s="260"/>
      <c r="R13" s="260"/>
      <c r="S13" s="260"/>
      <c r="T13" s="260"/>
      <c r="U13" s="260"/>
      <c r="V13" s="260"/>
      <c r="W13" s="260"/>
      <c r="X13" s="260"/>
      <c r="Y13" s="260"/>
      <c r="Z13" s="260"/>
      <c r="AA13" s="421"/>
      <c r="AB13" s="260"/>
      <c r="AC13" s="260"/>
    </row>
    <row r="14" spans="1:29" ht="14.25" customHeight="1">
      <c r="A14" s="3" t="s">
        <v>211</v>
      </c>
      <c r="B14" s="19">
        <f>'Expenditure &amp; Subsidy A-G'!C19</f>
        <v>79118</v>
      </c>
      <c r="C14" s="114">
        <f>'Expenditure &amp; Subsidy A-G'!H19</f>
        <v>3592319.73</v>
      </c>
      <c r="D14" s="114">
        <f t="shared" si="0"/>
        <v>45.404582143127989</v>
      </c>
      <c r="E14" s="12">
        <f>'Voted Expenditure &amp; Subsidy A-G'!C17</f>
        <v>3094037.96</v>
      </c>
      <c r="F14" s="13">
        <f t="shared" si="1"/>
        <v>39.106625041077884</v>
      </c>
      <c r="G14" s="12">
        <f>'Voted Expenditure &amp; Subsidy A-G'!H17</f>
        <v>257963</v>
      </c>
      <c r="H14" s="114"/>
      <c r="I14" s="260"/>
      <c r="J14" s="260"/>
      <c r="K14" s="260"/>
      <c r="L14" s="260"/>
      <c r="M14" s="260"/>
      <c r="N14" s="260"/>
      <c r="O14" s="260"/>
      <c r="P14" s="260"/>
      <c r="Q14" s="260"/>
      <c r="R14" s="260"/>
      <c r="S14" s="260"/>
      <c r="T14" s="260"/>
      <c r="U14" s="260"/>
      <c r="V14" s="260"/>
      <c r="W14" s="260"/>
      <c r="X14" s="260"/>
      <c r="Y14" s="260"/>
      <c r="Z14" s="260"/>
      <c r="AA14" s="421"/>
      <c r="AB14" s="260"/>
      <c r="AC14" s="260"/>
    </row>
    <row r="15" spans="1:29" ht="14.25" customHeight="1">
      <c r="A15" s="3" t="s">
        <v>43</v>
      </c>
      <c r="B15" s="19">
        <f>'Expenditure &amp; Subsidy A-G'!C21</f>
        <v>2590</v>
      </c>
      <c r="C15" s="114">
        <f>'Expenditure &amp; Subsidy A-G'!H21</f>
        <v>467850.55</v>
      </c>
      <c r="D15" s="114">
        <f t="shared" si="0"/>
        <v>180.637277992278</v>
      </c>
      <c r="E15" s="12">
        <f>'Voted Expenditure &amp; Subsidy A-G'!C19</f>
        <v>329183</v>
      </c>
      <c r="F15" s="13">
        <f t="shared" si="1"/>
        <v>127.0976833976834</v>
      </c>
      <c r="G15" s="12">
        <f>'Voted Expenditure &amp; Subsidy A-G'!H19</f>
        <v>68293</v>
      </c>
      <c r="H15" s="114"/>
      <c r="I15" s="260"/>
      <c r="J15" s="260"/>
      <c r="K15" s="260"/>
      <c r="L15" s="260"/>
      <c r="M15" s="260"/>
      <c r="N15" s="260"/>
      <c r="O15" s="260"/>
      <c r="P15" s="260"/>
      <c r="Q15" s="260"/>
      <c r="R15" s="260"/>
      <c r="S15" s="260"/>
      <c r="T15" s="260"/>
      <c r="U15" s="260"/>
      <c r="V15" s="260"/>
      <c r="W15" s="260"/>
      <c r="X15" s="260"/>
      <c r="Y15" s="260"/>
      <c r="Z15" s="260"/>
      <c r="AA15" s="421"/>
      <c r="AB15" s="260"/>
      <c r="AC15" s="260"/>
    </row>
    <row r="16" spans="1:29" ht="14.25" customHeight="1">
      <c r="A16" s="3" t="s">
        <v>212</v>
      </c>
      <c r="B16" s="19">
        <f>'Expenditure &amp; Subsidy A-G'!C23</f>
        <v>17479</v>
      </c>
      <c r="C16" s="114">
        <f>'Expenditure &amp; Subsidy A-G'!H23</f>
        <v>754045.47</v>
      </c>
      <c r="D16" s="114">
        <f t="shared" si="0"/>
        <v>43.140080668230446</v>
      </c>
      <c r="E16" s="12">
        <f>'Voted Expenditure &amp; Subsidy A-G'!C21</f>
        <v>612905</v>
      </c>
      <c r="F16" s="13">
        <f t="shared" si="1"/>
        <v>35.065221122489845</v>
      </c>
      <c r="G16" s="12">
        <f>'Voted Expenditure &amp; Subsidy A-G'!H21</f>
        <v>109002</v>
      </c>
      <c r="H16" s="114"/>
      <c r="I16" s="260"/>
      <c r="J16" s="260"/>
      <c r="K16" s="260"/>
      <c r="L16" s="260"/>
      <c r="M16" s="260"/>
      <c r="N16" s="260"/>
      <c r="O16" s="260"/>
      <c r="P16" s="260"/>
      <c r="Q16" s="260"/>
      <c r="R16" s="260"/>
      <c r="S16" s="260"/>
      <c r="T16" s="260"/>
      <c r="U16" s="260"/>
      <c r="V16" s="260"/>
      <c r="W16" s="260"/>
      <c r="X16" s="260"/>
      <c r="Y16" s="260"/>
      <c r="Z16" s="260"/>
      <c r="AA16" s="421"/>
      <c r="AB16" s="260"/>
      <c r="AC16" s="260"/>
    </row>
    <row r="17" spans="1:29" ht="14.25" customHeight="1">
      <c r="A17" s="3" t="s">
        <v>49</v>
      </c>
      <c r="B17" s="19">
        <f>'Expenditure &amp; Subsidy A-G'!C24</f>
        <v>40612</v>
      </c>
      <c r="C17" s="114">
        <f>'Expenditure &amp; Subsidy A-G'!H24</f>
        <v>2868676.1500000004</v>
      </c>
      <c r="D17" s="114">
        <f t="shared" si="0"/>
        <v>70.636170343740773</v>
      </c>
      <c r="E17" s="12">
        <f>'Voted Expenditure &amp; Subsidy A-G'!C22</f>
        <v>3129852</v>
      </c>
      <c r="F17" s="13">
        <f t="shared" si="1"/>
        <v>77.067172264355364</v>
      </c>
      <c r="G17" s="12">
        <f>'Voted Expenditure &amp; Subsidy A-G'!H22</f>
        <v>160463</v>
      </c>
      <c r="H17" s="114"/>
      <c r="I17" s="260"/>
      <c r="J17" s="260"/>
      <c r="K17" s="260"/>
      <c r="L17" s="260"/>
      <c r="M17" s="260"/>
      <c r="N17" s="260"/>
      <c r="O17" s="260"/>
      <c r="P17" s="260"/>
      <c r="Q17" s="260"/>
      <c r="R17" s="260"/>
      <c r="S17" s="260"/>
      <c r="T17" s="260"/>
      <c r="U17" s="260"/>
      <c r="V17" s="260"/>
      <c r="W17" s="260"/>
      <c r="X17" s="260"/>
      <c r="Y17" s="260"/>
      <c r="Z17" s="260"/>
      <c r="AA17" s="421"/>
      <c r="AB17" s="260"/>
      <c r="AC17" s="260"/>
    </row>
    <row r="18" spans="1:29" ht="14.25" customHeight="1">
      <c r="A18" s="3" t="s">
        <v>52</v>
      </c>
      <c r="B18" s="19">
        <f>'Expenditure &amp; Subsidy A-G'!C27</f>
        <v>101437</v>
      </c>
      <c r="C18" s="114">
        <f>'Expenditure &amp; Subsidy A-G'!H27</f>
        <v>4299155.45</v>
      </c>
      <c r="D18" s="114">
        <f t="shared" si="0"/>
        <v>42.38251772035845</v>
      </c>
      <c r="E18" s="12">
        <f>'Voted Expenditure &amp; Subsidy A-G'!C25</f>
        <v>4107832</v>
      </c>
      <c r="F18" s="13">
        <f t="shared" si="1"/>
        <v>40.496386919960173</v>
      </c>
      <c r="G18" s="12">
        <f>'Voted Expenditure &amp; Subsidy A-G'!H25</f>
        <v>314876</v>
      </c>
      <c r="H18" s="114"/>
      <c r="I18" s="260"/>
      <c r="J18" s="260"/>
      <c r="K18" s="260"/>
      <c r="L18" s="260"/>
      <c r="M18" s="260"/>
      <c r="N18" s="260"/>
      <c r="O18" s="260"/>
      <c r="P18" s="260"/>
      <c r="Q18" s="260"/>
      <c r="R18" s="260"/>
      <c r="S18" s="260"/>
      <c r="T18" s="260"/>
      <c r="U18" s="260"/>
      <c r="V18" s="260"/>
      <c r="W18" s="260"/>
      <c r="X18" s="260"/>
      <c r="Y18" s="260"/>
      <c r="Z18" s="260"/>
      <c r="AA18" s="421"/>
      <c r="AB18" s="260"/>
      <c r="AC18" s="260"/>
    </row>
    <row r="19" spans="1:29" ht="14.25" customHeight="1">
      <c r="A19" s="3" t="s">
        <v>213</v>
      </c>
      <c r="B19" s="19">
        <f>'Expenditure &amp; Subsidy A-G'!C28</f>
        <v>170943</v>
      </c>
      <c r="C19" s="114">
        <f>'Expenditure &amp; Subsidy A-G'!H28</f>
        <v>5836612.3200000003</v>
      </c>
      <c r="D19" s="114">
        <f t="shared" si="0"/>
        <v>34.143616995138736</v>
      </c>
      <c r="E19" s="12">
        <f>'Voted Expenditure &amp; Subsidy A-G'!C26</f>
        <v>6183300</v>
      </c>
      <c r="F19" s="13">
        <f t="shared" si="1"/>
        <v>36.171706358259769</v>
      </c>
      <c r="G19" s="12">
        <f>'Voted Expenditure &amp; Subsidy A-G'!H26</f>
        <v>496424</v>
      </c>
      <c r="H19" s="114"/>
      <c r="I19" s="260"/>
      <c r="J19" s="260"/>
      <c r="K19" s="260"/>
      <c r="L19" s="260"/>
      <c r="M19" s="260"/>
      <c r="N19" s="260"/>
      <c r="O19" s="260"/>
      <c r="P19" s="260"/>
      <c r="Q19" s="260"/>
      <c r="R19" s="260"/>
      <c r="S19" s="260"/>
      <c r="T19" s="260"/>
      <c r="U19" s="260"/>
      <c r="V19" s="260"/>
      <c r="W19" s="260"/>
      <c r="X19" s="260"/>
      <c r="Y19" s="260"/>
      <c r="Z19" s="260"/>
      <c r="AA19" s="421"/>
      <c r="AB19" s="260"/>
      <c r="AC19" s="260"/>
    </row>
    <row r="20" spans="1:29" ht="14.25" customHeight="1">
      <c r="A20" s="3" t="s">
        <v>56</v>
      </c>
      <c r="B20" s="19">
        <f>'Expenditure &amp; Subsidy A-G'!C29</f>
        <v>96074</v>
      </c>
      <c r="C20" s="114">
        <f>'Expenditure &amp; Subsidy A-G'!H29</f>
        <v>5543535.8799999999</v>
      </c>
      <c r="D20" s="114">
        <f t="shared" si="0"/>
        <v>57.700687803151737</v>
      </c>
      <c r="E20" s="12">
        <f>'Voted Expenditure &amp; Subsidy A-G'!C27</f>
        <v>4837264.63</v>
      </c>
      <c r="F20" s="13">
        <f t="shared" si="1"/>
        <v>50.349362262422716</v>
      </c>
      <c r="G20" s="12">
        <f>'Voted Expenditure &amp; Subsidy A-G'!H27</f>
        <v>300579</v>
      </c>
      <c r="H20" s="114"/>
      <c r="I20" s="260"/>
      <c r="J20" s="260"/>
      <c r="K20" s="260"/>
      <c r="L20" s="260"/>
      <c r="M20" s="260"/>
      <c r="N20" s="260"/>
      <c r="O20" s="260"/>
      <c r="P20" s="260"/>
      <c r="Q20" s="260"/>
      <c r="R20" s="260"/>
      <c r="S20" s="260"/>
      <c r="T20" s="260"/>
      <c r="U20" s="260"/>
      <c r="V20" s="260"/>
      <c r="W20" s="260"/>
      <c r="X20" s="260"/>
      <c r="Y20" s="260"/>
      <c r="Z20" s="260"/>
      <c r="AA20" s="421"/>
      <c r="AB20" s="260"/>
      <c r="AC20" s="260"/>
    </row>
    <row r="21" spans="1:29" ht="14.25" customHeight="1">
      <c r="A21" s="3" t="s">
        <v>214</v>
      </c>
      <c r="B21" s="19">
        <f>'Expenditure &amp; Subsidy A-G'!C30</f>
        <v>377917</v>
      </c>
      <c r="C21" s="114">
        <f>'Expenditure &amp; Subsidy A-G'!H30</f>
        <v>14713983</v>
      </c>
      <c r="D21" s="114">
        <f t="shared" si="0"/>
        <v>38.934430046809219</v>
      </c>
      <c r="E21" s="12">
        <f>'Voted Expenditure &amp; Subsidy A-G'!C28</f>
        <v>18769861</v>
      </c>
      <c r="F21" s="13">
        <f t="shared" si="1"/>
        <v>49.66662256527227</v>
      </c>
      <c r="G21" s="12">
        <f>'Voted Expenditure &amp; Subsidy A-G'!H28</f>
        <v>1024208</v>
      </c>
      <c r="H21" s="114"/>
      <c r="I21" s="260"/>
      <c r="J21" s="260"/>
      <c r="K21" s="260"/>
      <c r="L21" s="260"/>
      <c r="M21" s="260"/>
      <c r="N21" s="260"/>
      <c r="O21" s="260"/>
      <c r="P21" s="260"/>
      <c r="Q21" s="260"/>
      <c r="R21" s="260"/>
      <c r="S21" s="260"/>
      <c r="T21" s="260"/>
      <c r="U21" s="260"/>
      <c r="V21" s="260"/>
      <c r="W21" s="260"/>
      <c r="X21" s="260"/>
      <c r="Y21" s="260"/>
      <c r="Z21" s="260"/>
      <c r="AA21" s="421"/>
      <c r="AB21" s="260"/>
      <c r="AC21" s="260"/>
    </row>
    <row r="22" spans="1:29" ht="14.25" customHeight="1">
      <c r="A22" s="3" t="s">
        <v>59</v>
      </c>
      <c r="B22" s="19">
        <f>'Expenditure &amp; Subsidy A-G'!C32</f>
        <v>343968</v>
      </c>
      <c r="C22" s="114">
        <f>'Expenditure &amp; Subsidy A-G'!H32</f>
        <v>12905036.35</v>
      </c>
      <c r="D22" s="114">
        <f t="shared" si="0"/>
        <v>37.518130610987065</v>
      </c>
      <c r="E22" s="12">
        <f>'Voted Expenditure &amp; Subsidy A-G'!C30</f>
        <v>11265670</v>
      </c>
      <c r="F22" s="13">
        <f t="shared" si="1"/>
        <v>32.752087403479393</v>
      </c>
      <c r="G22" s="12">
        <f>'Voted Expenditure &amp; Subsidy A-G'!H30</f>
        <v>935639</v>
      </c>
      <c r="H22" s="114"/>
      <c r="I22" s="260"/>
      <c r="J22" s="260"/>
      <c r="K22" s="260"/>
      <c r="L22" s="260"/>
      <c r="M22" s="260"/>
      <c r="N22" s="260"/>
      <c r="O22" s="260"/>
      <c r="P22" s="260"/>
      <c r="Q22" s="260"/>
      <c r="R22" s="260"/>
      <c r="S22" s="260"/>
      <c r="T22" s="260"/>
      <c r="U22" s="260"/>
      <c r="V22" s="260"/>
      <c r="W22" s="260"/>
      <c r="X22" s="260"/>
      <c r="Y22" s="260"/>
      <c r="Z22" s="260"/>
      <c r="AA22" s="421"/>
      <c r="AB22" s="260"/>
      <c r="AC22" s="260"/>
    </row>
    <row r="23" spans="1:29" ht="14.25" customHeight="1">
      <c r="A23" s="379" t="s">
        <v>215</v>
      </c>
      <c r="B23" s="380">
        <f>'Expenditure &amp; Subsidy A-G'!C44+982</f>
        <v>10066</v>
      </c>
      <c r="C23" s="381">
        <f>'Expenditure &amp; Subsidy A-G'!H44+41506.3</f>
        <v>894301.59000000008</v>
      </c>
      <c r="D23" s="381">
        <f t="shared" si="0"/>
        <v>88.843789986091807</v>
      </c>
      <c r="E23" s="364">
        <f>'Voted Expenditure &amp; Subsidy A-G'!C42+41062.95</f>
        <v>584596.94999999995</v>
      </c>
      <c r="F23" s="372">
        <f t="shared" si="1"/>
        <v>58.076390820584137</v>
      </c>
      <c r="G23" s="364">
        <f>'Voted Expenditure &amp; Subsidy A-G'!H42+7243</f>
        <v>88076</v>
      </c>
      <c r="H23" s="114"/>
      <c r="I23" s="260"/>
      <c r="J23" s="260"/>
      <c r="K23" s="260"/>
      <c r="L23" s="260"/>
      <c r="M23" s="260"/>
      <c r="N23" s="260"/>
      <c r="O23" s="260"/>
      <c r="P23" s="260"/>
      <c r="Q23" s="260"/>
      <c r="R23" s="260"/>
      <c r="S23" s="260"/>
      <c r="T23" s="260"/>
      <c r="U23" s="260"/>
      <c r="V23" s="260"/>
      <c r="W23" s="260"/>
      <c r="X23" s="260"/>
      <c r="Y23" s="260"/>
      <c r="Z23" s="260"/>
      <c r="AA23" s="13"/>
      <c r="AB23" s="260"/>
      <c r="AC23" s="260"/>
    </row>
    <row r="24" spans="1:29" ht="14.25" customHeight="1">
      <c r="A24" s="3" t="s">
        <v>216</v>
      </c>
      <c r="B24" s="19">
        <f>'Expenditure &amp; Subsidy R-Y'!C17+'Expenditure &amp; Subsidy G-Q'!C8+'Expenditure &amp; Subsidy G-Q'!C29+'Expenditure &amp; Subsidy G-Q'!C40+'Expenditure &amp; Subsidy R-Y'!C23+'Expenditure &amp; Subsidy R-Y'!C25</f>
        <v>98078</v>
      </c>
      <c r="C24" s="114">
        <f>SUM('Expenditure &amp; Subsidy R-Y'!H17,+'Expenditure &amp; Subsidy G-Q'!H8+'Expenditure &amp; Subsidy G-Q'!H29+'Expenditure &amp; Subsidy G-Q'!H40,'Expenditure &amp; Subsidy R-Y'!H23,'Expenditure &amp; Subsidy R-Y'!H25)</f>
        <v>4911655.8099999996</v>
      </c>
      <c r="D24" s="114">
        <f t="shared" si="0"/>
        <v>50.079077978751599</v>
      </c>
      <c r="E24" s="12">
        <f>SUM('Voted Expenditure &amp; Subsidy R-Y'!C17,'Voted Expenditure &amp; Subsidy G-Q'!C7,'Voted Expenditure &amp; Subsidy G-Q'!C28,'Voted Expenditure &amp; Subsidy G-Q'!C39,'Voted Expenditure &amp; Subsidy R-Y'!C23,'Voted Expenditure &amp; Subsidy R-Y'!C25)</f>
        <v>4589941</v>
      </c>
      <c r="F24" s="13">
        <f t="shared" si="1"/>
        <v>46.798884561267563</v>
      </c>
      <c r="G24" s="12">
        <f>SUM('Voted Expenditure &amp; Subsidy R-Y'!H17,'Voted Expenditure &amp; Subsidy G-Q'!H7,'Voted Expenditure &amp; Subsidy G-Q'!H28,'Voted Expenditure &amp; Subsidy G-Q'!H39,'Voted Expenditure &amp; Subsidy R-Y'!H23,'Voted Expenditure &amp; Subsidy R-Y'!H25)</f>
        <v>610952</v>
      </c>
      <c r="H24" s="114"/>
      <c r="I24" s="260"/>
      <c r="J24" s="260"/>
      <c r="K24" s="260"/>
      <c r="L24" s="260"/>
      <c r="M24" s="260"/>
      <c r="N24" s="260"/>
      <c r="O24" s="260"/>
      <c r="P24" s="260"/>
      <c r="Q24" s="260"/>
      <c r="R24" s="260"/>
      <c r="S24" s="260"/>
      <c r="T24" s="260"/>
      <c r="U24" s="260"/>
      <c r="V24" s="260"/>
      <c r="W24" s="260"/>
      <c r="X24" s="260"/>
      <c r="Y24" s="260"/>
      <c r="Z24" s="260"/>
      <c r="AA24" s="13"/>
      <c r="AB24" s="260"/>
      <c r="AC24" s="260"/>
    </row>
    <row r="25" spans="1:29" ht="14.25" customHeight="1">
      <c r="A25" s="3" t="s">
        <v>217</v>
      </c>
      <c r="B25" s="19">
        <f>'Expenditure &amp; Subsidy G-Q'!C47+'Expenditure &amp; Subsidy A-G'!C18+'Expenditure &amp; Subsidy A-G'!C26+'Expenditure &amp; Subsidy A-G'!C40+'Expenditure &amp; Subsidy A-G'!C48</f>
        <v>86113</v>
      </c>
      <c r="C25" s="114">
        <f>SUM('Expenditure &amp; Subsidy G-Q'!H47,'Expenditure &amp; Subsidy A-G'!H18,'Expenditure &amp; Subsidy A-G'!H26,'Expenditure &amp; Subsidy A-G'!H40,'Expenditure &amp; Subsidy A-G'!H48)</f>
        <v>3594475.0700000003</v>
      </c>
      <c r="D25" s="114">
        <f t="shared" si="0"/>
        <v>41.74137551821444</v>
      </c>
      <c r="E25" s="12">
        <f>SUM('Voted Expenditure &amp; Subsidy G-Q'!C46,'Voted Expenditure &amp; Subsidy A-G'!C16,'Voted Expenditure &amp; Subsidy A-G'!C24,'Voted Expenditure &amp; Subsidy A-G'!C38,'Voted Expenditure &amp; Subsidy A-G'!C46)</f>
        <v>3762786</v>
      </c>
      <c r="F25" s="13">
        <f t="shared" si="1"/>
        <v>43.695911186464294</v>
      </c>
      <c r="G25" s="12">
        <f>SUM('Voted Expenditure &amp; Subsidy G-Q'!H46,'Voted Expenditure &amp; Subsidy A-G'!H16,'Voted Expenditure &amp; Subsidy A-G'!H24,'Voted Expenditure &amp; Subsidy A-G'!H38,'Voted Expenditure &amp; Subsidy A-G'!H46)</f>
        <v>518208</v>
      </c>
      <c r="H25" s="135"/>
      <c r="I25" s="260"/>
      <c r="J25" s="260"/>
      <c r="K25" s="260"/>
      <c r="L25" s="260"/>
      <c r="M25" s="260"/>
      <c r="N25" s="260"/>
      <c r="O25" s="260"/>
      <c r="P25" s="260"/>
      <c r="Q25" s="260"/>
      <c r="R25" s="260"/>
      <c r="S25" s="260"/>
      <c r="T25" s="260"/>
      <c r="U25" s="260"/>
      <c r="V25" s="260"/>
      <c r="W25" s="260"/>
      <c r="X25" s="260"/>
      <c r="Y25" s="260"/>
      <c r="Z25" s="260"/>
      <c r="AA25" s="421"/>
      <c r="AB25" s="260"/>
      <c r="AC25" s="260"/>
    </row>
    <row r="26" spans="1:29" ht="14.25" customHeight="1">
      <c r="A26" s="3" t="s">
        <v>218</v>
      </c>
      <c r="B26" s="19">
        <f>'Expenditure &amp; Subsidy A-G'!C33</f>
        <v>59985</v>
      </c>
      <c r="C26" s="114">
        <f>'Expenditure &amp; Subsidy A-G'!H33</f>
        <v>2472837.37</v>
      </c>
      <c r="D26" s="114">
        <f t="shared" si="0"/>
        <v>41.224262232224724</v>
      </c>
      <c r="E26" s="12">
        <f>'Voted Expenditure &amp; Subsidy A-G'!C31</f>
        <v>1976489</v>
      </c>
      <c r="F26" s="13">
        <f t="shared" si="1"/>
        <v>32.949720763524212</v>
      </c>
      <c r="G26" s="12">
        <f>'Voted Expenditure &amp; Subsidy A-G'!H31</f>
        <v>215949</v>
      </c>
      <c r="H26" s="135"/>
      <c r="I26" s="260"/>
      <c r="J26" s="260"/>
      <c r="K26" s="260"/>
      <c r="L26" s="260"/>
      <c r="M26" s="260"/>
      <c r="N26" s="260"/>
      <c r="O26" s="260"/>
      <c r="P26" s="260"/>
      <c r="Q26" s="260"/>
      <c r="R26" s="260"/>
      <c r="S26" s="260"/>
      <c r="T26" s="260"/>
      <c r="U26" s="260"/>
      <c r="V26" s="260"/>
      <c r="W26" s="260"/>
      <c r="X26" s="260"/>
      <c r="Y26" s="260"/>
      <c r="Z26" s="260"/>
      <c r="AA26" s="13"/>
      <c r="AB26" s="260"/>
      <c r="AC26" s="260"/>
    </row>
    <row r="27" spans="1:29" ht="14.25" customHeight="1">
      <c r="A27" s="3" t="s">
        <v>219</v>
      </c>
      <c r="B27" s="19">
        <f>'Expenditure &amp; Subsidy A-G'!C14+'Expenditure &amp; Subsidy A-G'!C34</f>
        <v>64658</v>
      </c>
      <c r="C27" s="114">
        <f>SUM('Expenditure &amp; Subsidy A-G'!H34,'Expenditure &amp; Subsidy A-G'!H14)</f>
        <v>3240800.1300000004</v>
      </c>
      <c r="D27" s="114">
        <f t="shared" si="0"/>
        <v>50.122183333848874</v>
      </c>
      <c r="E27" s="12">
        <f>SUM('Voted Expenditure &amp; Subsidy A-G'!C32,'Voted Expenditure &amp; Subsidy A-G'!C12)</f>
        <v>3292503.42</v>
      </c>
      <c r="F27" s="13">
        <f t="shared" si="1"/>
        <v>50.921825914813326</v>
      </c>
      <c r="G27" s="12">
        <f>SUM('Voted Expenditure &amp; Subsidy A-G'!H32,'Voted Expenditure &amp; Subsidy A-G'!H12)</f>
        <v>289827</v>
      </c>
      <c r="H27" s="13"/>
      <c r="I27" s="260"/>
      <c r="J27" s="260"/>
      <c r="K27" s="260"/>
      <c r="L27" s="260"/>
      <c r="M27" s="260"/>
      <c r="N27" s="260"/>
      <c r="O27" s="260"/>
      <c r="P27" s="260"/>
      <c r="Q27" s="260"/>
      <c r="R27" s="260"/>
      <c r="S27" s="260"/>
      <c r="T27" s="260"/>
      <c r="U27" s="260"/>
      <c r="V27" s="260"/>
      <c r="W27" s="260"/>
      <c r="X27" s="260"/>
      <c r="Y27" s="260"/>
      <c r="Z27" s="260"/>
      <c r="AA27" s="13"/>
      <c r="AB27" s="260"/>
      <c r="AC27" s="260"/>
    </row>
    <row r="28" spans="1:29" ht="14.25" customHeight="1">
      <c r="A28" s="3" t="s">
        <v>63</v>
      </c>
      <c r="B28" s="19">
        <f>'Expenditure &amp; Subsidy A-G'!C35</f>
        <v>4658</v>
      </c>
      <c r="C28" s="127">
        <f>'Expenditure &amp; Subsidy A-G'!H35</f>
        <v>445180.49</v>
      </c>
      <c r="D28" s="114">
        <f t="shared" si="0"/>
        <v>95.573312580506652</v>
      </c>
      <c r="E28" s="12">
        <f>'Voted Expenditure &amp; Subsidy A-G'!C33</f>
        <v>387000</v>
      </c>
      <c r="F28" s="13">
        <f t="shared" si="1"/>
        <v>83.082868183769861</v>
      </c>
      <c r="G28" s="12">
        <f>'Voted Expenditure &amp; Subsidy A-G'!H33</f>
        <v>72398</v>
      </c>
      <c r="H28" s="114"/>
      <c r="I28" s="260"/>
      <c r="J28" s="260"/>
      <c r="K28" s="260"/>
      <c r="L28" s="260"/>
      <c r="M28" s="260"/>
      <c r="N28" s="260"/>
      <c r="O28" s="260"/>
      <c r="P28" s="260"/>
      <c r="Q28" s="260"/>
      <c r="R28" s="260"/>
      <c r="S28" s="260"/>
      <c r="T28" s="260"/>
      <c r="U28" s="260"/>
      <c r="V28" s="260"/>
      <c r="W28" s="260"/>
      <c r="X28" s="260"/>
      <c r="Y28" s="260"/>
      <c r="Z28" s="260"/>
      <c r="AA28" s="13"/>
      <c r="AB28" s="260"/>
      <c r="AC28" s="260"/>
    </row>
    <row r="29" spans="1:29" ht="14.25" customHeight="1">
      <c r="A29" s="3" t="s">
        <v>65</v>
      </c>
      <c r="B29" s="19">
        <f>'Expenditure &amp; Subsidy A-G'!C36</f>
        <v>77277</v>
      </c>
      <c r="C29" s="114">
        <f>'Expenditure &amp; Subsidy A-G'!H36</f>
        <v>2854921.8600000003</v>
      </c>
      <c r="D29" s="114">
        <f t="shared" si="0"/>
        <v>36.944004813851471</v>
      </c>
      <c r="E29" s="12">
        <f>'Voted Expenditure &amp; Subsidy A-G'!C34</f>
        <v>2651567</v>
      </c>
      <c r="F29" s="13">
        <f t="shared" si="1"/>
        <v>34.312499191221193</v>
      </c>
      <c r="G29" s="12">
        <f>'Voted Expenditure &amp; Subsidy A-G'!H34</f>
        <v>256524</v>
      </c>
      <c r="H29" s="135"/>
      <c r="I29" s="260"/>
      <c r="J29" s="260"/>
      <c r="K29" s="260"/>
      <c r="L29" s="260"/>
      <c r="M29" s="260"/>
      <c r="N29" s="260"/>
      <c r="O29" s="260"/>
      <c r="P29" s="260"/>
      <c r="Q29" s="260"/>
      <c r="R29" s="260"/>
      <c r="S29" s="260"/>
      <c r="T29" s="260"/>
      <c r="U29" s="260"/>
      <c r="V29" s="260"/>
      <c r="W29" s="260"/>
      <c r="X29" s="260"/>
      <c r="Y29" s="260"/>
      <c r="Z29" s="260"/>
      <c r="AA29" s="13"/>
      <c r="AB29" s="260"/>
      <c r="AC29" s="260"/>
    </row>
    <row r="30" spans="1:29" ht="14.25" customHeight="1">
      <c r="A30" s="3" t="s">
        <v>70</v>
      </c>
      <c r="B30" s="19">
        <f>'Expenditure &amp; Subsidy A-G'!C41</f>
        <v>241521</v>
      </c>
      <c r="C30" s="127">
        <f>'Expenditure &amp; Subsidy A-G'!H41</f>
        <v>7326487.7800000003</v>
      </c>
      <c r="D30" s="114">
        <f t="shared" si="0"/>
        <v>30.334785712215503</v>
      </c>
      <c r="E30" s="12">
        <f>'Voted Expenditure &amp; Subsidy A-G'!C39</f>
        <v>7748261</v>
      </c>
      <c r="F30" s="13">
        <f t="shared" si="1"/>
        <v>32.081106818868754</v>
      </c>
      <c r="G30" s="12">
        <f>'Voted Expenditure &amp; Subsidy A-G'!H39</f>
        <v>675346</v>
      </c>
      <c r="H30" s="114"/>
      <c r="I30" s="260"/>
      <c r="J30" s="260"/>
      <c r="K30" s="260"/>
      <c r="L30" s="260"/>
      <c r="M30" s="260"/>
      <c r="N30" s="260"/>
      <c r="O30" s="260"/>
      <c r="P30" s="260"/>
      <c r="Q30" s="260"/>
      <c r="R30" s="260"/>
      <c r="S30" s="260"/>
      <c r="T30" s="260"/>
      <c r="U30" s="260"/>
      <c r="V30" s="260"/>
      <c r="W30" s="260"/>
      <c r="X30" s="260"/>
      <c r="Y30" s="260"/>
      <c r="Z30" s="260"/>
      <c r="AA30" s="13"/>
      <c r="AB30" s="260"/>
      <c r="AC30" s="260"/>
    </row>
    <row r="31" spans="1:29" ht="14.25" customHeight="1">
      <c r="A31" s="3" t="s">
        <v>74</v>
      </c>
      <c r="B31" s="19">
        <f>'Expenditure &amp; Subsidy A-G'!C45</f>
        <v>38473</v>
      </c>
      <c r="C31" s="127">
        <f>'Expenditure &amp; Subsidy A-G'!H45</f>
        <v>2233291.69</v>
      </c>
      <c r="D31" s="114">
        <f t="shared" si="0"/>
        <v>58.048285550905831</v>
      </c>
      <c r="E31" s="12">
        <f>'Voted Expenditure &amp; Subsidy A-G'!C43</f>
        <v>1935088</v>
      </c>
      <c r="F31" s="13">
        <f t="shared" si="1"/>
        <v>50.297299404777377</v>
      </c>
      <c r="G31" s="12">
        <f>'Voted Expenditure &amp; Subsidy A-G'!H43</f>
        <v>158626</v>
      </c>
      <c r="H31" s="114"/>
      <c r="I31" s="260"/>
      <c r="J31" s="260"/>
      <c r="K31" s="260"/>
      <c r="L31" s="260"/>
      <c r="M31" s="260"/>
      <c r="N31" s="260"/>
      <c r="O31" s="260"/>
      <c r="P31" s="260"/>
      <c r="Q31" s="260"/>
      <c r="R31" s="260"/>
      <c r="S31" s="260"/>
      <c r="T31" s="260"/>
      <c r="U31" s="260"/>
      <c r="V31" s="260"/>
      <c r="W31" s="260"/>
      <c r="X31" s="260"/>
      <c r="Y31" s="260"/>
      <c r="Z31" s="260"/>
      <c r="AA31" s="13"/>
      <c r="AB31" s="260"/>
      <c r="AC31" s="260"/>
    </row>
    <row r="32" spans="1:29" ht="14.25" customHeight="1">
      <c r="A32" s="3" t="s">
        <v>75</v>
      </c>
      <c r="B32" s="19">
        <f>'Expenditure &amp; Subsidy A-G'!C46</f>
        <v>211695</v>
      </c>
      <c r="C32" s="127">
        <f>'Expenditure &amp; Subsidy A-G'!H46</f>
        <v>10338739.970000001</v>
      </c>
      <c r="D32" s="114">
        <f t="shared" si="0"/>
        <v>48.837903445995423</v>
      </c>
      <c r="E32" s="12">
        <f>'Voted Expenditure &amp; Subsidy A-G'!C44</f>
        <v>8841297</v>
      </c>
      <c r="F32" s="13">
        <f t="shared" si="1"/>
        <v>41.764316587543398</v>
      </c>
      <c r="G32" s="12">
        <f>'Voted Expenditure &amp; Subsidy A-G'!H44</f>
        <v>604253</v>
      </c>
      <c r="H32" s="114"/>
      <c r="I32" s="260"/>
      <c r="J32" s="260"/>
      <c r="K32" s="260"/>
      <c r="L32" s="260"/>
      <c r="M32" s="260"/>
      <c r="N32" s="260"/>
      <c r="O32" s="260"/>
      <c r="P32" s="260"/>
      <c r="Q32" s="260"/>
      <c r="R32" s="260"/>
      <c r="S32" s="260"/>
      <c r="T32" s="260"/>
      <c r="U32" s="260"/>
      <c r="V32" s="260"/>
      <c r="W32" s="260"/>
      <c r="X32" s="260"/>
      <c r="Y32" s="260"/>
      <c r="Z32" s="260"/>
      <c r="AA32" s="421"/>
      <c r="AB32" s="260"/>
      <c r="AC32" s="260"/>
    </row>
    <row r="33" spans="1:29" ht="14.25" customHeight="1">
      <c r="A33" s="3" t="s">
        <v>78</v>
      </c>
      <c r="B33" s="19">
        <f>'Expenditure &amp; Subsidy A-G'!C49</f>
        <v>159471</v>
      </c>
      <c r="C33" s="127">
        <f>'Expenditure &amp; Subsidy A-G'!H49</f>
        <v>7522055.6399999997</v>
      </c>
      <c r="D33" s="114">
        <f t="shared" si="0"/>
        <v>47.168799593656523</v>
      </c>
      <c r="E33" s="12">
        <f>'Voted Expenditure &amp; Subsidy A-G'!C47</f>
        <v>6855560</v>
      </c>
      <c r="F33" s="13">
        <f t="shared" si="1"/>
        <v>42.989383649691796</v>
      </c>
      <c r="G33" s="12">
        <f>'Voted Expenditure &amp; Subsidy A-G'!H47</f>
        <v>462863</v>
      </c>
      <c r="H33" s="114"/>
      <c r="I33" s="260"/>
      <c r="J33" s="260"/>
      <c r="K33" s="260"/>
      <c r="L33" s="260"/>
      <c r="M33" s="260"/>
      <c r="N33" s="260"/>
      <c r="O33" s="260"/>
      <c r="P33" s="260"/>
      <c r="Q33" s="260"/>
      <c r="R33" s="260"/>
      <c r="S33" s="260"/>
      <c r="T33" s="260"/>
      <c r="U33" s="260"/>
      <c r="V33" s="260"/>
      <c r="W33" s="260"/>
      <c r="X33" s="260"/>
      <c r="Y33" s="260"/>
      <c r="Z33" s="260"/>
      <c r="AA33" s="421"/>
      <c r="AB33" s="260"/>
      <c r="AC33" s="260"/>
    </row>
    <row r="34" spans="1:29" ht="14.25" customHeight="1">
      <c r="A34" s="3" t="s">
        <v>80</v>
      </c>
      <c r="B34" s="19">
        <f>'Expenditure &amp; Subsidy A-G'!C51</f>
        <v>8871</v>
      </c>
      <c r="C34" s="114">
        <f>'Expenditure &amp; Subsidy A-G'!H51</f>
        <v>641482.28</v>
      </c>
      <c r="D34" s="114">
        <f t="shared" si="0"/>
        <v>72.312284973509193</v>
      </c>
      <c r="E34" s="12">
        <f>'Voted Expenditure &amp; Subsidy A-G'!C49</f>
        <v>623174</v>
      </c>
      <c r="F34" s="13">
        <f t="shared" si="1"/>
        <v>70.248450005636343</v>
      </c>
      <c r="G34" s="12">
        <f>'Voted Expenditure &amp; Subsidy A-G'!H49</f>
        <v>85608</v>
      </c>
      <c r="H34" s="114"/>
      <c r="I34" s="260"/>
      <c r="J34" s="260"/>
      <c r="K34" s="260"/>
      <c r="L34" s="260"/>
      <c r="M34" s="260"/>
      <c r="N34" s="260"/>
      <c r="O34" s="260"/>
      <c r="P34" s="260"/>
      <c r="Q34" s="260"/>
      <c r="R34" s="260"/>
      <c r="S34" s="260"/>
      <c r="T34" s="260"/>
      <c r="U34" s="260"/>
      <c r="V34" s="260"/>
      <c r="W34" s="260"/>
      <c r="X34" s="260"/>
      <c r="Y34" s="260"/>
      <c r="Z34" s="260"/>
      <c r="AA34" s="421"/>
      <c r="AB34" s="260"/>
      <c r="AC34" s="260"/>
    </row>
    <row r="35" spans="1:29" ht="14.25" customHeight="1">
      <c r="A35" s="3" t="s">
        <v>220</v>
      </c>
      <c r="B35" s="19">
        <f>'Expenditure &amp; Subsidy A-G'!C52</f>
        <v>31132</v>
      </c>
      <c r="C35" s="127">
        <f>'Expenditure &amp; Subsidy A-G'!H52</f>
        <v>2367927</v>
      </c>
      <c r="D35" s="114">
        <f t="shared" si="0"/>
        <v>76.060869844532959</v>
      </c>
      <c r="E35" s="12">
        <f>'Voted Expenditure &amp; Subsidy A-G'!C50</f>
        <v>2266889</v>
      </c>
      <c r="F35" s="13">
        <f t="shared" si="1"/>
        <v>72.815398946421695</v>
      </c>
      <c r="G35" s="12">
        <f>'Voted Expenditure &amp; Subsidy A-G'!H50</f>
        <v>139906</v>
      </c>
      <c r="H35" s="114"/>
      <c r="I35" s="260"/>
      <c r="J35" s="260"/>
      <c r="K35" s="260"/>
      <c r="L35" s="260"/>
      <c r="M35" s="260"/>
      <c r="N35" s="260"/>
      <c r="O35" s="260"/>
      <c r="P35" s="260"/>
      <c r="Q35" s="260"/>
      <c r="R35" s="260"/>
      <c r="S35" s="260"/>
      <c r="T35" s="260"/>
      <c r="U35" s="260"/>
      <c r="V35" s="260"/>
      <c r="W35" s="260"/>
      <c r="X35" s="260"/>
      <c r="Y35" s="260"/>
      <c r="Z35" s="260"/>
      <c r="AA35" s="421"/>
      <c r="AB35" s="260"/>
      <c r="AC35" s="260"/>
    </row>
    <row r="36" spans="1:29" ht="14.25" customHeight="1">
      <c r="A36" s="3" t="s">
        <v>221</v>
      </c>
      <c r="B36" s="19">
        <f>'Expenditure &amp; Subsidy R-Y'!C30</f>
        <v>3613</v>
      </c>
      <c r="C36" s="127">
        <f>'Expenditure &amp; Subsidy R-Y'!H30</f>
        <v>271126.40000000002</v>
      </c>
      <c r="D36" s="114">
        <f t="shared" si="0"/>
        <v>75.041904234707999</v>
      </c>
      <c r="E36" s="12">
        <f>'Voted Expenditure &amp; Subsidy R-Y'!C30</f>
        <v>244349</v>
      </c>
      <c r="F36" s="13">
        <f t="shared" si="1"/>
        <v>67.63050096872405</v>
      </c>
      <c r="G36" s="12">
        <f>'Voted Expenditure &amp; Subsidy R-Y'!H30</f>
        <v>69733</v>
      </c>
      <c r="H36" s="114"/>
      <c r="I36" s="260"/>
      <c r="J36" s="260"/>
      <c r="K36" s="260"/>
      <c r="L36" s="260"/>
      <c r="M36" s="260"/>
      <c r="N36" s="260"/>
      <c r="O36" s="260"/>
      <c r="P36" s="260"/>
      <c r="Q36" s="260"/>
      <c r="R36" s="260"/>
      <c r="S36" s="260"/>
      <c r="T36" s="260"/>
      <c r="U36" s="260"/>
      <c r="V36" s="260"/>
      <c r="W36" s="260"/>
      <c r="X36" s="260"/>
      <c r="Y36" s="260"/>
      <c r="Z36" s="260"/>
      <c r="AA36" s="421"/>
      <c r="AB36" s="260"/>
      <c r="AC36" s="260"/>
    </row>
    <row r="37" spans="1:29" ht="14.25" customHeight="1">
      <c r="A37" s="3" t="s">
        <v>85</v>
      </c>
      <c r="B37" s="19">
        <f>'Expenditure &amp; Subsidy G-Q'!C7</f>
        <v>12681</v>
      </c>
      <c r="C37" s="127">
        <f>'Expenditure &amp; Subsidy G-Q'!H7</f>
        <v>566139.63</v>
      </c>
      <c r="D37" s="114">
        <f t="shared" si="0"/>
        <v>44.644714927844809</v>
      </c>
      <c r="E37" s="12">
        <f>'Voted Expenditure &amp; Subsidy G-Q'!C6</f>
        <v>493618</v>
      </c>
      <c r="F37" s="13">
        <f t="shared" si="1"/>
        <v>38.925794495702235</v>
      </c>
      <c r="G37" s="12">
        <f>'Voted Expenditure &amp; Subsidy G-Q'!H6</f>
        <v>94025</v>
      </c>
      <c r="H37" s="114"/>
      <c r="I37" s="260"/>
      <c r="J37" s="260"/>
      <c r="K37" s="260"/>
      <c r="L37" s="260"/>
      <c r="M37" s="260"/>
      <c r="N37" s="260"/>
      <c r="O37" s="260"/>
      <c r="P37" s="260"/>
      <c r="Q37" s="260"/>
      <c r="R37" s="260"/>
      <c r="S37" s="260"/>
      <c r="T37" s="260"/>
      <c r="U37" s="260"/>
      <c r="V37" s="260"/>
      <c r="W37" s="260"/>
      <c r="X37" s="260"/>
      <c r="Y37" s="260"/>
      <c r="Z37" s="260"/>
      <c r="AA37" s="421"/>
      <c r="AB37" s="260"/>
      <c r="AC37" s="260"/>
    </row>
    <row r="38" spans="1:29" ht="14.25" customHeight="1">
      <c r="A38" s="3" t="s">
        <v>88</v>
      </c>
      <c r="B38" s="19">
        <f>'Expenditure &amp; Subsidy G-Q'!C9</f>
        <v>67296</v>
      </c>
      <c r="C38" s="127">
        <f>'Expenditure &amp; Subsidy G-Q'!H9</f>
        <v>3142063.4800000004</v>
      </c>
      <c r="D38" s="114">
        <f t="shared" si="0"/>
        <v>46.690196742748462</v>
      </c>
      <c r="E38" s="12">
        <f>'Voted Expenditure &amp; Subsidy G-Q'!C8</f>
        <v>2611030.0299999998</v>
      </c>
      <c r="F38" s="13">
        <f t="shared" si="1"/>
        <v>38.799186132905369</v>
      </c>
      <c r="G38" s="12">
        <f>'Voted Expenditure &amp; Subsidy G-Q'!H8</f>
        <v>228507</v>
      </c>
      <c r="H38" s="114"/>
      <c r="I38" s="260"/>
      <c r="J38" s="260"/>
      <c r="K38" s="260"/>
      <c r="L38" s="260"/>
      <c r="M38" s="260"/>
      <c r="N38" s="260"/>
      <c r="O38" s="260"/>
      <c r="P38" s="260"/>
      <c r="Q38" s="260"/>
      <c r="R38" s="260"/>
      <c r="S38" s="260"/>
      <c r="T38" s="260"/>
      <c r="U38" s="260"/>
      <c r="V38" s="260"/>
      <c r="W38" s="260"/>
      <c r="X38" s="260"/>
      <c r="Y38" s="260"/>
      <c r="Z38" s="260"/>
      <c r="AA38" s="421"/>
      <c r="AB38" s="260"/>
      <c r="AC38" s="260"/>
    </row>
    <row r="39" spans="1:29" ht="14.25" customHeight="1">
      <c r="A39" s="3" t="s">
        <v>222</v>
      </c>
      <c r="B39" s="19">
        <f>'Expenditure &amp; Subsidy G-Q'!C11</f>
        <v>177969</v>
      </c>
      <c r="C39" s="127">
        <f>'Expenditure &amp; Subsidy G-Q'!H11</f>
        <v>7784485.2199999997</v>
      </c>
      <c r="D39" s="114">
        <f t="shared" si="0"/>
        <v>43.74068079272233</v>
      </c>
      <c r="E39" s="12">
        <f>'Voted Expenditure &amp; Subsidy G-Q'!C10</f>
        <v>7592219</v>
      </c>
      <c r="F39" s="13">
        <f t="shared" si="1"/>
        <v>42.660345341042543</v>
      </c>
      <c r="G39" s="12">
        <f>'Voted Expenditure &amp; Subsidy G-Q'!H10</f>
        <v>509412</v>
      </c>
      <c r="H39" s="114"/>
      <c r="I39" s="260"/>
      <c r="J39" s="260"/>
      <c r="K39" s="260"/>
      <c r="L39" s="260"/>
      <c r="M39" s="260"/>
      <c r="N39" s="260"/>
      <c r="O39" s="260"/>
      <c r="P39" s="260"/>
      <c r="Q39" s="260"/>
      <c r="R39" s="260"/>
      <c r="S39" s="260"/>
      <c r="T39" s="260"/>
      <c r="U39" s="260"/>
      <c r="V39" s="260"/>
      <c r="W39" s="260"/>
      <c r="X39" s="260"/>
      <c r="Y39" s="260"/>
      <c r="Z39" s="260"/>
      <c r="AA39" s="421"/>
      <c r="AB39" s="260"/>
      <c r="AC39" s="260"/>
    </row>
    <row r="40" spans="1:29" ht="14.25" customHeight="1">
      <c r="A40" s="379" t="s">
        <v>91</v>
      </c>
      <c r="B40" s="380">
        <f>'Expenditure &amp; Subsidy G-Q'!C12</f>
        <v>18704</v>
      </c>
      <c r="C40" s="382">
        <f>'Expenditure &amp; Subsidy G-Q'!H12</f>
        <v>685602.42999999993</v>
      </c>
      <c r="D40" s="381">
        <f t="shared" si="0"/>
        <v>36.655390825491871</v>
      </c>
      <c r="E40" s="364">
        <f>'Voted Expenditure &amp; Subsidy G-Q'!C11</f>
        <v>616359</v>
      </c>
      <c r="F40" s="372">
        <f t="shared" si="1"/>
        <v>32.953325491873393</v>
      </c>
      <c r="G40" s="364">
        <f>'Voted Expenditure &amp; Subsidy G-Q'!H11</f>
        <v>108215</v>
      </c>
      <c r="H40" s="114"/>
      <c r="I40" s="260"/>
      <c r="J40" s="260"/>
      <c r="K40" s="260"/>
      <c r="L40" s="260"/>
      <c r="M40" s="260"/>
      <c r="N40" s="260"/>
      <c r="O40" s="260"/>
      <c r="P40" s="260"/>
      <c r="Q40" s="260"/>
      <c r="R40" s="260"/>
      <c r="S40" s="260"/>
      <c r="T40" s="260"/>
      <c r="U40" s="260"/>
      <c r="V40" s="260"/>
      <c r="W40" s="260"/>
      <c r="X40" s="260"/>
      <c r="Y40" s="260"/>
      <c r="Z40" s="260"/>
      <c r="AA40" s="421"/>
      <c r="AB40" s="260"/>
      <c r="AC40" s="260"/>
    </row>
    <row r="41" spans="1:29" ht="14.25" customHeight="1">
      <c r="A41" s="3" t="s">
        <v>92</v>
      </c>
      <c r="B41" s="19">
        <f>'Expenditure &amp; Subsidy G-Q'!C13</f>
        <v>152059</v>
      </c>
      <c r="C41" s="127">
        <f>'Expenditure &amp; Subsidy G-Q'!H13</f>
        <v>8038795.3099999996</v>
      </c>
      <c r="D41" s="114">
        <f t="shared" si="0"/>
        <v>52.866290781867562</v>
      </c>
      <c r="E41" s="12">
        <f>'Voted Expenditure &amp; Subsidy G-Q'!C12</f>
        <v>6929294</v>
      </c>
      <c r="F41" s="13">
        <f t="shared" si="1"/>
        <v>45.569772259451923</v>
      </c>
      <c r="G41" s="12">
        <f>'Voted Expenditure &amp; Subsidy G-Q'!H12</f>
        <v>443341</v>
      </c>
      <c r="H41" s="114"/>
      <c r="I41" s="260"/>
      <c r="J41" s="260"/>
      <c r="K41" s="260"/>
      <c r="L41" s="260"/>
      <c r="M41" s="260"/>
      <c r="N41" s="260"/>
      <c r="O41" s="260"/>
      <c r="P41" s="260"/>
      <c r="Q41" s="260"/>
      <c r="R41" s="260"/>
      <c r="S41" s="260"/>
      <c r="T41" s="260"/>
      <c r="U41" s="260"/>
      <c r="V41" s="260"/>
      <c r="W41" s="260"/>
      <c r="X41" s="260"/>
      <c r="Y41" s="260"/>
      <c r="Z41" s="260"/>
      <c r="AA41" s="421"/>
      <c r="AB41" s="260"/>
      <c r="AC41" s="260"/>
    </row>
    <row r="42" spans="1:29" ht="14.25" customHeight="1">
      <c r="A42" s="3" t="s">
        <v>187</v>
      </c>
      <c r="B42" s="19">
        <f>'Expenditure &amp; Subsidy G-Q'!C15</f>
        <v>200811</v>
      </c>
      <c r="C42" s="114">
        <f>'Expenditure &amp; Subsidy G-Q'!H15</f>
        <v>23903990.030000001</v>
      </c>
      <c r="D42" s="114">
        <f t="shared" si="0"/>
        <v>119.03725408468661</v>
      </c>
      <c r="E42" s="12">
        <f>'Voted Expenditure &amp; Subsidy G-Q'!C14</f>
        <v>12209000</v>
      </c>
      <c r="F42" s="13">
        <f t="shared" si="1"/>
        <v>60.798462235634503</v>
      </c>
      <c r="G42" s="12">
        <f>'Voted Expenditure &amp; Subsidy G-Q'!H14</f>
        <v>568280</v>
      </c>
      <c r="H42" s="114"/>
      <c r="I42" s="260"/>
      <c r="J42" s="260"/>
      <c r="K42" s="260"/>
      <c r="L42" s="260"/>
      <c r="M42" s="260"/>
      <c r="N42" s="260"/>
      <c r="O42" s="260"/>
      <c r="P42" s="260"/>
      <c r="Q42" s="260"/>
      <c r="R42" s="260"/>
      <c r="S42" s="260"/>
      <c r="T42" s="260"/>
      <c r="U42" s="260"/>
      <c r="V42" s="260"/>
      <c r="W42" s="260"/>
      <c r="X42" s="260"/>
      <c r="Y42" s="260"/>
      <c r="Z42" s="260"/>
      <c r="AA42" s="421"/>
      <c r="AB42" s="260"/>
      <c r="AC42" s="260"/>
    </row>
    <row r="43" spans="1:29" ht="14.25" customHeight="1">
      <c r="A43" s="3" t="s">
        <v>97</v>
      </c>
      <c r="B43" s="19">
        <f>'Expenditure &amp; Subsidy G-Q'!C16</f>
        <v>16890</v>
      </c>
      <c r="C43" s="127">
        <f>'Expenditure &amp; Subsidy G-Q'!H16</f>
        <v>1266508.47</v>
      </c>
      <c r="D43" s="114">
        <f t="shared" si="0"/>
        <v>74.985699822380099</v>
      </c>
      <c r="E43" s="12">
        <f>'Voted Expenditure &amp; Subsidy G-Q'!C15</f>
        <v>1079915</v>
      </c>
      <c r="F43" s="13">
        <f t="shared" si="1"/>
        <v>63.938129070455894</v>
      </c>
      <c r="G43" s="12">
        <f>'Voted Expenditure &amp; Subsidy G-Q'!H15</f>
        <v>106057</v>
      </c>
      <c r="H43" s="114"/>
      <c r="I43" s="260"/>
      <c r="J43" s="260"/>
      <c r="K43" s="260"/>
      <c r="L43" s="260"/>
      <c r="M43" s="260"/>
      <c r="N43" s="260"/>
      <c r="O43" s="260"/>
      <c r="P43" s="260"/>
      <c r="Q43" s="260"/>
      <c r="R43" s="260"/>
      <c r="S43" s="260"/>
      <c r="T43" s="260"/>
      <c r="U43" s="260"/>
      <c r="V43" s="260"/>
      <c r="W43" s="260"/>
      <c r="X43" s="260"/>
      <c r="Y43" s="260"/>
      <c r="Z43" s="260"/>
      <c r="AA43" s="421"/>
      <c r="AB43" s="260"/>
      <c r="AC43" s="260"/>
    </row>
    <row r="44" spans="1:29" ht="14.25" customHeight="1">
      <c r="A44" s="3" t="s">
        <v>99</v>
      </c>
      <c r="B44" s="19">
        <f>'Expenditure &amp; Subsidy G-Q'!C18</f>
        <v>29745</v>
      </c>
      <c r="C44" s="127">
        <f>'Expenditure &amp; Subsidy G-Q'!H18</f>
        <v>1049301.3</v>
      </c>
      <c r="D44" s="114">
        <f t="shared" si="0"/>
        <v>35.276560766515381</v>
      </c>
      <c r="E44" s="12">
        <f>'Voted Expenditure &amp; Subsidy G-Q'!C17</f>
        <v>1034229</v>
      </c>
      <c r="F44" s="13">
        <f t="shared" si="1"/>
        <v>34.769843671205244</v>
      </c>
      <c r="G44" s="12">
        <f>'Voted Expenditure &amp; Subsidy G-Q'!H17</f>
        <v>140280</v>
      </c>
      <c r="H44" s="114"/>
      <c r="I44" s="260"/>
      <c r="J44" s="260"/>
      <c r="K44" s="260"/>
      <c r="L44" s="260"/>
      <c r="M44" s="260"/>
      <c r="N44" s="260"/>
      <c r="O44" s="260"/>
      <c r="P44" s="260"/>
      <c r="Q44" s="260"/>
      <c r="R44" s="260"/>
      <c r="S44" s="260"/>
      <c r="T44" s="260"/>
      <c r="U44" s="260"/>
      <c r="V44" s="260"/>
      <c r="W44" s="260"/>
      <c r="X44" s="260"/>
      <c r="Y44" s="260"/>
      <c r="Z44" s="260"/>
      <c r="AA44" s="421"/>
      <c r="AB44" s="260"/>
      <c r="AC44" s="260"/>
    </row>
    <row r="45" spans="1:29" ht="14.25" customHeight="1">
      <c r="A45" s="3" t="s">
        <v>100</v>
      </c>
      <c r="B45" s="19">
        <f>'Expenditure &amp; Subsidy G-Q'!C19</f>
        <v>23386</v>
      </c>
      <c r="C45" s="127">
        <f>'Expenditure &amp; Subsidy G-Q'!H19</f>
        <v>1326373.1399999999</v>
      </c>
      <c r="D45" s="114">
        <f t="shared" si="0"/>
        <v>56.716545796630456</v>
      </c>
      <c r="E45" s="12">
        <f>'Voted Expenditure &amp; Subsidy G-Q'!C18</f>
        <v>1065785</v>
      </c>
      <c r="F45" s="13">
        <f t="shared" si="1"/>
        <v>45.573633797998802</v>
      </c>
      <c r="G45" s="12">
        <f>'Voted Expenditure &amp; Subsidy G-Q'!H18</f>
        <v>115846</v>
      </c>
      <c r="H45" s="114"/>
      <c r="I45" s="260"/>
      <c r="J45" s="260"/>
      <c r="K45" s="260"/>
      <c r="L45" s="260"/>
      <c r="M45" s="260"/>
      <c r="N45" s="260"/>
      <c r="O45" s="260"/>
      <c r="P45" s="260"/>
      <c r="Q45" s="260"/>
      <c r="R45" s="260"/>
      <c r="S45" s="260"/>
      <c r="T45" s="260"/>
      <c r="U45" s="260"/>
      <c r="V45" s="260"/>
      <c r="W45" s="260"/>
      <c r="X45" s="260"/>
      <c r="Y45" s="260"/>
      <c r="Z45" s="260"/>
      <c r="AA45" s="13"/>
      <c r="AB45" s="260"/>
      <c r="AC45" s="260"/>
    </row>
    <row r="46" spans="1:29" ht="14.25" customHeight="1">
      <c r="A46" s="3" t="s">
        <v>223</v>
      </c>
      <c r="B46" s="19">
        <f>'Expenditure &amp; Subsidy G-Q'!C20</f>
        <v>127153</v>
      </c>
      <c r="C46" s="127">
        <f>'Expenditure &amp; Subsidy G-Q'!H20</f>
        <v>5783820.4799999995</v>
      </c>
      <c r="D46" s="114">
        <f t="shared" si="0"/>
        <v>45.487094130692938</v>
      </c>
      <c r="E46" s="12">
        <f>'Voted Expenditure &amp; Subsidy G-Q'!C19</f>
        <v>4817200</v>
      </c>
      <c r="F46" s="13">
        <f t="shared" si="1"/>
        <v>37.88506759573113</v>
      </c>
      <c r="G46" s="12">
        <f>'Voted Expenditure &amp; Subsidy G-Q'!H19</f>
        <v>379831</v>
      </c>
      <c r="H46" s="114"/>
      <c r="I46" s="260"/>
      <c r="J46" s="260"/>
      <c r="K46" s="260"/>
      <c r="L46" s="260"/>
      <c r="M46" s="260"/>
      <c r="N46" s="260"/>
      <c r="O46" s="260"/>
      <c r="P46" s="260"/>
      <c r="Q46" s="260"/>
      <c r="R46" s="260"/>
      <c r="S46" s="260"/>
      <c r="T46" s="260"/>
      <c r="U46" s="260"/>
      <c r="V46" s="260"/>
      <c r="W46" s="260"/>
      <c r="X46" s="260"/>
      <c r="Y46" s="260"/>
      <c r="Z46" s="260"/>
      <c r="AA46" s="13"/>
      <c r="AB46" s="260"/>
      <c r="AC46" s="260"/>
    </row>
    <row r="47" spans="1:29" ht="14.25" customHeight="1">
      <c r="A47" s="3" t="s">
        <v>103</v>
      </c>
      <c r="B47" s="19">
        <f>'Expenditure &amp; Subsidy G-Q'!C22</f>
        <v>6075</v>
      </c>
      <c r="C47" s="127">
        <f>'Expenditure &amp; Subsidy G-Q'!H22</f>
        <v>530611</v>
      </c>
      <c r="D47" s="114">
        <f t="shared" si="0"/>
        <v>87.343374485596712</v>
      </c>
      <c r="E47" s="12">
        <f>'Voted Expenditure &amp; Subsidy G-Q'!C21</f>
        <v>428367</v>
      </c>
      <c r="F47" s="13">
        <f t="shared" si="1"/>
        <v>70.51308641975308</v>
      </c>
      <c r="G47" s="12">
        <f>'Voted Expenditure &amp; Subsidy G-Q'!H21</f>
        <v>77180</v>
      </c>
      <c r="H47" s="114"/>
      <c r="I47" s="260"/>
      <c r="J47" s="260"/>
      <c r="K47" s="260"/>
      <c r="L47" s="260"/>
      <c r="M47" s="260"/>
      <c r="N47" s="260"/>
      <c r="O47" s="260"/>
      <c r="P47" s="260"/>
      <c r="Q47" s="260"/>
      <c r="R47" s="260"/>
      <c r="S47" s="260"/>
      <c r="T47" s="260"/>
      <c r="U47" s="260"/>
      <c r="V47" s="260"/>
      <c r="W47" s="260"/>
      <c r="X47" s="260"/>
      <c r="Y47" s="260"/>
      <c r="Z47" s="260"/>
      <c r="AA47" s="13"/>
      <c r="AB47" s="260"/>
      <c r="AC47" s="260"/>
    </row>
    <row r="48" spans="1:29" ht="14.25" customHeight="1">
      <c r="A48" s="3" t="s">
        <v>105</v>
      </c>
      <c r="B48" s="19">
        <f>'Expenditure &amp; Subsidy G-Q'!C23</f>
        <v>205901</v>
      </c>
      <c r="C48" s="127">
        <f>'Expenditure &amp; Subsidy G-Q'!H23</f>
        <v>11218767.48</v>
      </c>
      <c r="D48" s="114">
        <f t="shared" si="0"/>
        <v>54.486221436515606</v>
      </c>
      <c r="E48" s="12">
        <f>'Voted Expenditure &amp; Subsidy G-Q'!C22</f>
        <v>11781854.869999999</v>
      </c>
      <c r="F48" s="13">
        <f t="shared" si="1"/>
        <v>57.220969640749679</v>
      </c>
      <c r="G48" s="12">
        <f>'Voted Expenditure &amp; Subsidy G-Q'!H22</f>
        <v>582716</v>
      </c>
      <c r="H48" s="114"/>
      <c r="I48" s="260"/>
      <c r="J48" s="260"/>
      <c r="K48" s="260"/>
      <c r="L48" s="260"/>
      <c r="M48" s="260"/>
      <c r="N48" s="260"/>
      <c r="O48" s="260"/>
      <c r="P48" s="260"/>
      <c r="Q48" s="260"/>
      <c r="R48" s="260"/>
      <c r="S48" s="260"/>
      <c r="T48" s="260"/>
      <c r="U48" s="260"/>
      <c r="V48" s="260"/>
      <c r="W48" s="260"/>
      <c r="X48" s="260"/>
      <c r="Y48" s="260"/>
      <c r="Z48" s="260"/>
      <c r="AA48" s="13"/>
      <c r="AB48" s="260"/>
      <c r="AC48" s="260"/>
    </row>
    <row r="49" spans="1:29" ht="14.25" customHeight="1">
      <c r="A49" s="3" t="s">
        <v>106</v>
      </c>
      <c r="B49" s="19">
        <f>'Expenditure &amp; Subsidy G-Q'!C24</f>
        <v>40155</v>
      </c>
      <c r="C49" s="127">
        <f>'Expenditure &amp; Subsidy G-Q'!H24</f>
        <v>3684765.14</v>
      </c>
      <c r="D49" s="114">
        <f t="shared" si="0"/>
        <v>91.763544764039352</v>
      </c>
      <c r="E49" s="12">
        <f>'Voted Expenditure &amp; Subsidy G-Q'!C23</f>
        <v>3783678</v>
      </c>
      <c r="F49" s="13">
        <f t="shared" si="1"/>
        <v>94.22682106836011</v>
      </c>
      <c r="G49" s="12">
        <f>'Voted Expenditure &amp; Subsidy G-Q'!H23</f>
        <v>157986</v>
      </c>
      <c r="H49" s="114"/>
      <c r="I49" s="260"/>
      <c r="J49" s="260"/>
      <c r="K49" s="260"/>
      <c r="L49" s="260"/>
      <c r="M49" s="260"/>
      <c r="N49" s="260"/>
      <c r="O49" s="260"/>
      <c r="P49" s="260"/>
      <c r="Q49" s="260"/>
      <c r="R49" s="260"/>
      <c r="S49" s="260"/>
      <c r="T49" s="260"/>
      <c r="U49" s="260"/>
      <c r="V49" s="260"/>
      <c r="W49" s="260"/>
      <c r="X49" s="260"/>
      <c r="Y49" s="260"/>
      <c r="Z49" s="260"/>
      <c r="AA49" s="13"/>
      <c r="AB49" s="260"/>
      <c r="AC49" s="260"/>
    </row>
    <row r="50" spans="1:29" ht="14.25" customHeight="1">
      <c r="A50" s="3" t="s">
        <v>107</v>
      </c>
      <c r="B50" s="19">
        <f>'Expenditure &amp; Subsidy G-Q'!C25</f>
        <v>11445</v>
      </c>
      <c r="C50" s="127">
        <f>'Expenditure &amp; Subsidy G-Q'!H25</f>
        <v>566227</v>
      </c>
      <c r="D50" s="114">
        <f t="shared" si="0"/>
        <v>49.473743993010046</v>
      </c>
      <c r="E50" s="12">
        <f>'Voted Expenditure &amp; Subsidy G-Q'!C24</f>
        <v>530278</v>
      </c>
      <c r="F50" s="13">
        <f t="shared" si="1"/>
        <v>46.332721712538223</v>
      </c>
      <c r="G50" s="12">
        <f>'Voted Expenditure &amp; Subsidy G-Q'!H24</f>
        <v>89704</v>
      </c>
      <c r="H50" s="114"/>
      <c r="I50" s="260"/>
      <c r="J50" s="260"/>
      <c r="K50" s="260"/>
      <c r="L50" s="260"/>
      <c r="M50" s="260"/>
      <c r="N50" s="260"/>
      <c r="O50" s="260"/>
      <c r="P50" s="260"/>
      <c r="Q50" s="260"/>
      <c r="R50" s="260"/>
      <c r="S50" s="260"/>
      <c r="T50" s="260"/>
      <c r="U50" s="260"/>
      <c r="V50" s="260"/>
      <c r="W50" s="260"/>
      <c r="X50" s="260"/>
      <c r="Y50" s="260"/>
      <c r="Z50" s="260"/>
      <c r="AA50" s="13"/>
      <c r="AB50" s="260"/>
      <c r="AC50" s="260"/>
    </row>
    <row r="51" spans="1:29" ht="14.25" customHeight="1">
      <c r="A51" s="3" t="s">
        <v>109</v>
      </c>
      <c r="B51" s="19">
        <f>'Expenditure &amp; Subsidy G-Q'!C27</f>
        <v>21605</v>
      </c>
      <c r="C51" s="127">
        <f>'Expenditure &amp; Subsidy G-Q'!H27</f>
        <v>1863477.23</v>
      </c>
      <c r="D51" s="114">
        <f t="shared" si="0"/>
        <v>86.252128211062256</v>
      </c>
      <c r="E51" s="12">
        <f>'Voted Expenditure &amp; Subsidy G-Q'!C26</f>
        <v>1828573</v>
      </c>
      <c r="F51" s="13">
        <f t="shared" si="1"/>
        <v>84.63656560981255</v>
      </c>
      <c r="G51" s="12">
        <f>'Voted Expenditure &amp; Subsidy G-Q'!H26</f>
        <v>118080</v>
      </c>
      <c r="H51" s="114"/>
      <c r="I51" s="260"/>
      <c r="J51" s="260"/>
      <c r="K51" s="260"/>
      <c r="L51" s="260"/>
      <c r="M51" s="260"/>
      <c r="N51" s="260"/>
      <c r="O51" s="260"/>
      <c r="P51" s="260"/>
      <c r="Q51" s="260"/>
      <c r="R51" s="260"/>
      <c r="S51" s="260"/>
      <c r="T51" s="260"/>
      <c r="U51" s="260"/>
      <c r="V51" s="260"/>
      <c r="W51" s="260"/>
      <c r="X51" s="260"/>
      <c r="Y51" s="260"/>
      <c r="Z51" s="260"/>
      <c r="AA51" s="13"/>
      <c r="AB51" s="260"/>
      <c r="AC51" s="260"/>
    </row>
    <row r="52" spans="1:29" ht="11.45" customHeight="1">
      <c r="A52" s="260"/>
      <c r="B52" s="19"/>
      <c r="D52" s="114"/>
      <c r="H52" s="114"/>
      <c r="I52" s="260"/>
      <c r="J52" s="260"/>
      <c r="K52" s="260"/>
      <c r="L52" s="260"/>
      <c r="M52" s="260"/>
      <c r="N52" s="260"/>
      <c r="O52" s="260"/>
      <c r="P52" s="260"/>
      <c r="Q52" s="260"/>
      <c r="R52" s="260"/>
      <c r="S52" s="260"/>
      <c r="T52" s="260"/>
      <c r="U52" s="260"/>
      <c r="V52" s="260"/>
      <c r="W52" s="260"/>
      <c r="X52" s="260"/>
      <c r="Y52" s="260"/>
      <c r="Z52" s="260"/>
      <c r="AA52" s="13"/>
      <c r="AB52" s="260"/>
      <c r="AC52" s="260"/>
    </row>
    <row r="53" spans="1:29" ht="14.25" customHeight="1">
      <c r="A53" s="199" t="s">
        <v>224</v>
      </c>
      <c r="B53" s="19"/>
      <c r="D53" s="114"/>
      <c r="H53" s="114"/>
      <c r="I53" s="260"/>
      <c r="J53" s="260"/>
      <c r="K53" s="260"/>
      <c r="L53" s="260"/>
      <c r="M53" s="260"/>
      <c r="N53" s="260"/>
      <c r="O53" s="260"/>
      <c r="P53" s="260"/>
      <c r="Q53" s="260"/>
      <c r="R53" s="260"/>
      <c r="S53" s="260"/>
      <c r="T53" s="260"/>
      <c r="U53" s="260"/>
      <c r="V53" s="260"/>
      <c r="W53" s="260"/>
      <c r="X53" s="260"/>
      <c r="Y53" s="260"/>
      <c r="Z53" s="260"/>
      <c r="AA53" s="13"/>
      <c r="AB53" s="260"/>
      <c r="AC53" s="260"/>
    </row>
    <row r="54" spans="1:29" ht="14.25" customHeight="1">
      <c r="A54" s="260"/>
      <c r="B54" s="19"/>
      <c r="D54" s="114"/>
      <c r="H54" s="114"/>
      <c r="I54" s="260"/>
      <c r="J54" s="260"/>
      <c r="K54" s="260"/>
      <c r="L54" s="260"/>
      <c r="M54" s="260"/>
      <c r="N54" s="260"/>
      <c r="O54" s="260"/>
      <c r="P54" s="260"/>
      <c r="Q54" s="260"/>
      <c r="R54" s="260"/>
      <c r="S54" s="260"/>
      <c r="T54" s="260"/>
      <c r="U54" s="260"/>
      <c r="V54" s="260"/>
      <c r="W54" s="260"/>
      <c r="X54" s="260"/>
      <c r="Y54" s="260"/>
      <c r="Z54" s="260"/>
      <c r="AA54" s="13"/>
      <c r="AB54" s="260"/>
      <c r="AC54" s="260"/>
    </row>
    <row r="55" spans="1:29" ht="14.25" customHeight="1">
      <c r="A55" s="260"/>
      <c r="B55" s="19"/>
      <c r="D55" s="114"/>
      <c r="H55" s="114"/>
      <c r="I55" s="260"/>
      <c r="J55" s="260"/>
      <c r="K55" s="260"/>
      <c r="L55" s="260"/>
      <c r="M55" s="260"/>
      <c r="N55" s="260"/>
      <c r="O55" s="260"/>
      <c r="P55" s="260"/>
      <c r="Q55" s="260"/>
      <c r="R55" s="260"/>
      <c r="S55" s="260"/>
      <c r="T55" s="260"/>
      <c r="U55" s="260"/>
      <c r="V55" s="260"/>
      <c r="W55" s="260"/>
      <c r="X55" s="260"/>
      <c r="Y55" s="260"/>
      <c r="Z55" s="260"/>
      <c r="AA55" s="13"/>
      <c r="AB55" s="260"/>
      <c r="AC55" s="260"/>
    </row>
    <row r="56" spans="1:29" ht="14.25" customHeight="1">
      <c r="A56" s="260"/>
      <c r="B56" s="19"/>
      <c r="C56" s="114"/>
      <c r="D56" s="114"/>
      <c r="H56" s="127"/>
      <c r="I56" s="260"/>
      <c r="J56" s="260"/>
      <c r="K56" s="260"/>
      <c r="L56" s="260"/>
      <c r="M56" s="260"/>
      <c r="N56" s="260"/>
      <c r="O56" s="260"/>
      <c r="P56" s="260"/>
      <c r="Q56" s="260"/>
      <c r="R56" s="260"/>
      <c r="S56" s="260"/>
      <c r="T56" s="260"/>
      <c r="U56" s="260"/>
      <c r="V56" s="260"/>
      <c r="W56" s="260"/>
      <c r="X56" s="260"/>
      <c r="Y56" s="260"/>
      <c r="Z56" s="260"/>
      <c r="AA56" s="13"/>
      <c r="AB56" s="13"/>
      <c r="AC56" s="13"/>
    </row>
    <row r="57" spans="1:29" ht="14.25" customHeight="1">
      <c r="A57" s="260"/>
      <c r="B57" s="145"/>
      <c r="D57" s="114"/>
      <c r="H57" s="127"/>
      <c r="I57" s="260"/>
      <c r="J57" s="260"/>
      <c r="K57" s="260"/>
      <c r="L57" s="260"/>
      <c r="M57" s="260"/>
      <c r="N57" s="260"/>
      <c r="O57" s="260"/>
      <c r="P57" s="260"/>
      <c r="Q57" s="260"/>
      <c r="R57" s="260"/>
      <c r="S57" s="260"/>
      <c r="T57" s="260"/>
      <c r="U57" s="260"/>
      <c r="V57" s="260"/>
      <c r="W57" s="260"/>
      <c r="X57" s="260"/>
      <c r="Y57" s="260"/>
      <c r="Z57" s="260"/>
      <c r="AA57" s="13"/>
      <c r="AB57" s="13"/>
      <c r="AC57" s="13"/>
    </row>
    <row r="58" spans="1:29" ht="14.25" customHeight="1">
      <c r="A58" s="260"/>
      <c r="B58" s="152"/>
      <c r="D58" s="114"/>
      <c r="H58" s="127"/>
      <c r="I58" s="260"/>
      <c r="J58" s="260"/>
      <c r="K58" s="260"/>
      <c r="L58" s="260"/>
      <c r="M58" s="260"/>
      <c r="N58" s="260"/>
      <c r="O58" s="260"/>
      <c r="P58" s="260"/>
      <c r="Q58" s="260"/>
      <c r="R58" s="260"/>
      <c r="S58" s="260"/>
      <c r="T58" s="260"/>
      <c r="U58" s="260"/>
      <c r="V58" s="260"/>
      <c r="W58" s="260"/>
      <c r="X58" s="260"/>
      <c r="Y58" s="260"/>
      <c r="Z58" s="260"/>
      <c r="AA58" s="13"/>
      <c r="AB58" s="13"/>
      <c r="AC58" s="13"/>
    </row>
    <row r="59" spans="1:29" ht="14.25" customHeight="1">
      <c r="A59" s="260"/>
      <c r="B59" s="145"/>
      <c r="D59" s="114"/>
      <c r="H59" s="127"/>
      <c r="I59" s="260"/>
      <c r="J59" s="260"/>
      <c r="K59" s="260"/>
      <c r="L59" s="260"/>
      <c r="M59" s="260"/>
      <c r="N59" s="260"/>
      <c r="O59" s="260"/>
      <c r="P59" s="260"/>
      <c r="Q59" s="260"/>
      <c r="R59" s="260"/>
      <c r="S59" s="260"/>
      <c r="T59" s="260"/>
      <c r="U59" s="260"/>
      <c r="V59" s="260"/>
      <c r="W59" s="260"/>
      <c r="X59" s="260"/>
      <c r="Y59" s="260"/>
      <c r="Z59" s="260"/>
      <c r="AA59" s="13"/>
      <c r="AB59" s="13"/>
      <c r="AC59" s="13"/>
    </row>
    <row r="60" spans="1:29" ht="14.25" customHeight="1">
      <c r="A60" s="260"/>
      <c r="B60" s="145"/>
      <c r="D60" s="114"/>
      <c r="H60" s="127"/>
      <c r="I60" s="260"/>
      <c r="J60" s="260"/>
      <c r="K60" s="260"/>
      <c r="L60" s="260"/>
      <c r="M60" s="260"/>
      <c r="N60" s="260"/>
      <c r="O60" s="260"/>
      <c r="P60" s="260"/>
      <c r="Q60" s="260"/>
      <c r="R60" s="260"/>
      <c r="S60" s="260"/>
      <c r="T60" s="260"/>
      <c r="U60" s="260"/>
      <c r="V60" s="260"/>
      <c r="W60" s="260"/>
      <c r="X60" s="260"/>
      <c r="Y60" s="260"/>
      <c r="Z60" s="260"/>
      <c r="AA60" s="13"/>
      <c r="AB60" s="13"/>
      <c r="AC60" s="13"/>
    </row>
    <row r="61" spans="1:29" ht="14.25" customHeight="1">
      <c r="A61" s="260"/>
      <c r="B61" s="145"/>
      <c r="D61" s="114"/>
      <c r="H61" s="127"/>
      <c r="I61" s="260"/>
      <c r="J61" s="260"/>
      <c r="K61" s="260"/>
      <c r="L61" s="260"/>
      <c r="M61" s="260"/>
      <c r="N61" s="260"/>
      <c r="O61" s="260"/>
      <c r="P61" s="260"/>
      <c r="Q61" s="260"/>
      <c r="R61" s="260"/>
      <c r="S61" s="260"/>
      <c r="T61" s="260"/>
      <c r="U61" s="260"/>
      <c r="V61" s="260"/>
      <c r="W61" s="260"/>
      <c r="X61" s="260"/>
      <c r="Y61" s="260"/>
      <c r="Z61" s="260"/>
      <c r="AA61" s="13"/>
      <c r="AB61" s="13"/>
      <c r="AC61" s="13"/>
    </row>
    <row r="62" spans="1:29" ht="14.25" customHeight="1">
      <c r="A62" s="260"/>
      <c r="B62" s="145"/>
      <c r="D62" s="114"/>
      <c r="H62" s="127"/>
      <c r="I62" s="260"/>
      <c r="J62" s="260"/>
      <c r="K62" s="260"/>
      <c r="L62" s="260"/>
      <c r="M62" s="260"/>
      <c r="N62" s="260"/>
      <c r="O62" s="260"/>
      <c r="P62" s="260"/>
      <c r="Q62" s="260"/>
      <c r="R62" s="260"/>
      <c r="S62" s="260"/>
      <c r="T62" s="260"/>
      <c r="U62" s="260"/>
      <c r="V62" s="260"/>
      <c r="W62" s="260"/>
      <c r="X62" s="260"/>
      <c r="Y62" s="260"/>
      <c r="Z62" s="260"/>
      <c r="AA62" s="13"/>
      <c r="AB62" s="13"/>
      <c r="AC62" s="13"/>
    </row>
    <row r="63" spans="1:29" ht="14.25" customHeight="1">
      <c r="A63" s="260"/>
      <c r="B63" s="145"/>
      <c r="D63" s="114"/>
      <c r="H63" s="127"/>
      <c r="I63" s="260"/>
      <c r="J63" s="260"/>
      <c r="K63" s="260"/>
      <c r="L63" s="260"/>
      <c r="M63" s="260"/>
      <c r="N63" s="260"/>
      <c r="O63" s="260"/>
      <c r="P63" s="260"/>
      <c r="Q63" s="260"/>
      <c r="R63" s="260"/>
      <c r="S63" s="260"/>
      <c r="T63" s="260"/>
      <c r="U63" s="260"/>
      <c r="V63" s="260"/>
      <c r="W63" s="260"/>
      <c r="X63" s="260"/>
      <c r="Y63" s="260"/>
      <c r="Z63" s="260"/>
      <c r="AA63" s="13"/>
      <c r="AB63" s="13"/>
      <c r="AC63" s="13"/>
    </row>
    <row r="64" spans="1:29" ht="14.25" customHeight="1">
      <c r="A64" s="260"/>
      <c r="B64" s="145"/>
      <c r="D64" s="114"/>
      <c r="H64" s="127"/>
      <c r="I64" s="260"/>
      <c r="J64" s="260"/>
      <c r="K64" s="260"/>
      <c r="L64" s="260"/>
      <c r="M64" s="260"/>
      <c r="N64" s="260"/>
      <c r="O64" s="260"/>
      <c r="P64" s="260"/>
      <c r="Q64" s="260"/>
      <c r="R64" s="260"/>
      <c r="S64" s="260"/>
      <c r="T64" s="260"/>
      <c r="U64" s="260"/>
      <c r="V64" s="260"/>
      <c r="W64" s="260"/>
      <c r="X64" s="260"/>
      <c r="Y64" s="260"/>
      <c r="Z64" s="260"/>
      <c r="AA64" s="13"/>
      <c r="AB64" s="13"/>
      <c r="AC64" s="13"/>
    </row>
    <row r="65" spans="2:29" ht="14.25" customHeight="1">
      <c r="B65" s="145"/>
      <c r="D65" s="114"/>
      <c r="H65" s="127"/>
      <c r="I65" s="260"/>
      <c r="J65" s="260"/>
      <c r="K65" s="260"/>
      <c r="L65" s="260"/>
      <c r="M65" s="260"/>
      <c r="N65" s="260"/>
      <c r="O65" s="260"/>
      <c r="P65" s="260"/>
      <c r="Q65" s="260"/>
      <c r="R65" s="260"/>
      <c r="S65" s="260"/>
      <c r="T65" s="260"/>
      <c r="U65" s="260"/>
      <c r="V65" s="260"/>
      <c r="W65" s="260"/>
      <c r="X65" s="260"/>
      <c r="Y65" s="260"/>
      <c r="Z65" s="260"/>
      <c r="AA65" s="13"/>
      <c r="AB65" s="13"/>
      <c r="AC65" s="13"/>
    </row>
    <row r="66" spans="2:29" ht="14.25" customHeight="1">
      <c r="B66" s="145"/>
      <c r="D66" s="114"/>
      <c r="H66" s="127"/>
      <c r="I66" s="260"/>
      <c r="J66" s="260"/>
      <c r="K66" s="260"/>
      <c r="L66" s="260"/>
      <c r="M66" s="260"/>
      <c r="N66" s="260"/>
      <c r="O66" s="260"/>
      <c r="P66" s="260"/>
      <c r="Q66" s="260"/>
      <c r="R66" s="260"/>
      <c r="S66" s="260"/>
      <c r="T66" s="260"/>
      <c r="U66" s="260"/>
      <c r="V66" s="260"/>
      <c r="W66" s="260"/>
      <c r="X66" s="260"/>
      <c r="Y66" s="260"/>
      <c r="Z66" s="260"/>
      <c r="AA66" s="13"/>
      <c r="AB66" s="13"/>
      <c r="AC66" s="13"/>
    </row>
    <row r="67" spans="2:29" ht="14.25" customHeight="1">
      <c r="B67" s="145"/>
      <c r="D67" s="114"/>
      <c r="H67" s="127"/>
      <c r="I67" s="260"/>
      <c r="J67" s="260"/>
      <c r="K67" s="260"/>
      <c r="L67" s="260"/>
      <c r="M67" s="260"/>
      <c r="N67" s="260"/>
      <c r="O67" s="260"/>
      <c r="P67" s="260"/>
      <c r="Q67" s="260"/>
      <c r="R67" s="260"/>
      <c r="S67" s="260"/>
      <c r="T67" s="260"/>
      <c r="U67" s="260"/>
      <c r="V67" s="260"/>
      <c r="W67" s="260"/>
      <c r="X67" s="260"/>
      <c r="Y67" s="260"/>
      <c r="Z67" s="260"/>
      <c r="AA67" s="13"/>
      <c r="AB67" s="13"/>
      <c r="AC67" s="13"/>
    </row>
    <row r="68" spans="2:29" ht="14.25" customHeight="1">
      <c r="B68" s="145"/>
      <c r="D68" s="114"/>
      <c r="H68" s="127"/>
      <c r="I68" s="260"/>
      <c r="J68" s="260"/>
      <c r="K68" s="260"/>
      <c r="L68" s="260"/>
      <c r="M68" s="260"/>
      <c r="N68" s="260"/>
      <c r="O68" s="260"/>
      <c r="P68" s="260"/>
      <c r="Q68" s="260"/>
      <c r="R68" s="260"/>
      <c r="S68" s="260"/>
      <c r="T68" s="260"/>
      <c r="U68" s="260"/>
      <c r="V68" s="260"/>
      <c r="W68" s="260"/>
      <c r="X68" s="260"/>
      <c r="Y68" s="260"/>
      <c r="Z68" s="260"/>
      <c r="AA68" s="13"/>
      <c r="AB68" s="13"/>
      <c r="AC68" s="13"/>
    </row>
    <row r="69" spans="2:29" ht="14.25" customHeight="1">
      <c r="B69" s="145"/>
      <c r="D69" s="114"/>
      <c r="H69" s="127"/>
      <c r="I69" s="260"/>
      <c r="J69" s="260"/>
      <c r="K69" s="260"/>
      <c r="L69" s="260"/>
      <c r="M69" s="260"/>
      <c r="N69" s="260"/>
      <c r="O69" s="260"/>
      <c r="P69" s="260"/>
      <c r="Q69" s="260"/>
      <c r="R69" s="260"/>
      <c r="S69" s="260"/>
      <c r="T69" s="260"/>
      <c r="U69" s="260"/>
      <c r="V69" s="260"/>
      <c r="W69" s="260"/>
      <c r="X69" s="260"/>
      <c r="Y69" s="260"/>
      <c r="Z69" s="260"/>
      <c r="AA69" s="13"/>
      <c r="AB69" s="13"/>
      <c r="AC69" s="13"/>
    </row>
    <row r="70" spans="2:29" ht="14.25" customHeight="1">
      <c r="B70" s="145"/>
      <c r="D70" s="114"/>
      <c r="H70" s="127"/>
      <c r="I70" s="260"/>
      <c r="J70" s="260"/>
      <c r="K70" s="260"/>
      <c r="L70" s="260"/>
      <c r="M70" s="260"/>
      <c r="N70" s="260"/>
      <c r="O70" s="260"/>
      <c r="P70" s="260"/>
      <c r="Q70" s="260"/>
      <c r="R70" s="260"/>
      <c r="S70" s="260"/>
      <c r="T70" s="260"/>
      <c r="U70" s="260"/>
      <c r="V70" s="260"/>
      <c r="W70" s="260"/>
      <c r="X70" s="260"/>
      <c r="Y70" s="260"/>
      <c r="Z70" s="260"/>
      <c r="AA70" s="13"/>
      <c r="AB70" s="13"/>
      <c r="AC70" s="13"/>
    </row>
    <row r="71" spans="2:29" ht="14.25" customHeight="1">
      <c r="B71" s="145"/>
      <c r="D71" s="114"/>
      <c r="H71" s="127"/>
      <c r="I71" s="260"/>
      <c r="J71" s="260"/>
      <c r="K71" s="260"/>
      <c r="L71" s="260"/>
      <c r="M71" s="260"/>
      <c r="N71" s="260"/>
      <c r="O71" s="260"/>
      <c r="P71" s="260"/>
      <c r="Q71" s="260"/>
      <c r="R71" s="260"/>
      <c r="S71" s="260"/>
      <c r="T71" s="260"/>
      <c r="U71" s="260"/>
      <c r="V71" s="260"/>
      <c r="W71" s="260"/>
      <c r="X71" s="260"/>
      <c r="Y71" s="260"/>
      <c r="Z71" s="260"/>
      <c r="AA71" s="13"/>
      <c r="AB71" s="13"/>
      <c r="AC71" s="13"/>
    </row>
    <row r="72" spans="2:29" ht="14.25" customHeight="1">
      <c r="B72" s="145"/>
      <c r="D72" s="114"/>
      <c r="H72" s="127"/>
      <c r="I72" s="260"/>
      <c r="J72" s="260"/>
      <c r="K72" s="260"/>
      <c r="L72" s="260"/>
      <c r="M72" s="260"/>
      <c r="N72" s="260"/>
      <c r="O72" s="260"/>
      <c r="P72" s="260"/>
      <c r="Q72" s="260"/>
      <c r="R72" s="260"/>
      <c r="S72" s="260"/>
      <c r="T72" s="260"/>
      <c r="U72" s="260"/>
      <c r="V72" s="260"/>
      <c r="W72" s="260"/>
      <c r="X72" s="260"/>
      <c r="Y72" s="260"/>
      <c r="Z72" s="260"/>
      <c r="AA72" s="13"/>
      <c r="AB72" s="13"/>
      <c r="AC72" s="13"/>
    </row>
    <row r="73" spans="2:29" ht="14.25" customHeight="1">
      <c r="B73" s="145"/>
      <c r="D73" s="114"/>
      <c r="H73" s="127"/>
      <c r="I73" s="260"/>
      <c r="J73" s="260"/>
      <c r="K73" s="260"/>
      <c r="L73" s="260"/>
      <c r="M73" s="260"/>
      <c r="N73" s="260"/>
      <c r="O73" s="260"/>
      <c r="P73" s="260"/>
      <c r="Q73" s="260"/>
      <c r="R73" s="260"/>
      <c r="S73" s="260"/>
      <c r="T73" s="260"/>
      <c r="U73" s="260"/>
      <c r="V73" s="260"/>
      <c r="W73" s="260"/>
      <c r="X73" s="260"/>
      <c r="Y73" s="260"/>
      <c r="Z73" s="260"/>
      <c r="AA73" s="13"/>
      <c r="AB73" s="13"/>
      <c r="AC73" s="13"/>
    </row>
    <row r="74" spans="2:29" ht="14.25" customHeight="1">
      <c r="B74" s="145"/>
      <c r="D74" s="114"/>
      <c r="H74" s="127"/>
      <c r="I74" s="260"/>
      <c r="J74" s="260"/>
      <c r="K74" s="260"/>
      <c r="L74" s="260"/>
      <c r="M74" s="260"/>
      <c r="N74" s="260"/>
      <c r="O74" s="260"/>
      <c r="P74" s="260"/>
      <c r="Q74" s="260"/>
      <c r="R74" s="260"/>
      <c r="S74" s="260"/>
      <c r="T74" s="260"/>
      <c r="U74" s="260"/>
      <c r="V74" s="260"/>
      <c r="W74" s="260"/>
      <c r="X74" s="260"/>
      <c r="Y74" s="260"/>
      <c r="Z74" s="260"/>
      <c r="AA74" s="13"/>
      <c r="AB74" s="13"/>
      <c r="AC74" s="13"/>
    </row>
    <row r="75" spans="2:29" ht="14.25" customHeight="1">
      <c r="B75" s="145"/>
      <c r="D75" s="114"/>
      <c r="H75" s="127"/>
      <c r="I75" s="260"/>
      <c r="J75" s="260"/>
      <c r="K75" s="260"/>
      <c r="L75" s="260"/>
      <c r="M75" s="260"/>
      <c r="N75" s="260"/>
      <c r="O75" s="260"/>
      <c r="P75" s="260"/>
      <c r="Q75" s="260"/>
      <c r="R75" s="260"/>
      <c r="S75" s="260"/>
      <c r="T75" s="260"/>
      <c r="U75" s="260"/>
      <c r="V75" s="260"/>
      <c r="W75" s="260"/>
      <c r="X75" s="260"/>
      <c r="Y75" s="260"/>
      <c r="Z75" s="260"/>
      <c r="AA75" s="13"/>
      <c r="AB75" s="13"/>
      <c r="AC75" s="13"/>
    </row>
    <row r="76" spans="2:29" ht="14.25" customHeight="1">
      <c r="B76" s="145"/>
      <c r="D76" s="114"/>
      <c r="H76" s="127"/>
      <c r="I76" s="260"/>
      <c r="J76" s="260"/>
      <c r="K76" s="260"/>
      <c r="L76" s="260"/>
      <c r="M76" s="260"/>
      <c r="N76" s="260"/>
      <c r="O76" s="260"/>
      <c r="P76" s="260"/>
      <c r="Q76" s="260"/>
      <c r="R76" s="260"/>
      <c r="S76" s="260"/>
      <c r="T76" s="260"/>
      <c r="U76" s="260"/>
      <c r="V76" s="260"/>
      <c r="W76" s="260"/>
      <c r="X76" s="260"/>
      <c r="Y76" s="260"/>
      <c r="Z76" s="260"/>
      <c r="AA76" s="13"/>
      <c r="AB76" s="13"/>
      <c r="AC76" s="13"/>
    </row>
    <row r="77" spans="2:29" ht="14.25" customHeight="1">
      <c r="B77" s="145"/>
      <c r="D77" s="114"/>
      <c r="H77" s="127"/>
      <c r="I77" s="260"/>
      <c r="J77" s="260"/>
      <c r="K77" s="260"/>
      <c r="L77" s="260"/>
      <c r="M77" s="260"/>
      <c r="N77" s="260"/>
      <c r="O77" s="260"/>
      <c r="P77" s="260"/>
      <c r="Q77" s="260"/>
      <c r="R77" s="260"/>
      <c r="S77" s="260"/>
      <c r="T77" s="260"/>
      <c r="U77" s="260"/>
      <c r="V77" s="260"/>
      <c r="W77" s="260"/>
      <c r="X77" s="260"/>
      <c r="Y77" s="260"/>
      <c r="Z77" s="260"/>
      <c r="AA77" s="13"/>
      <c r="AB77" s="13"/>
      <c r="AC77" s="13"/>
    </row>
    <row r="78" spans="2:29" ht="14.25" customHeight="1">
      <c r="B78" s="145"/>
      <c r="D78" s="114"/>
      <c r="H78" s="127"/>
      <c r="I78" s="260"/>
      <c r="J78" s="260"/>
      <c r="K78" s="260"/>
      <c r="L78" s="260"/>
      <c r="M78" s="260"/>
      <c r="N78" s="260"/>
      <c r="O78" s="260"/>
      <c r="P78" s="260"/>
      <c r="Q78" s="260"/>
      <c r="R78" s="260"/>
      <c r="S78" s="260"/>
      <c r="T78" s="260"/>
      <c r="U78" s="260"/>
      <c r="V78" s="260"/>
      <c r="W78" s="260"/>
      <c r="X78" s="260"/>
      <c r="Y78" s="260"/>
      <c r="Z78" s="260"/>
      <c r="AA78" s="13"/>
      <c r="AB78" s="13"/>
      <c r="AC78" s="13"/>
    </row>
    <row r="79" spans="2:29" ht="14.25" customHeight="1">
      <c r="B79" s="145"/>
      <c r="D79" s="114"/>
      <c r="H79" s="127"/>
      <c r="I79" s="260"/>
      <c r="J79" s="260"/>
      <c r="K79" s="260"/>
      <c r="L79" s="260"/>
      <c r="M79" s="260"/>
      <c r="N79" s="260"/>
      <c r="O79" s="260"/>
      <c r="P79" s="260"/>
      <c r="Q79" s="260"/>
      <c r="R79" s="260"/>
      <c r="S79" s="260"/>
      <c r="T79" s="260"/>
      <c r="U79" s="260"/>
      <c r="V79" s="260"/>
      <c r="W79" s="260"/>
      <c r="X79" s="260"/>
      <c r="Y79" s="260"/>
      <c r="Z79" s="260"/>
      <c r="AA79" s="13"/>
      <c r="AB79" s="13"/>
      <c r="AC79" s="13"/>
    </row>
    <row r="80" spans="2:29" ht="14.25" customHeight="1">
      <c r="B80" s="145"/>
      <c r="D80" s="114"/>
      <c r="H80" s="127"/>
      <c r="I80" s="260"/>
      <c r="J80" s="260"/>
      <c r="K80" s="260"/>
      <c r="L80" s="260"/>
      <c r="M80" s="260"/>
      <c r="N80" s="260"/>
      <c r="O80" s="260"/>
      <c r="P80" s="260"/>
      <c r="Q80" s="260"/>
      <c r="R80" s="260"/>
      <c r="S80" s="260"/>
      <c r="T80" s="260"/>
      <c r="U80" s="260"/>
      <c r="V80" s="260"/>
      <c r="W80" s="260"/>
      <c r="X80" s="260"/>
      <c r="Y80" s="260"/>
      <c r="Z80" s="260"/>
      <c r="AA80" s="13"/>
      <c r="AB80" s="13"/>
      <c r="AC80" s="13"/>
    </row>
    <row r="81" spans="2:29" ht="14.25" customHeight="1">
      <c r="B81" s="145"/>
      <c r="D81" s="114"/>
      <c r="H81" s="127"/>
      <c r="I81" s="260"/>
      <c r="J81" s="260"/>
      <c r="K81" s="260"/>
      <c r="L81" s="260"/>
      <c r="M81" s="260"/>
      <c r="N81" s="260"/>
      <c r="O81" s="260"/>
      <c r="P81" s="260"/>
      <c r="Q81" s="260"/>
      <c r="R81" s="260"/>
      <c r="S81" s="260"/>
      <c r="T81" s="260"/>
      <c r="U81" s="260"/>
      <c r="V81" s="260"/>
      <c r="W81" s="260"/>
      <c r="X81" s="260"/>
      <c r="Y81" s="260"/>
      <c r="Z81" s="260"/>
      <c r="AA81" s="13"/>
      <c r="AB81" s="13"/>
      <c r="AC81" s="13"/>
    </row>
    <row r="82" spans="2:29" ht="14.25" customHeight="1">
      <c r="B82" s="145"/>
      <c r="D82" s="114"/>
      <c r="H82" s="127"/>
      <c r="I82" s="260"/>
      <c r="J82" s="260"/>
      <c r="K82" s="260"/>
      <c r="L82" s="260"/>
      <c r="M82" s="260"/>
      <c r="N82" s="260"/>
      <c r="O82" s="260"/>
      <c r="P82" s="260"/>
      <c r="Q82" s="260"/>
      <c r="R82" s="260"/>
      <c r="S82" s="260"/>
      <c r="T82" s="260"/>
      <c r="U82" s="260"/>
      <c r="V82" s="260"/>
      <c r="W82" s="260"/>
      <c r="X82" s="260"/>
      <c r="Y82" s="260"/>
      <c r="Z82" s="260"/>
      <c r="AA82" s="13"/>
      <c r="AB82" s="13"/>
      <c r="AC82" s="13"/>
    </row>
    <row r="83" spans="2:29" ht="14.25" customHeight="1">
      <c r="B83" s="145"/>
      <c r="D83" s="114"/>
      <c r="H83" s="127"/>
      <c r="I83" s="260"/>
      <c r="J83" s="260"/>
      <c r="K83" s="260"/>
      <c r="L83" s="260"/>
      <c r="M83" s="260"/>
      <c r="N83" s="260"/>
      <c r="O83" s="260"/>
      <c r="P83" s="260"/>
      <c r="Q83" s="260"/>
      <c r="R83" s="260"/>
      <c r="S83" s="260"/>
      <c r="T83" s="260"/>
      <c r="U83" s="260"/>
      <c r="V83" s="260"/>
      <c r="W83" s="260"/>
      <c r="X83" s="260"/>
      <c r="Y83" s="260"/>
      <c r="Z83" s="260"/>
      <c r="AA83" s="13"/>
      <c r="AB83" s="13"/>
      <c r="AC83" s="13"/>
    </row>
    <row r="84" spans="2:29" ht="14.25" customHeight="1">
      <c r="B84" s="145"/>
      <c r="D84" s="114"/>
      <c r="H84" s="127"/>
      <c r="I84" s="260"/>
      <c r="J84" s="260"/>
      <c r="K84" s="260"/>
      <c r="L84" s="260"/>
      <c r="M84" s="260"/>
      <c r="N84" s="260"/>
      <c r="O84" s="260"/>
      <c r="P84" s="260"/>
      <c r="Q84" s="260"/>
      <c r="R84" s="260"/>
      <c r="S84" s="260"/>
      <c r="T84" s="260"/>
      <c r="U84" s="260"/>
      <c r="V84" s="260"/>
      <c r="W84" s="260"/>
      <c r="X84" s="260"/>
      <c r="Y84" s="260"/>
      <c r="Z84" s="260"/>
      <c r="AA84" s="13"/>
      <c r="AB84" s="13"/>
      <c r="AC84" s="13"/>
    </row>
    <row r="85" spans="2:29" ht="14.25" customHeight="1">
      <c r="B85" s="145"/>
      <c r="D85" s="114"/>
      <c r="H85" s="127"/>
      <c r="I85" s="260"/>
      <c r="J85" s="260"/>
      <c r="K85" s="260"/>
      <c r="L85" s="260"/>
      <c r="M85" s="260"/>
      <c r="N85" s="260"/>
      <c r="O85" s="260"/>
      <c r="P85" s="260"/>
      <c r="Q85" s="260"/>
      <c r="R85" s="260"/>
      <c r="S85" s="260"/>
      <c r="T85" s="260"/>
      <c r="U85" s="260"/>
      <c r="V85" s="260"/>
      <c r="W85" s="260"/>
      <c r="X85" s="260"/>
      <c r="Y85" s="260"/>
      <c r="Z85" s="260"/>
      <c r="AA85" s="13"/>
      <c r="AB85" s="13"/>
      <c r="AC85" s="13"/>
    </row>
    <row r="86" spans="2:29" ht="14.25" customHeight="1">
      <c r="B86" s="145"/>
      <c r="D86" s="114"/>
      <c r="H86" s="127"/>
      <c r="I86" s="260"/>
      <c r="J86" s="260"/>
      <c r="K86" s="260"/>
      <c r="L86" s="260"/>
      <c r="M86" s="260"/>
      <c r="N86" s="260"/>
      <c r="O86" s="260"/>
      <c r="P86" s="260"/>
      <c r="Q86" s="260"/>
      <c r="R86" s="260"/>
      <c r="S86" s="260"/>
      <c r="T86" s="260"/>
      <c r="U86" s="260"/>
      <c r="V86" s="260"/>
      <c r="W86" s="260"/>
      <c r="X86" s="260"/>
      <c r="Y86" s="260"/>
      <c r="Z86" s="260"/>
      <c r="AA86" s="13"/>
      <c r="AB86" s="13"/>
      <c r="AC86" s="13"/>
    </row>
    <row r="87" spans="2:29" ht="14.25" customHeight="1">
      <c r="B87" s="145"/>
      <c r="D87" s="114"/>
      <c r="H87" s="127"/>
      <c r="I87" s="260"/>
      <c r="J87" s="260"/>
      <c r="K87" s="260"/>
      <c r="L87" s="260"/>
      <c r="M87" s="260"/>
      <c r="N87" s="260"/>
      <c r="O87" s="260"/>
      <c r="P87" s="260"/>
      <c r="Q87" s="260"/>
      <c r="R87" s="260"/>
      <c r="S87" s="260"/>
      <c r="T87" s="260"/>
      <c r="U87" s="260"/>
      <c r="V87" s="260"/>
      <c r="W87" s="260"/>
      <c r="X87" s="260"/>
      <c r="Y87" s="260"/>
      <c r="Z87" s="260"/>
      <c r="AA87" s="13"/>
      <c r="AB87" s="13"/>
      <c r="AC87" s="13"/>
    </row>
    <row r="88" spans="2:29" ht="14.25" customHeight="1">
      <c r="B88" s="145"/>
      <c r="D88" s="114"/>
      <c r="H88" s="127"/>
      <c r="I88" s="260"/>
      <c r="J88" s="260"/>
      <c r="K88" s="260"/>
      <c r="L88" s="260"/>
      <c r="M88" s="260"/>
      <c r="N88" s="260"/>
      <c r="O88" s="260"/>
      <c r="P88" s="260"/>
      <c r="Q88" s="260"/>
      <c r="R88" s="260"/>
      <c r="S88" s="260"/>
      <c r="T88" s="260"/>
      <c r="U88" s="260"/>
      <c r="V88" s="260"/>
      <c r="W88" s="260"/>
      <c r="X88" s="260"/>
      <c r="Y88" s="260"/>
      <c r="Z88" s="260"/>
      <c r="AA88" s="13"/>
      <c r="AB88" s="13"/>
      <c r="AC88" s="13"/>
    </row>
    <row r="89" spans="2:29" ht="14.25" customHeight="1">
      <c r="B89" s="145"/>
      <c r="D89" s="114"/>
      <c r="H89" s="127"/>
      <c r="I89" s="260"/>
      <c r="J89" s="260"/>
      <c r="K89" s="260"/>
      <c r="L89" s="260"/>
      <c r="M89" s="260"/>
      <c r="N89" s="260"/>
      <c r="O89" s="260"/>
      <c r="P89" s="260"/>
      <c r="Q89" s="260"/>
      <c r="R89" s="260"/>
      <c r="S89" s="260"/>
      <c r="T89" s="260"/>
      <c r="U89" s="260"/>
      <c r="V89" s="260"/>
      <c r="W89" s="260"/>
      <c r="X89" s="260"/>
      <c r="Y89" s="260"/>
      <c r="Z89" s="260"/>
      <c r="AA89" s="13"/>
      <c r="AB89" s="13"/>
      <c r="AC89" s="13"/>
    </row>
    <row r="90" spans="2:29" ht="14.25" customHeight="1">
      <c r="B90" s="145"/>
      <c r="D90" s="114"/>
      <c r="H90" s="127"/>
      <c r="I90" s="260"/>
      <c r="J90" s="260"/>
      <c r="K90" s="260"/>
      <c r="L90" s="260"/>
      <c r="M90" s="260"/>
      <c r="N90" s="260"/>
      <c r="O90" s="260"/>
      <c r="P90" s="260"/>
      <c r="Q90" s="260"/>
      <c r="R90" s="260"/>
      <c r="S90" s="260"/>
      <c r="T90" s="260"/>
      <c r="U90" s="260"/>
      <c r="V90" s="260"/>
      <c r="W90" s="260"/>
      <c r="X90" s="260"/>
      <c r="Y90" s="260"/>
      <c r="Z90" s="260"/>
      <c r="AA90" s="13"/>
      <c r="AB90" s="13"/>
      <c r="AC90" s="13"/>
    </row>
    <row r="91" spans="2:29" ht="14.25" customHeight="1">
      <c r="B91" s="145"/>
      <c r="D91" s="114"/>
      <c r="H91" s="127"/>
      <c r="I91" s="260"/>
      <c r="J91" s="260"/>
      <c r="K91" s="260"/>
      <c r="L91" s="260"/>
      <c r="M91" s="260"/>
      <c r="N91" s="260"/>
      <c r="O91" s="260"/>
      <c r="P91" s="260"/>
      <c r="Q91" s="260"/>
      <c r="R91" s="260"/>
      <c r="S91" s="260"/>
      <c r="T91" s="260"/>
      <c r="U91" s="260"/>
      <c r="V91" s="260"/>
      <c r="W91" s="260"/>
      <c r="X91" s="260"/>
      <c r="Y91" s="260"/>
      <c r="Z91" s="260"/>
      <c r="AA91" s="13"/>
      <c r="AB91" s="13"/>
      <c r="AC91" s="13"/>
    </row>
    <row r="92" spans="2:29" ht="14.25" customHeight="1">
      <c r="B92" s="145"/>
      <c r="D92" s="114"/>
      <c r="H92" s="127"/>
      <c r="I92" s="260"/>
      <c r="J92" s="260"/>
      <c r="K92" s="260"/>
      <c r="L92" s="260"/>
      <c r="M92" s="260"/>
      <c r="N92" s="260"/>
      <c r="O92" s="260"/>
      <c r="P92" s="260"/>
      <c r="Q92" s="260"/>
      <c r="R92" s="260"/>
      <c r="S92" s="260"/>
      <c r="T92" s="260"/>
      <c r="U92" s="260"/>
      <c r="V92" s="260"/>
      <c r="W92" s="260"/>
      <c r="X92" s="260"/>
      <c r="Y92" s="260"/>
      <c r="Z92" s="260"/>
      <c r="AA92" s="13"/>
      <c r="AB92" s="13"/>
      <c r="AC92" s="13"/>
    </row>
    <row r="93" spans="2:29" ht="14.25" customHeight="1">
      <c r="B93" s="145"/>
      <c r="D93" s="114"/>
      <c r="H93" s="127"/>
      <c r="I93" s="260"/>
      <c r="J93" s="260"/>
      <c r="K93" s="260"/>
      <c r="L93" s="260"/>
      <c r="M93" s="260"/>
      <c r="N93" s="260"/>
      <c r="O93" s="260"/>
      <c r="P93" s="260"/>
      <c r="Q93" s="260"/>
      <c r="R93" s="260"/>
      <c r="S93" s="260"/>
      <c r="T93" s="260"/>
      <c r="U93" s="260"/>
      <c r="V93" s="260"/>
      <c r="W93" s="260"/>
      <c r="X93" s="260"/>
      <c r="Y93" s="260"/>
      <c r="Z93" s="260"/>
      <c r="AA93" s="13"/>
      <c r="AB93" s="13"/>
      <c r="AC93" s="13"/>
    </row>
    <row r="94" spans="2:29" ht="14.25" customHeight="1">
      <c r="B94" s="145"/>
      <c r="D94" s="114"/>
      <c r="H94" s="127"/>
      <c r="I94" s="260"/>
      <c r="J94" s="260"/>
      <c r="K94" s="260"/>
      <c r="L94" s="260"/>
      <c r="M94" s="260"/>
      <c r="N94" s="260"/>
      <c r="O94" s="260"/>
      <c r="P94" s="260"/>
      <c r="Q94" s="260"/>
      <c r="R94" s="260"/>
      <c r="S94" s="260"/>
      <c r="T94" s="260"/>
      <c r="U94" s="260"/>
      <c r="V94" s="260"/>
      <c r="W94" s="260"/>
      <c r="X94" s="260"/>
      <c r="Y94" s="260"/>
      <c r="Z94" s="260"/>
      <c r="AA94" s="13"/>
      <c r="AB94" s="13"/>
      <c r="AC94" s="13"/>
    </row>
    <row r="95" spans="2:29" ht="14.25" customHeight="1">
      <c r="B95" s="145"/>
      <c r="D95" s="114"/>
      <c r="H95" s="127"/>
      <c r="I95" s="260"/>
      <c r="J95" s="260"/>
      <c r="K95" s="260"/>
      <c r="L95" s="260"/>
      <c r="M95" s="260"/>
      <c r="N95" s="260"/>
      <c r="O95" s="260"/>
      <c r="P95" s="260"/>
      <c r="Q95" s="260"/>
      <c r="R95" s="260"/>
      <c r="S95" s="260"/>
      <c r="T95" s="260"/>
      <c r="U95" s="260"/>
      <c r="V95" s="260"/>
      <c r="W95" s="260"/>
      <c r="X95" s="260"/>
      <c r="Y95" s="260"/>
      <c r="Z95" s="260"/>
      <c r="AA95" s="13"/>
      <c r="AB95" s="13"/>
      <c r="AC95" s="13"/>
    </row>
    <row r="96" spans="2:29" ht="14.25" customHeight="1">
      <c r="B96" s="145"/>
      <c r="D96" s="114"/>
      <c r="H96" s="127"/>
      <c r="I96" s="260"/>
      <c r="J96" s="260"/>
      <c r="K96" s="260"/>
      <c r="L96" s="260"/>
      <c r="M96" s="260"/>
      <c r="N96" s="260"/>
      <c r="O96" s="260"/>
      <c r="P96" s="260"/>
      <c r="Q96" s="260"/>
      <c r="R96" s="260"/>
      <c r="S96" s="260"/>
      <c r="T96" s="260"/>
      <c r="U96" s="260"/>
      <c r="V96" s="260"/>
      <c r="W96" s="260"/>
      <c r="X96" s="260"/>
      <c r="Y96" s="260"/>
      <c r="Z96" s="260"/>
      <c r="AA96" s="13"/>
      <c r="AB96" s="13"/>
      <c r="AC96" s="13"/>
    </row>
    <row r="97" spans="1:29" ht="14.25" customHeight="1">
      <c r="A97" s="260"/>
      <c r="B97" s="145"/>
      <c r="D97" s="114"/>
      <c r="H97" s="127"/>
      <c r="I97" s="260"/>
      <c r="J97" s="260"/>
      <c r="K97" s="260"/>
      <c r="L97" s="260"/>
      <c r="M97" s="260"/>
      <c r="N97" s="260"/>
      <c r="O97" s="260"/>
      <c r="P97" s="260"/>
      <c r="Q97" s="260"/>
      <c r="R97" s="260"/>
      <c r="S97" s="260"/>
      <c r="T97" s="260"/>
      <c r="U97" s="260"/>
      <c r="V97" s="260"/>
      <c r="W97" s="260"/>
      <c r="X97" s="260"/>
      <c r="Y97" s="260"/>
      <c r="Z97" s="260"/>
      <c r="AA97" s="13"/>
      <c r="AB97" s="13"/>
      <c r="AC97" s="13"/>
    </row>
    <row r="98" spans="1:29" ht="14.25" customHeight="1">
      <c r="A98" s="260"/>
      <c r="B98" s="145"/>
      <c r="D98" s="114"/>
      <c r="H98" s="127"/>
      <c r="I98" s="260"/>
      <c r="J98" s="260"/>
      <c r="K98" s="260"/>
      <c r="L98" s="260"/>
      <c r="M98" s="260"/>
      <c r="N98" s="260"/>
      <c r="O98" s="260"/>
      <c r="P98" s="260"/>
      <c r="Q98" s="260"/>
      <c r="R98" s="260"/>
      <c r="S98" s="260"/>
      <c r="T98" s="260"/>
      <c r="U98" s="260"/>
      <c r="V98" s="260"/>
      <c r="W98" s="260"/>
      <c r="X98" s="260"/>
      <c r="Y98" s="260"/>
      <c r="Z98" s="260"/>
      <c r="AA98" s="12"/>
      <c r="AB98" s="13"/>
      <c r="AC98" s="12"/>
    </row>
    <row r="99" spans="1:29" ht="14.25" customHeight="1">
      <c r="A99" s="260"/>
      <c r="B99" s="145"/>
      <c r="D99" s="114"/>
      <c r="H99" s="127"/>
      <c r="I99" s="260"/>
      <c r="J99" s="260"/>
      <c r="K99" s="260"/>
      <c r="L99" s="260"/>
      <c r="M99" s="260"/>
      <c r="N99" s="260"/>
      <c r="O99" s="260"/>
      <c r="P99" s="260"/>
      <c r="Q99" s="260"/>
      <c r="R99" s="260"/>
      <c r="S99" s="260"/>
      <c r="T99" s="260"/>
      <c r="U99" s="260"/>
      <c r="V99" s="260"/>
      <c r="W99" s="260"/>
      <c r="X99" s="260"/>
      <c r="Y99" s="260"/>
      <c r="Z99" s="260"/>
      <c r="AA99" s="12"/>
      <c r="AB99" s="13"/>
      <c r="AC99" s="12"/>
    </row>
    <row r="100" spans="1:29" ht="14.25" customHeight="1">
      <c r="A100" s="260"/>
      <c r="B100" s="145"/>
      <c r="D100" s="114"/>
      <c r="H100" s="127"/>
      <c r="I100" s="260"/>
      <c r="J100" s="260"/>
      <c r="K100" s="260"/>
      <c r="L100" s="260"/>
      <c r="M100" s="260"/>
      <c r="N100" s="260"/>
      <c r="O100" s="260"/>
      <c r="P100" s="260"/>
      <c r="Q100" s="260"/>
      <c r="R100" s="260"/>
      <c r="S100" s="260"/>
      <c r="T100" s="260"/>
      <c r="U100" s="260"/>
      <c r="V100" s="260"/>
      <c r="W100" s="260"/>
      <c r="X100" s="260"/>
      <c r="Y100" s="260"/>
      <c r="Z100" s="260"/>
      <c r="AA100" s="12"/>
      <c r="AB100" s="13"/>
      <c r="AC100" s="12"/>
    </row>
    <row r="101" spans="1:29" ht="14.25" customHeight="1">
      <c r="A101" s="260"/>
      <c r="B101" s="145"/>
      <c r="D101" s="114"/>
      <c r="H101" s="127"/>
      <c r="I101" s="260"/>
      <c r="J101" s="260"/>
      <c r="K101" s="260"/>
      <c r="L101" s="260"/>
      <c r="M101" s="260"/>
      <c r="N101" s="260"/>
      <c r="O101" s="260"/>
      <c r="P101" s="260"/>
      <c r="Q101" s="260"/>
      <c r="R101" s="260"/>
      <c r="S101" s="260"/>
      <c r="T101" s="260"/>
      <c r="U101" s="260"/>
      <c r="V101" s="260"/>
      <c r="W101" s="260"/>
      <c r="X101" s="260"/>
      <c r="Y101" s="260"/>
      <c r="Z101" s="260"/>
      <c r="AA101" s="425"/>
      <c r="AB101" s="425"/>
      <c r="AC101" s="425"/>
    </row>
    <row r="102" spans="1:29" ht="14.25" customHeight="1">
      <c r="A102" s="260"/>
      <c r="B102" s="145"/>
      <c r="D102" s="114"/>
      <c r="H102" s="127"/>
      <c r="I102" s="260"/>
      <c r="J102" s="260"/>
      <c r="K102" s="260"/>
      <c r="L102" s="260"/>
      <c r="M102" s="260"/>
      <c r="N102" s="260"/>
      <c r="O102" s="260"/>
      <c r="P102" s="260"/>
      <c r="Q102" s="260"/>
      <c r="R102" s="260"/>
      <c r="S102" s="260"/>
      <c r="T102" s="260"/>
      <c r="U102" s="260"/>
      <c r="V102" s="260"/>
      <c r="W102" s="260"/>
      <c r="X102" s="260"/>
      <c r="Y102" s="260"/>
      <c r="Z102" s="260"/>
      <c r="AA102" s="425"/>
      <c r="AB102" s="425"/>
      <c r="AC102" s="425"/>
    </row>
    <row r="103" spans="1:29" ht="14.25" customHeight="1">
      <c r="A103" s="260"/>
      <c r="B103" s="145"/>
      <c r="D103" s="114"/>
      <c r="H103" s="150"/>
      <c r="I103" s="260"/>
      <c r="J103" s="260"/>
      <c r="K103" s="260"/>
      <c r="L103" s="260"/>
      <c r="M103" s="260"/>
      <c r="N103" s="260"/>
      <c r="O103" s="260"/>
      <c r="P103" s="260"/>
      <c r="Q103" s="260"/>
      <c r="R103" s="260"/>
      <c r="S103" s="260"/>
      <c r="T103" s="260"/>
      <c r="U103" s="260"/>
      <c r="V103" s="260"/>
      <c r="W103" s="260"/>
      <c r="X103" s="260"/>
      <c r="Y103" s="260"/>
      <c r="Z103" s="260"/>
      <c r="AA103" s="425"/>
      <c r="AB103" s="425"/>
      <c r="AC103" s="425"/>
    </row>
    <row r="104" spans="1:29" ht="14.25" customHeight="1">
      <c r="A104" s="8"/>
      <c r="B104" s="147"/>
      <c r="C104" s="150"/>
      <c r="D104" s="150"/>
      <c r="H104" s="150"/>
      <c r="I104" s="260"/>
      <c r="J104" s="260"/>
      <c r="K104" s="260"/>
      <c r="L104" s="260"/>
      <c r="M104" s="260"/>
      <c r="N104" s="260"/>
      <c r="O104" s="260"/>
      <c r="P104" s="260"/>
      <c r="Q104" s="260"/>
      <c r="R104" s="260"/>
      <c r="S104" s="260"/>
      <c r="T104" s="260"/>
      <c r="U104" s="260"/>
      <c r="V104" s="260"/>
      <c r="W104" s="260"/>
      <c r="X104" s="260"/>
      <c r="Y104" s="260"/>
      <c r="Z104" s="260"/>
      <c r="AA104" s="425"/>
      <c r="AB104" s="425"/>
      <c r="AC104" s="425"/>
    </row>
    <row r="105" spans="1:29" ht="14.25" customHeight="1">
      <c r="A105" s="8"/>
      <c r="B105" s="147"/>
      <c r="C105" s="150"/>
      <c r="D105" s="150"/>
      <c r="H105" s="115"/>
      <c r="I105" s="260"/>
      <c r="J105" s="260"/>
      <c r="K105" s="260"/>
      <c r="L105" s="260"/>
      <c r="M105" s="260"/>
      <c r="N105" s="260"/>
      <c r="O105" s="260"/>
      <c r="P105" s="260"/>
      <c r="Q105" s="260"/>
      <c r="R105" s="260"/>
      <c r="S105" s="260"/>
      <c r="T105" s="260"/>
      <c r="U105" s="260"/>
      <c r="V105" s="260"/>
      <c r="W105" s="260"/>
      <c r="X105" s="260"/>
      <c r="Y105" s="260"/>
      <c r="Z105" s="260"/>
      <c r="AA105" s="425"/>
      <c r="AB105" s="425"/>
      <c r="AC105" s="425"/>
    </row>
    <row r="106" spans="1:29" ht="14.25" customHeight="1">
      <c r="A106" s="8"/>
      <c r="B106" s="20"/>
      <c r="C106" s="115"/>
      <c r="D106" s="150"/>
      <c r="H106" s="421"/>
      <c r="I106" s="260"/>
      <c r="J106" s="260"/>
      <c r="K106" s="260"/>
      <c r="L106" s="260"/>
      <c r="M106" s="260"/>
      <c r="N106" s="260"/>
      <c r="O106" s="260"/>
      <c r="P106" s="260"/>
      <c r="Q106" s="260"/>
      <c r="R106" s="260"/>
      <c r="S106" s="260"/>
      <c r="T106" s="260"/>
      <c r="U106" s="260"/>
      <c r="V106" s="260"/>
      <c r="W106" s="260"/>
      <c r="X106" s="260"/>
      <c r="Y106" s="260"/>
      <c r="Z106" s="260"/>
      <c r="AA106" s="425"/>
      <c r="AB106" s="425"/>
      <c r="AC106" s="425"/>
    </row>
    <row r="107" spans="1:29" ht="14.25" customHeight="1">
      <c r="A107" s="260"/>
      <c r="B107" s="420"/>
      <c r="C107" s="114"/>
      <c r="D107" s="421"/>
      <c r="H107" s="421"/>
      <c r="I107" s="260"/>
      <c r="J107" s="260"/>
      <c r="K107" s="260"/>
      <c r="L107" s="260"/>
      <c r="M107" s="260"/>
      <c r="N107" s="260"/>
      <c r="O107" s="260"/>
      <c r="P107" s="260"/>
      <c r="Q107" s="260"/>
      <c r="R107" s="260"/>
      <c r="S107" s="260"/>
      <c r="T107" s="260"/>
      <c r="U107" s="260"/>
      <c r="V107" s="260"/>
      <c r="W107" s="260"/>
      <c r="X107" s="260"/>
      <c r="Y107" s="260"/>
      <c r="Z107" s="260"/>
      <c r="AA107" s="425"/>
      <c r="AB107" s="425"/>
      <c r="AC107" s="425"/>
    </row>
    <row r="108" spans="1:29" ht="14.25" customHeight="1">
      <c r="A108" s="260"/>
      <c r="B108" s="420"/>
      <c r="C108" s="114"/>
      <c r="D108" s="421"/>
      <c r="H108" s="421"/>
      <c r="I108" s="260"/>
      <c r="J108" s="260"/>
      <c r="K108" s="260"/>
      <c r="L108" s="260"/>
      <c r="M108" s="260"/>
      <c r="N108" s="260"/>
      <c r="O108" s="260"/>
      <c r="P108" s="260"/>
      <c r="Q108" s="260"/>
      <c r="R108" s="260"/>
      <c r="S108" s="260"/>
      <c r="T108" s="260"/>
      <c r="U108" s="260"/>
      <c r="V108" s="260"/>
      <c r="W108" s="260"/>
      <c r="X108" s="260"/>
      <c r="Y108" s="260"/>
      <c r="Z108" s="260"/>
      <c r="AA108" s="425"/>
      <c r="AB108" s="425"/>
      <c r="AC108" s="425"/>
    </row>
    <row r="109" spans="1:29" ht="14.25" customHeight="1">
      <c r="A109" s="260"/>
      <c r="B109" s="420"/>
      <c r="C109" s="114"/>
      <c r="D109" s="421"/>
      <c r="H109" s="127"/>
      <c r="I109" s="260"/>
      <c r="J109" s="260"/>
      <c r="K109" s="260"/>
      <c r="L109" s="260"/>
      <c r="M109" s="260"/>
      <c r="N109" s="260"/>
      <c r="O109" s="260"/>
      <c r="P109" s="260"/>
      <c r="Q109" s="260"/>
      <c r="R109" s="260"/>
      <c r="S109" s="260"/>
      <c r="T109" s="260"/>
      <c r="U109" s="260"/>
      <c r="V109" s="260"/>
      <c r="W109" s="260"/>
      <c r="X109" s="260"/>
      <c r="Y109" s="260"/>
      <c r="Z109" s="260"/>
      <c r="AA109" s="425"/>
      <c r="AB109" s="425"/>
      <c r="AC109" s="425"/>
    </row>
    <row r="110" spans="1:29" ht="14.25" customHeight="1">
      <c r="A110" s="260"/>
      <c r="B110" s="145"/>
      <c r="D110" s="114"/>
      <c r="H110" s="127"/>
      <c r="I110" s="260"/>
      <c r="J110" s="260"/>
      <c r="K110" s="260"/>
      <c r="L110" s="260"/>
      <c r="M110" s="260"/>
      <c r="N110" s="260"/>
      <c r="O110" s="260"/>
      <c r="P110" s="260"/>
      <c r="Q110" s="260"/>
      <c r="R110" s="260"/>
      <c r="S110" s="260"/>
      <c r="T110" s="260"/>
      <c r="U110" s="260"/>
      <c r="V110" s="260"/>
      <c r="W110" s="260"/>
      <c r="X110" s="260"/>
      <c r="Y110" s="260"/>
      <c r="Z110" s="260"/>
      <c r="AA110" s="425"/>
      <c r="AB110" s="425"/>
      <c r="AC110" s="425"/>
    </row>
    <row r="111" spans="1:29" ht="14.25" customHeight="1">
      <c r="A111" s="260"/>
      <c r="B111" s="145"/>
      <c r="D111" s="114"/>
      <c r="H111" s="127"/>
      <c r="I111" s="260"/>
      <c r="J111" s="260"/>
      <c r="K111" s="260"/>
      <c r="L111" s="260"/>
      <c r="M111" s="260"/>
      <c r="N111" s="260"/>
      <c r="O111" s="260"/>
      <c r="P111" s="260"/>
      <c r="Q111" s="260"/>
      <c r="R111" s="260"/>
      <c r="S111" s="260"/>
      <c r="T111" s="260"/>
      <c r="U111" s="260"/>
      <c r="V111" s="260"/>
      <c r="W111" s="260"/>
      <c r="X111" s="260"/>
      <c r="Y111" s="260"/>
      <c r="Z111" s="260"/>
      <c r="AA111" s="425"/>
      <c r="AB111" s="425"/>
      <c r="AC111" s="425"/>
    </row>
    <row r="112" spans="1:29" ht="14.25" customHeight="1">
      <c r="A112" s="260"/>
      <c r="B112" s="145"/>
      <c r="D112" s="114"/>
      <c r="H112" s="127"/>
      <c r="I112" s="260"/>
      <c r="J112" s="260"/>
      <c r="K112" s="260"/>
      <c r="L112" s="260"/>
      <c r="M112" s="260"/>
      <c r="N112" s="260"/>
      <c r="O112" s="260"/>
      <c r="P112" s="260"/>
      <c r="Q112" s="260"/>
      <c r="R112" s="260"/>
      <c r="S112" s="260"/>
      <c r="T112" s="260"/>
      <c r="U112" s="260"/>
      <c r="V112" s="260"/>
      <c r="W112" s="260"/>
      <c r="X112" s="260"/>
      <c r="Y112" s="260"/>
      <c r="Z112" s="260"/>
      <c r="AA112" s="425"/>
      <c r="AB112" s="425"/>
      <c r="AC112" s="425"/>
    </row>
    <row r="113" spans="2:26" ht="14.25" customHeight="1">
      <c r="B113" s="145"/>
      <c r="D113" s="114"/>
      <c r="H113" s="127"/>
      <c r="I113" s="260"/>
      <c r="J113" s="260"/>
      <c r="K113" s="260"/>
      <c r="L113" s="260"/>
      <c r="M113" s="260"/>
      <c r="N113" s="260"/>
      <c r="O113" s="260"/>
      <c r="P113" s="260"/>
      <c r="Q113" s="260"/>
      <c r="R113" s="260"/>
      <c r="S113" s="260"/>
      <c r="T113" s="260"/>
      <c r="U113" s="260"/>
      <c r="V113" s="260"/>
      <c r="W113" s="260"/>
      <c r="X113" s="260"/>
      <c r="Y113" s="260"/>
      <c r="Z113" s="260"/>
    </row>
    <row r="114" spans="2:26" ht="14.25" customHeight="1">
      <c r="B114" s="145"/>
      <c r="D114" s="114"/>
      <c r="H114" s="127"/>
      <c r="I114" s="260"/>
      <c r="J114" s="260"/>
      <c r="K114" s="260"/>
      <c r="L114" s="260"/>
      <c r="M114" s="260"/>
      <c r="N114" s="260"/>
      <c r="O114" s="260"/>
      <c r="P114" s="260"/>
      <c r="Q114" s="260"/>
      <c r="R114" s="260"/>
      <c r="S114" s="260"/>
      <c r="T114" s="260"/>
      <c r="U114" s="260"/>
      <c r="V114" s="260"/>
      <c r="W114" s="260"/>
      <c r="X114" s="260"/>
      <c r="Y114" s="260"/>
      <c r="Z114" s="260"/>
    </row>
    <row r="115" spans="2:26" ht="14.25" customHeight="1">
      <c r="B115" s="145"/>
      <c r="D115" s="114"/>
      <c r="H115" s="127"/>
      <c r="I115" s="260"/>
      <c r="J115" s="260"/>
      <c r="K115" s="260"/>
      <c r="L115" s="260"/>
      <c r="M115" s="260"/>
      <c r="N115" s="260"/>
      <c r="O115" s="260"/>
      <c r="P115" s="260"/>
      <c r="Q115" s="260"/>
      <c r="R115" s="260"/>
      <c r="S115" s="260"/>
      <c r="T115" s="260"/>
      <c r="U115" s="260"/>
      <c r="V115" s="260"/>
      <c r="W115" s="260"/>
      <c r="X115" s="260"/>
      <c r="Y115" s="260"/>
      <c r="Z115" s="260"/>
    </row>
    <row r="116" spans="2:26" ht="14.25" customHeight="1">
      <c r="B116" s="145"/>
      <c r="D116" s="114"/>
      <c r="H116" s="127"/>
      <c r="I116" s="260"/>
      <c r="J116" s="260"/>
      <c r="K116" s="260"/>
      <c r="L116" s="260"/>
      <c r="M116" s="260"/>
      <c r="N116" s="260"/>
      <c r="O116" s="260"/>
      <c r="P116" s="260"/>
      <c r="Q116" s="260"/>
      <c r="R116" s="260"/>
      <c r="S116" s="260"/>
      <c r="T116" s="260"/>
      <c r="U116" s="260"/>
      <c r="V116" s="260"/>
      <c r="W116" s="260"/>
      <c r="X116" s="260"/>
      <c r="Y116" s="260"/>
      <c r="Z116" s="260"/>
    </row>
    <row r="117" spans="2:26" ht="14.25" customHeight="1">
      <c r="B117" s="145"/>
      <c r="D117" s="114"/>
      <c r="H117" s="127"/>
      <c r="I117" s="260"/>
      <c r="J117" s="260"/>
      <c r="K117" s="260"/>
      <c r="L117" s="260"/>
      <c r="M117" s="260"/>
      <c r="N117" s="260"/>
      <c r="O117" s="260"/>
      <c r="P117" s="260"/>
      <c r="Q117" s="260"/>
      <c r="R117" s="260"/>
      <c r="S117" s="260"/>
      <c r="T117" s="260"/>
      <c r="U117" s="260"/>
      <c r="V117" s="260"/>
      <c r="W117" s="260"/>
      <c r="X117" s="260"/>
      <c r="Y117" s="260"/>
      <c r="Z117" s="260"/>
    </row>
    <row r="118" spans="2:26" ht="14.25" customHeight="1">
      <c r="B118" s="145"/>
      <c r="D118" s="114"/>
      <c r="H118" s="127"/>
      <c r="I118" s="260"/>
      <c r="J118" s="260"/>
      <c r="K118" s="260"/>
      <c r="L118" s="260"/>
      <c r="M118" s="260"/>
      <c r="N118" s="260"/>
      <c r="O118" s="260"/>
      <c r="P118" s="260"/>
      <c r="Q118" s="260"/>
      <c r="R118" s="260"/>
      <c r="S118" s="260"/>
      <c r="T118" s="260"/>
      <c r="U118" s="260"/>
      <c r="V118" s="260"/>
      <c r="W118" s="260"/>
      <c r="X118" s="260"/>
      <c r="Y118" s="260"/>
      <c r="Z118" s="260"/>
    </row>
    <row r="119" spans="2:26" ht="14.25" customHeight="1">
      <c r="B119" s="145"/>
      <c r="D119" s="114"/>
      <c r="H119" s="127"/>
      <c r="I119" s="260"/>
      <c r="J119" s="260"/>
      <c r="K119" s="260"/>
      <c r="L119" s="260"/>
      <c r="M119" s="260"/>
      <c r="N119" s="260"/>
      <c r="O119" s="260"/>
      <c r="P119" s="260"/>
      <c r="Q119" s="260"/>
      <c r="R119" s="260"/>
      <c r="S119" s="260"/>
      <c r="T119" s="260"/>
      <c r="U119" s="260"/>
      <c r="V119" s="260"/>
      <c r="W119" s="260"/>
      <c r="X119" s="260"/>
      <c r="Y119" s="260"/>
      <c r="Z119" s="260"/>
    </row>
    <row r="120" spans="2:26" ht="14.25" customHeight="1">
      <c r="B120" s="145"/>
      <c r="D120" s="114"/>
      <c r="H120" s="127"/>
      <c r="I120" s="260"/>
      <c r="J120" s="260"/>
      <c r="K120" s="260"/>
      <c r="L120" s="260"/>
      <c r="M120" s="260"/>
      <c r="N120" s="260"/>
      <c r="O120" s="260"/>
      <c r="P120" s="260"/>
      <c r="Q120" s="260"/>
      <c r="R120" s="260"/>
      <c r="S120" s="260"/>
      <c r="T120" s="260"/>
      <c r="U120" s="260"/>
      <c r="V120" s="260"/>
      <c r="W120" s="260"/>
      <c r="X120" s="260"/>
      <c r="Y120" s="260"/>
      <c r="Z120" s="260"/>
    </row>
    <row r="121" spans="2:26" ht="14.25" customHeight="1">
      <c r="B121" s="145"/>
      <c r="D121" s="114"/>
      <c r="H121" s="127"/>
      <c r="I121" s="260"/>
      <c r="J121" s="260"/>
      <c r="K121" s="260"/>
      <c r="L121" s="260"/>
      <c r="M121" s="260"/>
      <c r="N121" s="260"/>
      <c r="O121" s="260"/>
      <c r="P121" s="260"/>
      <c r="Q121" s="260"/>
      <c r="R121" s="260"/>
      <c r="S121" s="260"/>
      <c r="T121" s="260"/>
      <c r="U121" s="260"/>
      <c r="V121" s="260"/>
      <c r="W121" s="260"/>
      <c r="X121" s="260"/>
      <c r="Y121" s="260"/>
      <c r="Z121" s="260"/>
    </row>
    <row r="122" spans="2:26" ht="14.25" customHeight="1">
      <c r="B122" s="145"/>
      <c r="D122" s="114"/>
      <c r="H122" s="127"/>
      <c r="I122" s="260"/>
      <c r="J122" s="260"/>
      <c r="K122" s="260"/>
      <c r="L122" s="260"/>
      <c r="M122" s="260"/>
      <c r="N122" s="260"/>
      <c r="O122" s="260"/>
      <c r="P122" s="260"/>
      <c r="Q122" s="260"/>
      <c r="R122" s="260"/>
      <c r="S122" s="260"/>
      <c r="T122" s="260"/>
      <c r="U122" s="260"/>
      <c r="V122" s="260"/>
      <c r="W122" s="260"/>
      <c r="X122" s="260"/>
      <c r="Y122" s="260"/>
      <c r="Z122" s="260"/>
    </row>
    <row r="123" spans="2:26" ht="14.25" customHeight="1">
      <c r="B123" s="145"/>
      <c r="D123" s="114"/>
      <c r="H123" s="127"/>
      <c r="I123" s="260"/>
      <c r="J123" s="260"/>
      <c r="K123" s="260"/>
      <c r="L123" s="260"/>
      <c r="M123" s="260"/>
      <c r="N123" s="260"/>
      <c r="O123" s="260"/>
      <c r="P123" s="260"/>
      <c r="Q123" s="260"/>
      <c r="R123" s="260"/>
      <c r="S123" s="260"/>
      <c r="T123" s="260"/>
      <c r="U123" s="260"/>
      <c r="V123" s="260"/>
      <c r="W123" s="260"/>
      <c r="X123" s="260"/>
      <c r="Y123" s="260"/>
      <c r="Z123" s="260"/>
    </row>
    <row r="124" spans="2:26" ht="14.25" customHeight="1">
      <c r="B124" s="145"/>
      <c r="D124" s="114"/>
      <c r="H124" s="127"/>
      <c r="I124" s="260"/>
      <c r="J124" s="260"/>
      <c r="K124" s="260"/>
      <c r="L124" s="260"/>
      <c r="M124" s="260"/>
      <c r="N124" s="260"/>
      <c r="O124" s="260"/>
      <c r="P124" s="260"/>
      <c r="Q124" s="260"/>
      <c r="R124" s="260"/>
      <c r="S124" s="260"/>
      <c r="T124" s="260"/>
      <c r="U124" s="260"/>
      <c r="V124" s="260"/>
      <c r="W124" s="260"/>
      <c r="X124" s="260"/>
      <c r="Y124" s="260"/>
      <c r="Z124" s="260"/>
    </row>
    <row r="125" spans="2:26" ht="14.25" customHeight="1">
      <c r="B125" s="145"/>
      <c r="D125" s="114"/>
      <c r="H125" s="127"/>
      <c r="I125" s="260"/>
      <c r="J125" s="260"/>
      <c r="K125" s="260"/>
      <c r="L125" s="260"/>
      <c r="M125" s="260"/>
      <c r="N125" s="260"/>
      <c r="O125" s="260"/>
      <c r="P125" s="260"/>
      <c r="Q125" s="260"/>
      <c r="R125" s="260"/>
      <c r="S125" s="260"/>
      <c r="T125" s="260"/>
      <c r="U125" s="260"/>
      <c r="V125" s="260"/>
      <c r="W125" s="260"/>
      <c r="X125" s="260"/>
      <c r="Y125" s="260"/>
      <c r="Z125" s="260"/>
    </row>
    <row r="126" spans="2:26" ht="14.25" customHeight="1">
      <c r="B126" s="145"/>
      <c r="D126" s="114"/>
      <c r="H126" s="127"/>
      <c r="I126" s="260"/>
      <c r="J126" s="260"/>
      <c r="K126" s="260"/>
      <c r="L126" s="260"/>
      <c r="M126" s="260"/>
      <c r="N126" s="260"/>
      <c r="O126" s="260"/>
      <c r="P126" s="260"/>
      <c r="Q126" s="260"/>
      <c r="R126" s="260"/>
      <c r="S126" s="260"/>
      <c r="T126" s="260"/>
      <c r="U126" s="260"/>
      <c r="V126" s="260"/>
      <c r="W126" s="260"/>
      <c r="X126" s="260"/>
      <c r="Y126" s="260"/>
      <c r="Z126" s="260"/>
    </row>
    <row r="127" spans="2:26" ht="14.25" customHeight="1">
      <c r="B127" s="145"/>
      <c r="D127" s="114"/>
      <c r="H127" s="127"/>
      <c r="I127" s="260"/>
      <c r="J127" s="260"/>
      <c r="K127" s="260"/>
      <c r="L127" s="260"/>
      <c r="M127" s="260"/>
      <c r="N127" s="260"/>
      <c r="O127" s="260"/>
      <c r="P127" s="260"/>
      <c r="Q127" s="260"/>
      <c r="R127" s="260"/>
      <c r="S127" s="260"/>
      <c r="T127" s="260"/>
      <c r="U127" s="260"/>
      <c r="V127" s="260"/>
      <c r="W127" s="260"/>
      <c r="X127" s="260"/>
      <c r="Y127" s="260"/>
      <c r="Z127" s="260"/>
    </row>
    <row r="128" spans="2:26" ht="14.25" customHeight="1">
      <c r="B128" s="145"/>
      <c r="D128" s="114"/>
      <c r="H128" s="127"/>
      <c r="I128" s="260"/>
      <c r="J128" s="260"/>
      <c r="K128" s="260"/>
      <c r="L128" s="260"/>
      <c r="M128" s="260"/>
      <c r="N128" s="260"/>
      <c r="O128" s="260"/>
      <c r="P128" s="260"/>
      <c r="Q128" s="260"/>
      <c r="R128" s="260"/>
      <c r="S128" s="260"/>
      <c r="T128" s="260"/>
      <c r="U128" s="260"/>
      <c r="V128" s="260"/>
      <c r="W128" s="260"/>
      <c r="X128" s="260"/>
      <c r="Y128" s="260"/>
      <c r="Z128" s="260"/>
    </row>
    <row r="129" spans="2:26" ht="14.25" customHeight="1">
      <c r="B129" s="145"/>
      <c r="D129" s="114"/>
      <c r="H129" s="127"/>
      <c r="I129" s="260"/>
      <c r="J129" s="260"/>
      <c r="K129" s="260"/>
      <c r="L129" s="260"/>
      <c r="M129" s="260"/>
      <c r="N129" s="260"/>
      <c r="O129" s="260"/>
      <c r="P129" s="260"/>
      <c r="Q129" s="260"/>
      <c r="R129" s="260"/>
      <c r="S129" s="260"/>
      <c r="T129" s="260"/>
      <c r="U129" s="260"/>
      <c r="V129" s="260"/>
      <c r="W129" s="260"/>
      <c r="X129" s="260"/>
      <c r="Y129" s="260"/>
      <c r="Z129" s="260"/>
    </row>
    <row r="130" spans="2:26" ht="14.25" customHeight="1">
      <c r="B130" s="145"/>
      <c r="D130" s="114"/>
      <c r="H130" s="127"/>
      <c r="I130" s="260"/>
      <c r="J130" s="260"/>
      <c r="K130" s="260"/>
      <c r="L130" s="260"/>
      <c r="M130" s="260"/>
      <c r="N130" s="260"/>
      <c r="O130" s="260"/>
      <c r="P130" s="260"/>
      <c r="Q130" s="260"/>
      <c r="R130" s="260"/>
      <c r="S130" s="260"/>
      <c r="T130" s="260"/>
      <c r="U130" s="260"/>
      <c r="V130" s="260"/>
      <c r="W130" s="260"/>
      <c r="X130" s="260"/>
      <c r="Y130" s="260"/>
      <c r="Z130" s="260"/>
    </row>
    <row r="131" spans="2:26" ht="14.25" customHeight="1">
      <c r="B131" s="145"/>
      <c r="D131" s="114"/>
      <c r="H131" s="127"/>
      <c r="I131" s="260"/>
      <c r="J131" s="260"/>
      <c r="K131" s="260"/>
      <c r="L131" s="260"/>
      <c r="M131" s="260"/>
      <c r="N131" s="260"/>
      <c r="O131" s="260"/>
      <c r="P131" s="260"/>
      <c r="Q131" s="260"/>
      <c r="R131" s="260"/>
      <c r="S131" s="260"/>
      <c r="T131" s="260"/>
      <c r="U131" s="260"/>
      <c r="V131" s="260"/>
      <c r="W131" s="260"/>
      <c r="X131" s="260"/>
      <c r="Y131" s="260"/>
      <c r="Z131" s="260"/>
    </row>
    <row r="132" spans="2:26" ht="14.25" customHeight="1">
      <c r="B132" s="145"/>
      <c r="D132" s="114"/>
      <c r="H132" s="127"/>
      <c r="I132" s="260"/>
      <c r="J132" s="260"/>
      <c r="K132" s="260"/>
      <c r="L132" s="260"/>
      <c r="M132" s="260"/>
      <c r="N132" s="260"/>
      <c r="O132" s="260"/>
      <c r="P132" s="260"/>
      <c r="Q132" s="260"/>
      <c r="R132" s="260"/>
      <c r="S132" s="260"/>
      <c r="T132" s="260"/>
      <c r="U132" s="260"/>
      <c r="V132" s="260"/>
      <c r="W132" s="260"/>
      <c r="X132" s="260"/>
      <c r="Y132" s="260"/>
      <c r="Z132" s="260"/>
    </row>
    <row r="133" spans="2:26" ht="14.25" customHeight="1">
      <c r="B133" s="145"/>
      <c r="D133" s="114"/>
      <c r="H133" s="127"/>
      <c r="I133" s="260"/>
      <c r="J133" s="260"/>
      <c r="K133" s="260"/>
      <c r="L133" s="260"/>
      <c r="M133" s="260"/>
      <c r="N133" s="260"/>
      <c r="O133" s="260"/>
      <c r="P133" s="260"/>
      <c r="Q133" s="260"/>
      <c r="R133" s="260"/>
      <c r="S133" s="260"/>
      <c r="T133" s="260"/>
      <c r="U133" s="260"/>
      <c r="V133" s="260"/>
      <c r="W133" s="260"/>
      <c r="X133" s="260"/>
      <c r="Y133" s="260"/>
      <c r="Z133" s="260"/>
    </row>
    <row r="134" spans="2:26" ht="14.25" customHeight="1">
      <c r="B134" s="145"/>
      <c r="D134" s="114"/>
      <c r="H134" s="127"/>
      <c r="I134" s="260"/>
      <c r="J134" s="260"/>
      <c r="K134" s="260"/>
      <c r="L134" s="260"/>
      <c r="M134" s="260"/>
      <c r="N134" s="260"/>
      <c r="O134" s="260"/>
      <c r="P134" s="260"/>
      <c r="Q134" s="260"/>
      <c r="R134" s="260"/>
      <c r="S134" s="260"/>
      <c r="T134" s="260"/>
      <c r="U134" s="260"/>
      <c r="V134" s="260"/>
      <c r="W134" s="260"/>
      <c r="X134" s="260"/>
      <c r="Y134" s="260"/>
      <c r="Z134" s="260"/>
    </row>
    <row r="135" spans="2:26" ht="14.25" customHeight="1">
      <c r="B135" s="145"/>
      <c r="D135" s="114"/>
      <c r="H135" s="127"/>
      <c r="I135" s="260"/>
      <c r="J135" s="260"/>
      <c r="K135" s="260"/>
      <c r="L135" s="260"/>
      <c r="M135" s="260"/>
      <c r="N135" s="260"/>
      <c r="O135" s="260"/>
      <c r="P135" s="260"/>
      <c r="Q135" s="260"/>
      <c r="R135" s="260"/>
      <c r="S135" s="260"/>
      <c r="T135" s="260"/>
      <c r="U135" s="260"/>
      <c r="V135" s="260"/>
      <c r="W135" s="260"/>
      <c r="X135" s="260"/>
      <c r="Y135" s="260"/>
      <c r="Z135" s="260"/>
    </row>
    <row r="136" spans="2:26" ht="14.25" customHeight="1">
      <c r="B136" s="145"/>
      <c r="D136" s="114"/>
      <c r="H136" s="127"/>
      <c r="I136" s="260"/>
      <c r="J136" s="260"/>
      <c r="K136" s="260"/>
      <c r="L136" s="260"/>
      <c r="M136" s="260"/>
      <c r="N136" s="260"/>
      <c r="O136" s="260"/>
      <c r="P136" s="260"/>
      <c r="Q136" s="260"/>
      <c r="R136" s="260"/>
      <c r="S136" s="260"/>
      <c r="T136" s="260"/>
      <c r="U136" s="260"/>
      <c r="V136" s="260"/>
      <c r="W136" s="260"/>
      <c r="X136" s="260"/>
      <c r="Y136" s="260"/>
      <c r="Z136" s="260"/>
    </row>
    <row r="137" spans="2:26" ht="14.25" customHeight="1">
      <c r="B137" s="145"/>
      <c r="D137" s="114"/>
      <c r="H137" s="127"/>
      <c r="I137" s="260"/>
      <c r="J137" s="260"/>
      <c r="K137" s="260"/>
      <c r="L137" s="260"/>
      <c r="M137" s="260"/>
      <c r="N137" s="260"/>
      <c r="O137" s="260"/>
      <c r="P137" s="260"/>
      <c r="Q137" s="260"/>
      <c r="R137" s="260"/>
      <c r="S137" s="260"/>
      <c r="T137" s="260"/>
      <c r="U137" s="260"/>
      <c r="V137" s="260"/>
      <c r="W137" s="260"/>
      <c r="X137" s="260"/>
      <c r="Y137" s="260"/>
      <c r="Z137" s="260"/>
    </row>
    <row r="138" spans="2:26" ht="14.25" customHeight="1">
      <c r="B138" s="145"/>
      <c r="D138" s="114"/>
      <c r="H138" s="127"/>
      <c r="I138" s="260"/>
      <c r="J138" s="260"/>
      <c r="K138" s="260"/>
      <c r="L138" s="260"/>
      <c r="M138" s="260"/>
      <c r="N138" s="260"/>
      <c r="O138" s="260"/>
      <c r="P138" s="260"/>
      <c r="Q138" s="260"/>
      <c r="R138" s="260"/>
      <c r="S138" s="260"/>
      <c r="T138" s="260"/>
      <c r="U138" s="260"/>
      <c r="V138" s="260"/>
      <c r="W138" s="260"/>
      <c r="X138" s="260"/>
      <c r="Y138" s="260"/>
      <c r="Z138" s="260"/>
    </row>
    <row r="139" spans="2:26" ht="14.25" customHeight="1">
      <c r="B139" s="145"/>
      <c r="D139" s="114"/>
      <c r="H139" s="127"/>
      <c r="I139" s="260"/>
      <c r="J139" s="260"/>
      <c r="K139" s="260"/>
      <c r="L139" s="260"/>
      <c r="M139" s="260"/>
      <c r="N139" s="260"/>
      <c r="O139" s="260"/>
      <c r="P139" s="260"/>
      <c r="Q139" s="260"/>
      <c r="R139" s="260"/>
      <c r="S139" s="260"/>
      <c r="T139" s="260"/>
      <c r="U139" s="260"/>
      <c r="V139" s="260"/>
      <c r="W139" s="260"/>
      <c r="X139" s="260"/>
      <c r="Y139" s="260"/>
      <c r="Z139" s="260"/>
    </row>
    <row r="140" spans="2:26" ht="14.25" customHeight="1">
      <c r="B140" s="145"/>
      <c r="D140" s="114"/>
      <c r="H140" s="127"/>
      <c r="I140" s="260"/>
      <c r="J140" s="260"/>
      <c r="K140" s="260"/>
      <c r="L140" s="260"/>
      <c r="M140" s="260"/>
      <c r="N140" s="260"/>
      <c r="O140" s="260"/>
      <c r="P140" s="260"/>
      <c r="Q140" s="260"/>
      <c r="R140" s="260"/>
      <c r="S140" s="260"/>
      <c r="T140" s="260"/>
      <c r="U140" s="260"/>
      <c r="V140" s="260"/>
      <c r="W140" s="260"/>
      <c r="X140" s="260"/>
      <c r="Y140" s="260"/>
      <c r="Z140" s="260"/>
    </row>
    <row r="141" spans="2:26" ht="14.25" customHeight="1">
      <c r="B141" s="145"/>
      <c r="D141" s="114"/>
      <c r="H141" s="127"/>
      <c r="I141" s="260"/>
      <c r="J141" s="260"/>
      <c r="K141" s="260"/>
      <c r="L141" s="260"/>
      <c r="M141" s="260"/>
      <c r="N141" s="260"/>
      <c r="O141" s="260"/>
      <c r="P141" s="260"/>
      <c r="Q141" s="260"/>
      <c r="R141" s="260"/>
      <c r="S141" s="260"/>
      <c r="T141" s="260"/>
      <c r="U141" s="260"/>
      <c r="V141" s="260"/>
      <c r="W141" s="260"/>
      <c r="X141" s="260"/>
      <c r="Y141" s="260"/>
      <c r="Z141" s="260"/>
    </row>
    <row r="142" spans="2:26" ht="14.25" customHeight="1">
      <c r="B142" s="145"/>
      <c r="D142" s="114"/>
      <c r="H142" s="127"/>
      <c r="I142" s="260"/>
      <c r="J142" s="260"/>
      <c r="K142" s="260"/>
      <c r="L142" s="260"/>
      <c r="M142" s="260"/>
      <c r="N142" s="260"/>
      <c r="O142" s="260"/>
      <c r="P142" s="260"/>
      <c r="Q142" s="260"/>
      <c r="R142" s="260"/>
      <c r="S142" s="260"/>
      <c r="T142" s="260"/>
      <c r="U142" s="260"/>
      <c r="V142" s="260"/>
      <c r="W142" s="260"/>
      <c r="X142" s="260"/>
      <c r="Y142" s="260"/>
      <c r="Z142" s="260"/>
    </row>
    <row r="143" spans="2:26" ht="14.25" customHeight="1">
      <c r="B143" s="145"/>
      <c r="D143" s="114"/>
      <c r="H143" s="127"/>
      <c r="I143" s="260"/>
      <c r="J143" s="260"/>
      <c r="K143" s="260"/>
      <c r="L143" s="260"/>
      <c r="M143" s="260"/>
      <c r="N143" s="260"/>
      <c r="O143" s="260"/>
      <c r="P143" s="260"/>
      <c r="Q143" s="260"/>
      <c r="R143" s="260"/>
      <c r="S143" s="260"/>
      <c r="T143" s="260"/>
      <c r="U143" s="260"/>
      <c r="V143" s="260"/>
      <c r="W143" s="260"/>
      <c r="X143" s="260"/>
      <c r="Y143" s="260"/>
      <c r="Z143" s="260"/>
    </row>
    <row r="144" spans="2:26" ht="14.25" customHeight="1">
      <c r="B144" s="145"/>
      <c r="D144" s="114"/>
      <c r="H144" s="127"/>
      <c r="I144" s="260"/>
      <c r="J144" s="260"/>
      <c r="K144" s="260"/>
      <c r="L144" s="260"/>
      <c r="M144" s="260"/>
      <c r="N144" s="260"/>
      <c r="O144" s="260"/>
      <c r="P144" s="260"/>
      <c r="Q144" s="260"/>
      <c r="R144" s="260"/>
      <c r="S144" s="260"/>
      <c r="T144" s="260"/>
      <c r="U144" s="260"/>
      <c r="V144" s="260"/>
      <c r="W144" s="260"/>
      <c r="X144" s="260"/>
      <c r="Y144" s="260"/>
      <c r="Z144" s="260"/>
    </row>
    <row r="145" spans="2:26" ht="14.25" customHeight="1">
      <c r="B145" s="145"/>
      <c r="D145" s="114"/>
      <c r="H145" s="127"/>
      <c r="I145" s="260"/>
      <c r="J145" s="260"/>
      <c r="K145" s="260"/>
      <c r="L145" s="260"/>
      <c r="M145" s="260"/>
      <c r="N145" s="260"/>
      <c r="O145" s="260"/>
      <c r="P145" s="260"/>
      <c r="Q145" s="260"/>
      <c r="R145" s="260"/>
      <c r="S145" s="260"/>
      <c r="T145" s="260"/>
      <c r="U145" s="260"/>
      <c r="V145" s="260"/>
      <c r="W145" s="260"/>
      <c r="X145" s="260"/>
      <c r="Y145" s="260"/>
      <c r="Z145" s="260"/>
    </row>
    <row r="146" spans="2:26" ht="14.25" customHeight="1">
      <c r="B146" s="145"/>
      <c r="D146" s="114"/>
      <c r="H146" s="127"/>
      <c r="I146" s="260"/>
      <c r="J146" s="260"/>
      <c r="K146" s="260"/>
      <c r="L146" s="260"/>
      <c r="M146" s="260"/>
      <c r="N146" s="260"/>
      <c r="O146" s="260"/>
      <c r="P146" s="260"/>
      <c r="Q146" s="260"/>
      <c r="R146" s="260"/>
      <c r="S146" s="260"/>
      <c r="T146" s="260"/>
      <c r="U146" s="260"/>
      <c r="V146" s="260"/>
      <c r="W146" s="260"/>
      <c r="X146" s="260"/>
      <c r="Y146" s="260"/>
      <c r="Z146" s="260"/>
    </row>
    <row r="147" spans="2:26" ht="14.25" customHeight="1">
      <c r="B147" s="145"/>
      <c r="D147" s="114"/>
      <c r="H147" s="127"/>
      <c r="I147" s="260"/>
      <c r="J147" s="260"/>
      <c r="K147" s="260"/>
      <c r="L147" s="260"/>
      <c r="M147" s="260"/>
      <c r="N147" s="260"/>
      <c r="O147" s="260"/>
      <c r="P147" s="260"/>
      <c r="Q147" s="260"/>
      <c r="R147" s="260"/>
      <c r="S147" s="260"/>
      <c r="T147" s="260"/>
      <c r="U147" s="260"/>
      <c r="V147" s="260"/>
      <c r="W147" s="260"/>
      <c r="X147" s="260"/>
      <c r="Y147" s="260"/>
      <c r="Z147" s="260"/>
    </row>
    <row r="148" spans="2:26" ht="14.25" customHeight="1">
      <c r="B148" s="145"/>
      <c r="D148" s="114"/>
      <c r="H148" s="127"/>
      <c r="I148" s="260"/>
      <c r="J148" s="260"/>
      <c r="K148" s="260"/>
      <c r="L148" s="260"/>
      <c r="M148" s="260"/>
      <c r="N148" s="260"/>
      <c r="O148" s="260"/>
      <c r="P148" s="260"/>
      <c r="Q148" s="260"/>
      <c r="R148" s="260"/>
      <c r="S148" s="260"/>
      <c r="T148" s="260"/>
      <c r="U148" s="260"/>
      <c r="V148" s="260"/>
      <c r="W148" s="260"/>
      <c r="X148" s="260"/>
      <c r="Y148" s="260"/>
      <c r="Z148" s="260"/>
    </row>
    <row r="149" spans="2:26" ht="14.25" customHeight="1">
      <c r="B149" s="145"/>
      <c r="D149" s="114"/>
      <c r="H149" s="127"/>
      <c r="I149" s="260"/>
      <c r="J149" s="260"/>
      <c r="K149" s="260"/>
      <c r="L149" s="260"/>
      <c r="M149" s="260"/>
      <c r="N149" s="260"/>
      <c r="O149" s="260"/>
      <c r="P149" s="260"/>
      <c r="Q149" s="260"/>
      <c r="R149" s="260"/>
      <c r="S149" s="260"/>
      <c r="T149" s="260"/>
      <c r="U149" s="260"/>
      <c r="V149" s="260"/>
      <c r="W149" s="260"/>
      <c r="X149" s="260"/>
      <c r="Y149" s="260"/>
      <c r="Z149" s="260"/>
    </row>
    <row r="150" spans="2:26" ht="14.25" customHeight="1">
      <c r="B150" s="145"/>
      <c r="D150" s="114"/>
      <c r="H150" s="127"/>
      <c r="I150" s="260"/>
      <c r="J150" s="260"/>
      <c r="K150" s="260"/>
      <c r="L150" s="260"/>
      <c r="M150" s="260"/>
      <c r="N150" s="260"/>
      <c r="O150" s="260"/>
      <c r="P150" s="260"/>
      <c r="Q150" s="260"/>
      <c r="R150" s="260"/>
      <c r="S150" s="260"/>
      <c r="T150" s="260"/>
      <c r="U150" s="260"/>
      <c r="V150" s="260"/>
      <c r="W150" s="260"/>
      <c r="X150" s="260"/>
      <c r="Y150" s="260"/>
      <c r="Z150" s="260"/>
    </row>
    <row r="151" spans="2:26" ht="14.25" customHeight="1">
      <c r="B151" s="145"/>
      <c r="D151" s="114"/>
      <c r="H151" s="127"/>
      <c r="I151" s="260"/>
      <c r="J151" s="260"/>
      <c r="K151" s="260"/>
      <c r="L151" s="260"/>
      <c r="M151" s="260"/>
      <c r="N151" s="260"/>
      <c r="O151" s="260"/>
      <c r="P151" s="260"/>
      <c r="Q151" s="260"/>
      <c r="R151" s="260"/>
      <c r="S151" s="260"/>
      <c r="T151" s="260"/>
      <c r="U151" s="260"/>
      <c r="V151" s="260"/>
      <c r="W151" s="260"/>
      <c r="X151" s="260"/>
      <c r="Y151" s="260"/>
      <c r="Z151" s="260"/>
    </row>
    <row r="152" spans="2:26" ht="14.25" customHeight="1">
      <c r="B152" s="145"/>
      <c r="D152" s="114"/>
      <c r="H152" s="127"/>
      <c r="I152" s="260"/>
      <c r="J152" s="260"/>
      <c r="K152" s="260"/>
      <c r="L152" s="260"/>
      <c r="M152" s="260"/>
      <c r="N152" s="260"/>
      <c r="O152" s="260"/>
      <c r="P152" s="260"/>
      <c r="Q152" s="260"/>
      <c r="R152" s="260"/>
      <c r="S152" s="260"/>
      <c r="T152" s="260"/>
      <c r="U152" s="260"/>
      <c r="V152" s="260"/>
      <c r="W152" s="260"/>
      <c r="X152" s="260"/>
      <c r="Y152" s="260"/>
      <c r="Z152" s="260"/>
    </row>
    <row r="153" spans="2:26" ht="14.25" customHeight="1">
      <c r="B153" s="145"/>
      <c r="D153" s="114"/>
      <c r="H153" s="127"/>
      <c r="I153" s="260"/>
      <c r="J153" s="260"/>
      <c r="K153" s="260"/>
      <c r="L153" s="260"/>
      <c r="M153" s="260"/>
      <c r="N153" s="260"/>
      <c r="O153" s="260"/>
      <c r="P153" s="260"/>
      <c r="Q153" s="260"/>
      <c r="R153" s="260"/>
      <c r="S153" s="260"/>
      <c r="T153" s="260"/>
      <c r="U153" s="260"/>
      <c r="V153" s="260"/>
      <c r="W153" s="260"/>
      <c r="X153" s="260"/>
      <c r="Y153" s="260"/>
      <c r="Z153" s="260"/>
    </row>
    <row r="154" spans="2:26" ht="14.25" customHeight="1">
      <c r="B154" s="145"/>
      <c r="D154" s="114"/>
      <c r="H154" s="127"/>
      <c r="I154" s="260"/>
      <c r="J154" s="260"/>
      <c r="K154" s="260"/>
      <c r="L154" s="260"/>
      <c r="M154" s="260"/>
      <c r="N154" s="260"/>
      <c r="O154" s="260"/>
      <c r="P154" s="260"/>
      <c r="Q154" s="260"/>
      <c r="R154" s="260"/>
      <c r="S154" s="260"/>
      <c r="T154" s="260"/>
      <c r="U154" s="260"/>
      <c r="V154" s="260"/>
      <c r="W154" s="260"/>
      <c r="X154" s="260"/>
      <c r="Y154" s="260"/>
      <c r="Z154" s="260"/>
    </row>
    <row r="155" spans="2:26" ht="14.25" customHeight="1">
      <c r="B155" s="145"/>
      <c r="D155" s="114"/>
      <c r="H155" s="127"/>
      <c r="I155" s="260"/>
      <c r="J155" s="260"/>
      <c r="K155" s="260"/>
      <c r="L155" s="260"/>
      <c r="M155" s="260"/>
      <c r="N155" s="260"/>
      <c r="O155" s="260"/>
      <c r="P155" s="260"/>
      <c r="Q155" s="260"/>
      <c r="R155" s="260"/>
      <c r="S155" s="260"/>
      <c r="T155" s="260"/>
      <c r="U155" s="260"/>
      <c r="V155" s="260"/>
      <c r="W155" s="260"/>
      <c r="X155" s="260"/>
      <c r="Y155" s="260"/>
      <c r="Z155" s="260"/>
    </row>
    <row r="156" spans="2:26" ht="14.25" customHeight="1">
      <c r="B156" s="145"/>
      <c r="D156" s="114"/>
      <c r="H156" s="127"/>
      <c r="I156" s="260"/>
      <c r="J156" s="260"/>
      <c r="K156" s="260"/>
      <c r="L156" s="260"/>
      <c r="M156" s="260"/>
      <c r="N156" s="260"/>
      <c r="O156" s="260"/>
      <c r="P156" s="260"/>
      <c r="Q156" s="260"/>
      <c r="R156" s="260"/>
      <c r="S156" s="260"/>
      <c r="T156" s="260"/>
      <c r="U156" s="260"/>
      <c r="V156" s="260"/>
      <c r="W156" s="260"/>
      <c r="X156" s="260"/>
      <c r="Y156" s="260"/>
      <c r="Z156" s="260"/>
    </row>
    <row r="157" spans="2:26" ht="14.25" customHeight="1">
      <c r="B157" s="145"/>
      <c r="D157" s="114"/>
      <c r="H157" s="127"/>
      <c r="I157" s="260"/>
      <c r="J157" s="260"/>
      <c r="K157" s="260"/>
      <c r="L157" s="260"/>
      <c r="M157" s="260"/>
      <c r="N157" s="260"/>
      <c r="O157" s="260"/>
      <c r="P157" s="260"/>
      <c r="Q157" s="260"/>
      <c r="R157" s="260"/>
      <c r="S157" s="260"/>
      <c r="T157" s="260"/>
      <c r="U157" s="260"/>
      <c r="V157" s="260"/>
      <c r="W157" s="260"/>
      <c r="X157" s="260"/>
      <c r="Y157" s="260"/>
      <c r="Z157" s="260"/>
    </row>
    <row r="158" spans="2:26" ht="14.25" customHeight="1">
      <c r="B158" s="145"/>
      <c r="D158" s="114"/>
      <c r="H158" s="127"/>
      <c r="I158" s="260"/>
      <c r="J158" s="260"/>
      <c r="K158" s="260"/>
      <c r="L158" s="260"/>
      <c r="M158" s="260"/>
      <c r="N158" s="260"/>
      <c r="O158" s="260"/>
      <c r="P158" s="260"/>
      <c r="Q158" s="260"/>
      <c r="R158" s="260"/>
      <c r="S158" s="260"/>
      <c r="T158" s="260"/>
      <c r="U158" s="260"/>
      <c r="V158" s="260"/>
      <c r="W158" s="260"/>
      <c r="X158" s="260"/>
      <c r="Y158" s="260"/>
      <c r="Z158" s="260"/>
    </row>
    <row r="159" spans="2:26" ht="14.25" customHeight="1">
      <c r="B159" s="145"/>
      <c r="D159" s="114"/>
      <c r="H159" s="127"/>
      <c r="I159" s="260"/>
      <c r="J159" s="260"/>
      <c r="K159" s="260"/>
      <c r="L159" s="260"/>
      <c r="M159" s="260"/>
      <c r="N159" s="260"/>
      <c r="O159" s="260"/>
      <c r="P159" s="260"/>
      <c r="Q159" s="260"/>
      <c r="R159" s="260"/>
      <c r="S159" s="260"/>
      <c r="T159" s="260"/>
      <c r="U159" s="260"/>
      <c r="V159" s="260"/>
      <c r="W159" s="260"/>
      <c r="X159" s="260"/>
      <c r="Y159" s="260"/>
      <c r="Z159" s="260"/>
    </row>
    <row r="160" spans="2:26" ht="14.25" customHeight="1">
      <c r="B160" s="145"/>
      <c r="D160" s="114"/>
      <c r="H160" s="127"/>
      <c r="I160" s="260"/>
      <c r="J160" s="260"/>
      <c r="K160" s="260"/>
      <c r="L160" s="260"/>
      <c r="M160" s="260"/>
      <c r="N160" s="260"/>
      <c r="O160" s="260"/>
      <c r="P160" s="260"/>
      <c r="Q160" s="260"/>
      <c r="R160" s="260"/>
      <c r="S160" s="260"/>
      <c r="T160" s="260"/>
      <c r="U160" s="260"/>
      <c r="V160" s="260"/>
      <c r="W160" s="260"/>
      <c r="X160" s="260"/>
      <c r="Y160" s="260"/>
      <c r="Z160" s="260"/>
    </row>
    <row r="161" spans="2:26" ht="14.25" customHeight="1">
      <c r="B161" s="145"/>
      <c r="D161" s="114"/>
      <c r="H161" s="127"/>
      <c r="I161" s="260"/>
      <c r="J161" s="260"/>
      <c r="K161" s="260"/>
      <c r="L161" s="260"/>
      <c r="M161" s="260"/>
      <c r="N161" s="260"/>
      <c r="O161" s="260"/>
      <c r="P161" s="260"/>
      <c r="Q161" s="260"/>
      <c r="R161" s="260"/>
      <c r="S161" s="260"/>
      <c r="T161" s="260"/>
      <c r="U161" s="260"/>
      <c r="V161" s="260"/>
      <c r="W161" s="260"/>
      <c r="X161" s="260"/>
      <c r="Y161" s="260"/>
      <c r="Z161" s="260"/>
    </row>
    <row r="162" spans="2:26" ht="14.25" customHeight="1">
      <c r="B162" s="145"/>
      <c r="D162" s="114"/>
      <c r="H162" s="127"/>
      <c r="I162" s="260"/>
      <c r="J162" s="260"/>
      <c r="K162" s="260"/>
      <c r="L162" s="260"/>
      <c r="M162" s="260"/>
      <c r="N162" s="260"/>
      <c r="O162" s="260"/>
      <c r="P162" s="260"/>
      <c r="Q162" s="260"/>
      <c r="R162" s="260"/>
      <c r="S162" s="260"/>
      <c r="T162" s="260"/>
      <c r="U162" s="260"/>
      <c r="V162" s="260"/>
      <c r="W162" s="260"/>
      <c r="X162" s="260"/>
      <c r="Y162" s="260"/>
      <c r="Z162" s="260"/>
    </row>
    <row r="163" spans="2:26" ht="14.25" customHeight="1">
      <c r="B163" s="145"/>
      <c r="D163" s="114"/>
      <c r="H163" s="127"/>
      <c r="I163" s="260"/>
      <c r="J163" s="260"/>
      <c r="K163" s="260"/>
      <c r="L163" s="260"/>
      <c r="M163" s="260"/>
      <c r="N163" s="260"/>
      <c r="O163" s="260"/>
      <c r="P163" s="260"/>
      <c r="Q163" s="260"/>
      <c r="R163" s="260"/>
      <c r="S163" s="260"/>
      <c r="T163" s="260"/>
      <c r="U163" s="260"/>
      <c r="V163" s="260"/>
      <c r="W163" s="260"/>
      <c r="X163" s="260"/>
      <c r="Y163" s="260"/>
      <c r="Z163" s="260"/>
    </row>
    <row r="164" spans="2:26" ht="14.25" customHeight="1">
      <c r="B164" s="145"/>
      <c r="D164" s="114"/>
      <c r="H164" s="127"/>
      <c r="I164" s="260"/>
      <c r="J164" s="260"/>
      <c r="K164" s="260"/>
      <c r="L164" s="260"/>
      <c r="M164" s="260"/>
      <c r="N164" s="260"/>
      <c r="O164" s="260"/>
      <c r="P164" s="260"/>
      <c r="Q164" s="260"/>
      <c r="R164" s="260"/>
      <c r="S164" s="260"/>
      <c r="T164" s="260"/>
      <c r="U164" s="260"/>
      <c r="V164" s="260"/>
      <c r="W164" s="260"/>
      <c r="X164" s="260"/>
      <c r="Y164" s="260"/>
      <c r="Z164" s="260"/>
    </row>
    <row r="165" spans="2:26" ht="14.25" customHeight="1">
      <c r="B165" s="145"/>
      <c r="D165" s="114"/>
      <c r="H165" s="127"/>
      <c r="I165" s="260"/>
      <c r="J165" s="260"/>
      <c r="K165" s="260"/>
      <c r="L165" s="260"/>
      <c r="M165" s="260"/>
      <c r="N165" s="260"/>
      <c r="O165" s="260"/>
      <c r="P165" s="260"/>
      <c r="Q165" s="260"/>
      <c r="R165" s="260"/>
      <c r="S165" s="260"/>
      <c r="T165" s="260"/>
      <c r="U165" s="260"/>
      <c r="V165" s="260"/>
      <c r="W165" s="260"/>
      <c r="X165" s="260"/>
      <c r="Y165" s="260"/>
      <c r="Z165" s="260"/>
    </row>
    <row r="166" spans="2:26" ht="14.25" customHeight="1">
      <c r="B166" s="145"/>
      <c r="D166" s="114"/>
      <c r="H166" s="127"/>
      <c r="I166" s="260"/>
      <c r="J166" s="260"/>
      <c r="K166" s="260"/>
      <c r="L166" s="260"/>
      <c r="M166" s="260"/>
      <c r="N166" s="260"/>
      <c r="O166" s="260"/>
      <c r="P166" s="260"/>
      <c r="Q166" s="260"/>
      <c r="R166" s="260"/>
      <c r="S166" s="260"/>
      <c r="T166" s="260"/>
      <c r="U166" s="260"/>
      <c r="V166" s="260"/>
      <c r="W166" s="260"/>
      <c r="X166" s="260"/>
      <c r="Y166" s="260"/>
      <c r="Z166" s="260"/>
    </row>
    <row r="167" spans="2:26" ht="14.25" customHeight="1">
      <c r="B167" s="145"/>
      <c r="D167" s="114"/>
      <c r="H167" s="127"/>
      <c r="I167" s="260"/>
      <c r="J167" s="260"/>
      <c r="K167" s="260"/>
      <c r="L167" s="260"/>
      <c r="M167" s="260"/>
      <c r="N167" s="260"/>
      <c r="O167" s="260"/>
      <c r="P167" s="260"/>
      <c r="Q167" s="260"/>
      <c r="R167" s="260"/>
      <c r="S167" s="260"/>
      <c r="T167" s="260"/>
      <c r="U167" s="260"/>
      <c r="V167" s="260"/>
      <c r="W167" s="260"/>
      <c r="X167" s="260"/>
      <c r="Y167" s="260"/>
      <c r="Z167" s="260"/>
    </row>
    <row r="168" spans="2:26" ht="14.25" customHeight="1">
      <c r="B168" s="145"/>
      <c r="D168" s="114"/>
      <c r="H168" s="127"/>
      <c r="I168" s="260"/>
      <c r="J168" s="260"/>
      <c r="K168" s="260"/>
      <c r="L168" s="260"/>
      <c r="M168" s="260"/>
      <c r="N168" s="260"/>
      <c r="O168" s="260"/>
      <c r="P168" s="260"/>
      <c r="Q168" s="260"/>
      <c r="R168" s="260"/>
      <c r="S168" s="260"/>
      <c r="T168" s="260"/>
      <c r="U168" s="260"/>
      <c r="V168" s="260"/>
      <c r="W168" s="260"/>
      <c r="X168" s="260"/>
      <c r="Y168" s="260"/>
      <c r="Z168" s="260"/>
    </row>
    <row r="169" spans="2:26" ht="14.25" customHeight="1">
      <c r="B169" s="145"/>
      <c r="D169" s="114"/>
      <c r="H169" s="127"/>
      <c r="I169" s="260"/>
      <c r="J169" s="260"/>
      <c r="K169" s="260"/>
      <c r="L169" s="260"/>
      <c r="M169" s="260"/>
      <c r="N169" s="260"/>
      <c r="O169" s="260"/>
      <c r="P169" s="260"/>
      <c r="Q169" s="260"/>
      <c r="R169" s="260"/>
      <c r="S169" s="260"/>
      <c r="T169" s="260"/>
      <c r="U169" s="260"/>
      <c r="V169" s="260"/>
      <c r="W169" s="260"/>
      <c r="X169" s="260"/>
      <c r="Y169" s="260"/>
      <c r="Z169" s="260"/>
    </row>
    <row r="170" spans="2:26" ht="14.25" customHeight="1">
      <c r="B170" s="145"/>
      <c r="D170" s="114"/>
      <c r="H170" s="127"/>
      <c r="I170" s="260"/>
      <c r="J170" s="260"/>
      <c r="K170" s="260"/>
      <c r="L170" s="260"/>
      <c r="M170" s="260"/>
      <c r="N170" s="260"/>
      <c r="O170" s="260"/>
      <c r="P170" s="260"/>
      <c r="Q170" s="260"/>
      <c r="R170" s="260"/>
      <c r="S170" s="260"/>
      <c r="T170" s="260"/>
      <c r="U170" s="260"/>
      <c r="V170" s="260"/>
      <c r="W170" s="260"/>
      <c r="X170" s="260"/>
      <c r="Y170" s="260"/>
      <c r="Z170" s="260"/>
    </row>
    <row r="171" spans="2:26" ht="14.25" customHeight="1">
      <c r="B171" s="145"/>
      <c r="D171" s="114"/>
      <c r="H171" s="127"/>
      <c r="I171" s="260"/>
      <c r="J171" s="260"/>
      <c r="K171" s="260"/>
      <c r="L171" s="260"/>
      <c r="M171" s="260"/>
      <c r="N171" s="260"/>
      <c r="O171" s="260"/>
      <c r="P171" s="260"/>
      <c r="Q171" s="260"/>
      <c r="R171" s="260"/>
      <c r="S171" s="260"/>
      <c r="T171" s="260"/>
      <c r="U171" s="260"/>
      <c r="V171" s="260"/>
      <c r="W171" s="260"/>
      <c r="X171" s="260"/>
      <c r="Y171" s="260"/>
      <c r="Z171" s="260"/>
    </row>
    <row r="172" spans="2:26" ht="14.25" customHeight="1">
      <c r="B172" s="145"/>
      <c r="D172" s="114"/>
      <c r="H172" s="127"/>
      <c r="I172" s="260"/>
      <c r="J172" s="260"/>
      <c r="K172" s="260"/>
      <c r="L172" s="260"/>
      <c r="M172" s="260"/>
      <c r="N172" s="260"/>
      <c r="O172" s="260"/>
      <c r="P172" s="260"/>
      <c r="Q172" s="260"/>
      <c r="R172" s="260"/>
      <c r="S172" s="260"/>
      <c r="T172" s="260"/>
      <c r="U172" s="260"/>
      <c r="V172" s="260"/>
      <c r="W172" s="260"/>
      <c r="X172" s="260"/>
      <c r="Y172" s="260"/>
      <c r="Z172" s="260"/>
    </row>
    <row r="173" spans="2:26" ht="14.25" customHeight="1">
      <c r="B173" s="145"/>
      <c r="D173" s="114"/>
      <c r="H173" s="127"/>
      <c r="I173" s="260"/>
      <c r="J173" s="260"/>
      <c r="K173" s="260"/>
      <c r="L173" s="260"/>
      <c r="M173" s="260"/>
      <c r="N173" s="260"/>
      <c r="O173" s="260"/>
      <c r="P173" s="260"/>
      <c r="Q173" s="260"/>
      <c r="R173" s="260"/>
      <c r="S173" s="260"/>
      <c r="T173" s="260"/>
      <c r="U173" s="260"/>
      <c r="V173" s="260"/>
      <c r="W173" s="260"/>
      <c r="X173" s="260"/>
      <c r="Y173" s="260"/>
      <c r="Z173" s="260"/>
    </row>
    <row r="174" spans="2:26" ht="14.25" customHeight="1">
      <c r="B174" s="145"/>
      <c r="D174" s="114"/>
      <c r="H174" s="127"/>
      <c r="I174" s="260"/>
      <c r="J174" s="260"/>
      <c r="K174" s="260"/>
      <c r="L174" s="260"/>
      <c r="M174" s="260"/>
      <c r="N174" s="260"/>
      <c r="O174" s="260"/>
      <c r="P174" s="260"/>
      <c r="Q174" s="260"/>
      <c r="R174" s="260"/>
      <c r="S174" s="260"/>
      <c r="T174" s="260"/>
      <c r="U174" s="260"/>
      <c r="V174" s="260"/>
      <c r="W174" s="260"/>
      <c r="X174" s="260"/>
      <c r="Y174" s="260"/>
      <c r="Z174" s="260"/>
    </row>
    <row r="175" spans="2:26" ht="14.25" customHeight="1">
      <c r="B175" s="145"/>
      <c r="D175" s="114"/>
      <c r="H175" s="127"/>
      <c r="I175" s="260"/>
      <c r="J175" s="260"/>
      <c r="K175" s="260"/>
      <c r="L175" s="260"/>
      <c r="M175" s="260"/>
      <c r="N175" s="260"/>
      <c r="O175" s="260"/>
      <c r="P175" s="260"/>
      <c r="Q175" s="260"/>
      <c r="R175" s="260"/>
      <c r="S175" s="260"/>
      <c r="T175" s="260"/>
      <c r="U175" s="260"/>
      <c r="V175" s="260"/>
      <c r="W175" s="260"/>
      <c r="X175" s="260"/>
      <c r="Y175" s="260"/>
      <c r="Z175" s="260"/>
    </row>
    <row r="176" spans="2:26" ht="14.25" customHeight="1">
      <c r="B176" s="145"/>
      <c r="D176" s="114"/>
      <c r="H176" s="127"/>
      <c r="I176" s="260"/>
      <c r="J176" s="260"/>
      <c r="K176" s="260"/>
      <c r="L176" s="260"/>
      <c r="M176" s="260"/>
      <c r="N176" s="260"/>
      <c r="O176" s="260"/>
      <c r="P176" s="260"/>
      <c r="Q176" s="260"/>
      <c r="R176" s="260"/>
      <c r="S176" s="260"/>
      <c r="T176" s="260"/>
      <c r="U176" s="260"/>
      <c r="V176" s="260"/>
      <c r="W176" s="260"/>
      <c r="X176" s="260"/>
      <c r="Y176" s="260"/>
      <c r="Z176" s="260"/>
    </row>
    <row r="177" spans="2:26" ht="14.25" customHeight="1">
      <c r="B177" s="145"/>
      <c r="D177" s="114"/>
      <c r="H177" s="127"/>
      <c r="I177" s="260"/>
      <c r="J177" s="260"/>
      <c r="K177" s="260"/>
      <c r="L177" s="260"/>
      <c r="M177" s="260"/>
      <c r="N177" s="260"/>
      <c r="O177" s="260"/>
      <c r="P177" s="260"/>
      <c r="Q177" s="260"/>
      <c r="R177" s="260"/>
      <c r="S177" s="260"/>
      <c r="T177" s="260"/>
      <c r="U177" s="260"/>
      <c r="V177" s="260"/>
      <c r="W177" s="260"/>
      <c r="X177" s="260"/>
      <c r="Y177" s="260"/>
      <c r="Z177" s="260"/>
    </row>
    <row r="178" spans="2:26" ht="14.25" customHeight="1">
      <c r="B178" s="145"/>
      <c r="D178" s="114"/>
      <c r="H178" s="127"/>
      <c r="I178" s="260"/>
      <c r="J178" s="260"/>
      <c r="K178" s="260"/>
      <c r="L178" s="260"/>
      <c r="M178" s="260"/>
      <c r="N178" s="260"/>
      <c r="O178" s="260"/>
      <c r="P178" s="260"/>
      <c r="Q178" s="260"/>
      <c r="R178" s="260"/>
      <c r="S178" s="260"/>
      <c r="T178" s="260"/>
      <c r="U178" s="260"/>
      <c r="V178" s="260"/>
      <c r="W178" s="260"/>
      <c r="X178" s="260"/>
      <c r="Y178" s="260"/>
      <c r="Z178" s="260"/>
    </row>
    <row r="179" spans="2:26" ht="14.25" customHeight="1">
      <c r="B179" s="145"/>
      <c r="D179" s="114"/>
      <c r="H179" s="127"/>
      <c r="I179" s="260"/>
      <c r="J179" s="260"/>
      <c r="K179" s="260"/>
      <c r="L179" s="260"/>
      <c r="M179" s="260"/>
      <c r="N179" s="260"/>
      <c r="O179" s="260"/>
      <c r="P179" s="260"/>
      <c r="Q179" s="260"/>
      <c r="R179" s="260"/>
      <c r="S179" s="260"/>
      <c r="T179" s="260"/>
      <c r="U179" s="260"/>
      <c r="V179" s="260"/>
      <c r="W179" s="260"/>
      <c r="X179" s="260"/>
      <c r="Y179" s="260"/>
      <c r="Z179" s="260"/>
    </row>
    <row r="180" spans="2:26" ht="14.25" customHeight="1">
      <c r="B180" s="145"/>
      <c r="D180" s="114"/>
      <c r="H180" s="127"/>
      <c r="I180" s="260"/>
      <c r="J180" s="260"/>
      <c r="K180" s="260"/>
      <c r="L180" s="260"/>
      <c r="M180" s="260"/>
      <c r="N180" s="260"/>
      <c r="O180" s="260"/>
      <c r="P180" s="260"/>
      <c r="Q180" s="260"/>
      <c r="R180" s="260"/>
      <c r="S180" s="260"/>
      <c r="T180" s="260"/>
      <c r="U180" s="260"/>
      <c r="V180" s="260"/>
      <c r="W180" s="260"/>
      <c r="X180" s="260"/>
      <c r="Y180" s="260"/>
      <c r="Z180" s="260"/>
    </row>
    <row r="181" spans="2:26" ht="14.25" customHeight="1">
      <c r="B181" s="145"/>
      <c r="D181" s="114"/>
      <c r="H181" s="127"/>
      <c r="I181" s="260"/>
      <c r="J181" s="260"/>
      <c r="K181" s="260"/>
      <c r="L181" s="260"/>
      <c r="M181" s="260"/>
      <c r="N181" s="260"/>
      <c r="O181" s="260"/>
      <c r="P181" s="260"/>
      <c r="Q181" s="260"/>
      <c r="R181" s="260"/>
      <c r="S181" s="260"/>
      <c r="T181" s="260"/>
      <c r="U181" s="260"/>
      <c r="V181" s="260"/>
      <c r="W181" s="260"/>
      <c r="X181" s="260"/>
      <c r="Y181" s="260"/>
      <c r="Z181" s="260"/>
    </row>
    <row r="182" spans="2:26" ht="14.25" customHeight="1">
      <c r="B182" s="145"/>
      <c r="D182" s="114"/>
      <c r="H182" s="127"/>
      <c r="I182" s="260"/>
      <c r="J182" s="260"/>
      <c r="K182" s="260"/>
      <c r="L182" s="260"/>
      <c r="M182" s="260"/>
      <c r="N182" s="260"/>
      <c r="O182" s="260"/>
      <c r="P182" s="260"/>
      <c r="Q182" s="260"/>
      <c r="R182" s="260"/>
      <c r="S182" s="260"/>
      <c r="T182" s="260"/>
      <c r="U182" s="260"/>
      <c r="V182" s="260"/>
      <c r="W182" s="260"/>
      <c r="X182" s="260"/>
      <c r="Y182" s="260"/>
      <c r="Z182" s="260"/>
    </row>
    <row r="183" spans="2:26" ht="14.25" customHeight="1">
      <c r="B183" s="145"/>
      <c r="D183" s="114"/>
      <c r="H183" s="127"/>
      <c r="I183" s="260"/>
      <c r="J183" s="260"/>
      <c r="K183" s="260"/>
      <c r="L183" s="260"/>
      <c r="M183" s="260"/>
      <c r="N183" s="260"/>
      <c r="O183" s="260"/>
      <c r="P183" s="260"/>
      <c r="Q183" s="260"/>
      <c r="R183" s="260"/>
      <c r="S183" s="260"/>
      <c r="T183" s="260"/>
      <c r="U183" s="260"/>
      <c r="V183" s="260"/>
      <c r="W183" s="260"/>
      <c r="X183" s="260"/>
      <c r="Y183" s="260"/>
      <c r="Z183" s="260"/>
    </row>
    <row r="184" spans="2:26" ht="14.25" customHeight="1">
      <c r="B184" s="145"/>
      <c r="D184" s="114"/>
      <c r="H184" s="127"/>
      <c r="I184" s="260"/>
      <c r="J184" s="260"/>
      <c r="K184" s="260"/>
      <c r="L184" s="260"/>
      <c r="M184" s="260"/>
      <c r="N184" s="260"/>
      <c r="O184" s="260"/>
      <c r="P184" s="260"/>
      <c r="Q184" s="260"/>
      <c r="R184" s="260"/>
      <c r="S184" s="260"/>
      <c r="T184" s="260"/>
      <c r="U184" s="260"/>
      <c r="V184" s="260"/>
      <c r="W184" s="260"/>
      <c r="X184" s="260"/>
      <c r="Y184" s="260"/>
      <c r="Z184" s="260"/>
    </row>
    <row r="185" spans="2:26" ht="14.25" customHeight="1">
      <c r="B185" s="145"/>
      <c r="D185" s="114"/>
      <c r="H185" s="127"/>
      <c r="I185" s="260"/>
      <c r="J185" s="260"/>
      <c r="K185" s="260"/>
      <c r="L185" s="260"/>
      <c r="M185" s="260"/>
      <c r="N185" s="260"/>
      <c r="O185" s="260"/>
      <c r="P185" s="260"/>
      <c r="Q185" s="260"/>
      <c r="R185" s="260"/>
      <c r="S185" s="260"/>
      <c r="T185" s="260"/>
      <c r="U185" s="260"/>
      <c r="V185" s="260"/>
      <c r="W185" s="260"/>
      <c r="X185" s="260"/>
      <c r="Y185" s="260"/>
      <c r="Z185" s="260"/>
    </row>
    <row r="186" spans="2:26" ht="14.25" customHeight="1">
      <c r="B186" s="145"/>
      <c r="D186" s="114"/>
      <c r="H186" s="127"/>
      <c r="I186" s="260"/>
      <c r="J186" s="260"/>
      <c r="K186" s="260"/>
      <c r="L186" s="260"/>
      <c r="M186" s="260"/>
      <c r="N186" s="260"/>
      <c r="O186" s="260"/>
      <c r="P186" s="260"/>
      <c r="Q186" s="260"/>
      <c r="R186" s="260"/>
      <c r="S186" s="260"/>
      <c r="T186" s="260"/>
      <c r="U186" s="260"/>
      <c r="V186" s="260"/>
      <c r="W186" s="260"/>
      <c r="X186" s="260"/>
      <c r="Y186" s="260"/>
      <c r="Z186" s="260"/>
    </row>
    <row r="187" spans="2:26" ht="14.25" customHeight="1">
      <c r="B187" s="145"/>
      <c r="D187" s="114"/>
      <c r="H187" s="127"/>
      <c r="I187" s="260"/>
      <c r="J187" s="260"/>
      <c r="K187" s="260"/>
      <c r="L187" s="260"/>
      <c r="M187" s="260"/>
      <c r="N187" s="260"/>
      <c r="O187" s="260"/>
      <c r="P187" s="260"/>
      <c r="Q187" s="260"/>
      <c r="R187" s="260"/>
      <c r="S187" s="260"/>
      <c r="T187" s="260"/>
      <c r="U187" s="260"/>
      <c r="V187" s="260"/>
      <c r="W187" s="260"/>
      <c r="X187" s="260"/>
      <c r="Y187" s="260"/>
      <c r="Z187" s="260"/>
    </row>
    <row r="188" spans="2:26" ht="14.25" customHeight="1">
      <c r="B188" s="145"/>
      <c r="D188" s="114"/>
      <c r="H188" s="127"/>
      <c r="I188" s="260"/>
      <c r="J188" s="260"/>
      <c r="K188" s="260"/>
      <c r="L188" s="260"/>
      <c r="M188" s="260"/>
      <c r="N188" s="260"/>
      <c r="O188" s="260"/>
      <c r="P188" s="260"/>
      <c r="Q188" s="260"/>
      <c r="R188" s="260"/>
      <c r="S188" s="260"/>
      <c r="T188" s="260"/>
      <c r="U188" s="260"/>
      <c r="V188" s="260"/>
      <c r="W188" s="260"/>
      <c r="X188" s="260"/>
      <c r="Y188" s="260"/>
      <c r="Z188" s="260"/>
    </row>
    <row r="189" spans="2:26" ht="14.25" customHeight="1">
      <c r="B189" s="145"/>
      <c r="D189" s="114"/>
      <c r="H189" s="127"/>
      <c r="I189" s="260"/>
      <c r="J189" s="260"/>
      <c r="K189" s="260"/>
      <c r="L189" s="260"/>
      <c r="M189" s="260"/>
      <c r="N189" s="260"/>
      <c r="O189" s="260"/>
      <c r="P189" s="260"/>
      <c r="Q189" s="260"/>
      <c r="R189" s="260"/>
      <c r="S189" s="260"/>
      <c r="T189" s="260"/>
      <c r="U189" s="260"/>
      <c r="V189" s="260"/>
      <c r="W189" s="260"/>
      <c r="X189" s="260"/>
      <c r="Y189" s="260"/>
      <c r="Z189" s="260"/>
    </row>
    <row r="190" spans="2:26" ht="14.25" customHeight="1">
      <c r="B190" s="145"/>
      <c r="D190" s="114"/>
      <c r="H190" s="127"/>
      <c r="I190" s="260"/>
      <c r="J190" s="260"/>
      <c r="K190" s="260"/>
      <c r="L190" s="260"/>
      <c r="M190" s="260"/>
      <c r="N190" s="260"/>
      <c r="O190" s="260"/>
      <c r="P190" s="260"/>
      <c r="Q190" s="260"/>
      <c r="R190" s="260"/>
      <c r="S190" s="260"/>
      <c r="T190" s="260"/>
      <c r="U190" s="260"/>
      <c r="V190" s="260"/>
      <c r="W190" s="260"/>
      <c r="X190" s="260"/>
      <c r="Y190" s="260"/>
      <c r="Z190" s="260"/>
    </row>
    <row r="191" spans="2:26" ht="14.25" customHeight="1">
      <c r="B191" s="145"/>
      <c r="D191" s="114"/>
      <c r="H191" s="127"/>
      <c r="I191" s="260"/>
      <c r="J191" s="260"/>
      <c r="K191" s="260"/>
      <c r="L191" s="260"/>
      <c r="M191" s="260"/>
      <c r="N191" s="260"/>
      <c r="O191" s="260"/>
      <c r="P191" s="260"/>
      <c r="Q191" s="260"/>
      <c r="R191" s="260"/>
      <c r="S191" s="260"/>
      <c r="T191" s="260"/>
      <c r="U191" s="260"/>
      <c r="V191" s="260"/>
      <c r="W191" s="260"/>
      <c r="X191" s="260"/>
      <c r="Y191" s="260"/>
      <c r="Z191" s="260"/>
    </row>
    <row r="192" spans="2:26" ht="14.25" customHeight="1">
      <c r="B192" s="145"/>
      <c r="D192" s="114"/>
      <c r="H192" s="127"/>
      <c r="I192" s="260"/>
      <c r="J192" s="260"/>
      <c r="K192" s="260"/>
      <c r="L192" s="260"/>
      <c r="M192" s="260"/>
      <c r="N192" s="260"/>
      <c r="O192" s="260"/>
      <c r="P192" s="260"/>
      <c r="Q192" s="260"/>
      <c r="R192" s="260"/>
      <c r="S192" s="260"/>
      <c r="T192" s="260"/>
      <c r="U192" s="260"/>
      <c r="V192" s="260"/>
      <c r="W192" s="260"/>
      <c r="X192" s="260"/>
      <c r="Y192" s="260"/>
      <c r="Z192" s="260"/>
    </row>
    <row r="193" spans="2:26" ht="14.25" customHeight="1">
      <c r="B193" s="145"/>
      <c r="D193" s="114"/>
      <c r="H193" s="127"/>
      <c r="I193" s="260"/>
      <c r="J193" s="260"/>
      <c r="K193" s="260"/>
      <c r="L193" s="260"/>
      <c r="M193" s="260"/>
      <c r="N193" s="260"/>
      <c r="O193" s="260"/>
      <c r="P193" s="260"/>
      <c r="Q193" s="260"/>
      <c r="R193" s="260"/>
      <c r="S193" s="260"/>
      <c r="T193" s="260"/>
      <c r="U193" s="260"/>
      <c r="V193" s="260"/>
      <c r="W193" s="260"/>
      <c r="X193" s="260"/>
      <c r="Y193" s="260"/>
      <c r="Z193" s="260"/>
    </row>
    <row r="194" spans="2:26" ht="14.25" customHeight="1">
      <c r="B194" s="145"/>
      <c r="D194" s="114"/>
      <c r="H194" s="127"/>
      <c r="I194" s="260"/>
      <c r="J194" s="260"/>
      <c r="K194" s="260"/>
      <c r="L194" s="260"/>
      <c r="M194" s="260"/>
      <c r="N194" s="260"/>
      <c r="O194" s="260"/>
      <c r="P194" s="260"/>
      <c r="Q194" s="260"/>
      <c r="R194" s="260"/>
      <c r="S194" s="260"/>
      <c r="T194" s="260"/>
      <c r="U194" s="260"/>
      <c r="V194" s="260"/>
      <c r="W194" s="260"/>
      <c r="X194" s="260"/>
      <c r="Y194" s="260"/>
      <c r="Z194" s="260"/>
    </row>
    <row r="195" spans="2:26" ht="14.25" customHeight="1">
      <c r="B195" s="145"/>
      <c r="D195" s="114"/>
      <c r="H195" s="127"/>
      <c r="I195" s="260"/>
      <c r="J195" s="260"/>
      <c r="K195" s="260"/>
      <c r="L195" s="260"/>
      <c r="M195" s="260"/>
      <c r="N195" s="260"/>
      <c r="O195" s="260"/>
      <c r="P195" s="260"/>
      <c r="Q195" s="260"/>
      <c r="R195" s="260"/>
      <c r="S195" s="260"/>
      <c r="T195" s="260"/>
      <c r="U195" s="260"/>
      <c r="V195" s="260"/>
      <c r="W195" s="260"/>
      <c r="X195" s="260"/>
      <c r="Y195" s="260"/>
      <c r="Z195" s="260"/>
    </row>
    <row r="196" spans="2:26" ht="14.25" customHeight="1">
      <c r="B196" s="145"/>
      <c r="D196" s="114"/>
      <c r="H196" s="127"/>
      <c r="I196" s="260"/>
      <c r="J196" s="260"/>
      <c r="K196" s="260"/>
      <c r="L196" s="260"/>
      <c r="M196" s="260"/>
      <c r="N196" s="260"/>
      <c r="O196" s="260"/>
      <c r="P196" s="260"/>
      <c r="Q196" s="260"/>
      <c r="R196" s="260"/>
      <c r="S196" s="260"/>
      <c r="T196" s="260"/>
      <c r="U196" s="260"/>
      <c r="V196" s="260"/>
      <c r="W196" s="260"/>
      <c r="X196" s="260"/>
      <c r="Y196" s="260"/>
      <c r="Z196" s="260"/>
    </row>
    <row r="197" spans="2:26" ht="14.25" customHeight="1">
      <c r="B197" s="145"/>
      <c r="D197" s="114"/>
      <c r="H197" s="127"/>
      <c r="I197" s="260"/>
      <c r="J197" s="260"/>
      <c r="K197" s="260"/>
      <c r="L197" s="260"/>
      <c r="M197" s="260"/>
      <c r="N197" s="260"/>
      <c r="O197" s="260"/>
      <c r="P197" s="260"/>
      <c r="Q197" s="260"/>
      <c r="R197" s="260"/>
      <c r="S197" s="260"/>
      <c r="T197" s="260"/>
      <c r="U197" s="260"/>
      <c r="V197" s="260"/>
      <c r="W197" s="260"/>
      <c r="X197" s="260"/>
      <c r="Y197" s="260"/>
      <c r="Z197" s="260"/>
    </row>
    <row r="198" spans="2:26" ht="14.25" customHeight="1">
      <c r="B198" s="145"/>
      <c r="D198" s="114"/>
      <c r="H198" s="127"/>
      <c r="I198" s="260"/>
      <c r="J198" s="260"/>
      <c r="K198" s="260"/>
      <c r="L198" s="260"/>
      <c r="M198" s="260"/>
      <c r="N198" s="260"/>
      <c r="O198" s="260"/>
      <c r="P198" s="260"/>
      <c r="Q198" s="260"/>
      <c r="R198" s="260"/>
      <c r="S198" s="260"/>
      <c r="T198" s="260"/>
      <c r="U198" s="260"/>
      <c r="V198" s="260"/>
      <c r="W198" s="260"/>
      <c r="X198" s="260"/>
      <c r="Y198" s="260"/>
      <c r="Z198" s="260"/>
    </row>
    <row r="199" spans="2:26" ht="14.25" customHeight="1">
      <c r="B199" s="145"/>
      <c r="D199" s="114"/>
      <c r="H199" s="127"/>
      <c r="I199" s="260"/>
      <c r="J199" s="260"/>
      <c r="K199" s="260"/>
      <c r="L199" s="260"/>
      <c r="M199" s="260"/>
      <c r="N199" s="260"/>
      <c r="O199" s="260"/>
      <c r="P199" s="260"/>
      <c r="Q199" s="260"/>
      <c r="R199" s="260"/>
      <c r="S199" s="260"/>
      <c r="T199" s="260"/>
      <c r="U199" s="260"/>
      <c r="V199" s="260"/>
      <c r="W199" s="260"/>
      <c r="X199" s="260"/>
      <c r="Y199" s="260"/>
      <c r="Z199" s="260"/>
    </row>
    <row r="200" spans="2:26" ht="14.25" customHeight="1">
      <c r="B200" s="145"/>
      <c r="D200" s="114"/>
      <c r="H200" s="127"/>
      <c r="I200" s="260"/>
      <c r="J200" s="260"/>
      <c r="K200" s="260"/>
      <c r="L200" s="260"/>
      <c r="M200" s="260"/>
      <c r="N200" s="260"/>
      <c r="O200" s="260"/>
      <c r="P200" s="260"/>
      <c r="Q200" s="260"/>
      <c r="R200" s="260"/>
      <c r="S200" s="260"/>
      <c r="T200" s="260"/>
      <c r="U200" s="260"/>
      <c r="V200" s="260"/>
      <c r="W200" s="260"/>
      <c r="X200" s="260"/>
      <c r="Y200" s="260"/>
      <c r="Z200" s="260"/>
    </row>
    <row r="201" spans="2:26" ht="14.25" customHeight="1">
      <c r="B201" s="145"/>
      <c r="D201" s="114"/>
      <c r="H201" s="127"/>
      <c r="I201" s="260"/>
      <c r="J201" s="260"/>
      <c r="K201" s="260"/>
      <c r="L201" s="260"/>
      <c r="M201" s="260"/>
      <c r="N201" s="260"/>
      <c r="O201" s="260"/>
      <c r="P201" s="260"/>
      <c r="Q201" s="260"/>
      <c r="R201" s="260"/>
      <c r="S201" s="260"/>
      <c r="T201" s="260"/>
      <c r="U201" s="260"/>
      <c r="V201" s="260"/>
      <c r="W201" s="260"/>
      <c r="X201" s="260"/>
      <c r="Y201" s="260"/>
      <c r="Z201" s="260"/>
    </row>
    <row r="202" spans="2:26" ht="14.25" customHeight="1">
      <c r="B202" s="145"/>
      <c r="D202" s="114"/>
      <c r="H202" s="127"/>
      <c r="I202" s="260"/>
      <c r="J202" s="260"/>
      <c r="K202" s="260"/>
      <c r="L202" s="260"/>
      <c r="M202" s="260"/>
      <c r="N202" s="260"/>
      <c r="O202" s="260"/>
      <c r="P202" s="260"/>
      <c r="Q202" s="260"/>
      <c r="R202" s="260"/>
      <c r="S202" s="260"/>
      <c r="T202" s="260"/>
      <c r="U202" s="260"/>
      <c r="V202" s="260"/>
      <c r="W202" s="260"/>
      <c r="X202" s="260"/>
      <c r="Y202" s="260"/>
      <c r="Z202" s="260"/>
    </row>
    <row r="203" spans="2:26" ht="14.25" customHeight="1">
      <c r="B203" s="145"/>
      <c r="D203" s="114"/>
      <c r="H203" s="127"/>
      <c r="I203" s="260"/>
      <c r="J203" s="260"/>
      <c r="K203" s="260"/>
      <c r="L203" s="260"/>
      <c r="M203" s="260"/>
      <c r="N203" s="260"/>
      <c r="O203" s="260"/>
      <c r="P203" s="260"/>
      <c r="Q203" s="260"/>
      <c r="R203" s="260"/>
      <c r="S203" s="260"/>
      <c r="T203" s="260"/>
      <c r="U203" s="260"/>
      <c r="V203" s="260"/>
      <c r="W203" s="260"/>
      <c r="X203" s="260"/>
      <c r="Y203" s="260"/>
      <c r="Z203" s="260"/>
    </row>
    <row r="204" spans="2:26" ht="14.25" customHeight="1">
      <c r="B204" s="145"/>
      <c r="D204" s="114"/>
      <c r="H204" s="127"/>
      <c r="I204" s="260"/>
      <c r="J204" s="260"/>
      <c r="K204" s="260"/>
      <c r="L204" s="260"/>
      <c r="M204" s="260"/>
      <c r="N204" s="260"/>
      <c r="O204" s="260"/>
      <c r="P204" s="260"/>
      <c r="Q204" s="260"/>
      <c r="R204" s="260"/>
      <c r="S204" s="260"/>
      <c r="T204" s="260"/>
      <c r="U204" s="260"/>
      <c r="V204" s="260"/>
      <c r="W204" s="260"/>
      <c r="X204" s="260"/>
      <c r="Y204" s="260"/>
      <c r="Z204" s="260"/>
    </row>
    <row r="205" spans="2:26" ht="14.25" customHeight="1">
      <c r="B205" s="145"/>
      <c r="D205" s="114"/>
      <c r="H205" s="127"/>
      <c r="I205" s="260"/>
      <c r="J205" s="260"/>
      <c r="K205" s="260"/>
      <c r="L205" s="260"/>
      <c r="M205" s="260"/>
      <c r="N205" s="260"/>
      <c r="O205" s="260"/>
      <c r="P205" s="260"/>
      <c r="Q205" s="260"/>
      <c r="R205" s="260"/>
      <c r="S205" s="260"/>
      <c r="T205" s="260"/>
      <c r="U205" s="260"/>
      <c r="V205" s="260"/>
      <c r="W205" s="260"/>
      <c r="X205" s="260"/>
      <c r="Y205" s="260"/>
      <c r="Z205" s="260"/>
    </row>
    <row r="206" spans="2:26" ht="14.25" customHeight="1">
      <c r="B206" s="145"/>
      <c r="D206" s="114"/>
      <c r="H206" s="127"/>
      <c r="I206" s="260"/>
      <c r="J206" s="260"/>
      <c r="K206" s="260"/>
      <c r="L206" s="260"/>
      <c r="M206" s="260"/>
      <c r="N206" s="260"/>
      <c r="O206" s="260"/>
      <c r="P206" s="260"/>
      <c r="Q206" s="260"/>
      <c r="R206" s="260"/>
      <c r="S206" s="260"/>
      <c r="T206" s="260"/>
      <c r="U206" s="260"/>
      <c r="V206" s="260"/>
      <c r="W206" s="260"/>
      <c r="X206" s="260"/>
      <c r="Y206" s="260"/>
      <c r="Z206" s="260"/>
    </row>
    <row r="207" spans="2:26" ht="14.25" customHeight="1">
      <c r="B207" s="145"/>
      <c r="D207" s="114"/>
      <c r="H207" s="127"/>
      <c r="I207" s="260"/>
      <c r="J207" s="260"/>
      <c r="K207" s="260"/>
      <c r="L207" s="260"/>
      <c r="M207" s="260"/>
      <c r="N207" s="260"/>
      <c r="O207" s="260"/>
      <c r="P207" s="260"/>
      <c r="Q207" s="260"/>
      <c r="R207" s="260"/>
      <c r="S207" s="260"/>
      <c r="T207" s="260"/>
      <c r="U207" s="260"/>
      <c r="V207" s="260"/>
      <c r="W207" s="260"/>
      <c r="X207" s="260"/>
      <c r="Y207" s="260"/>
      <c r="Z207" s="260"/>
    </row>
    <row r="208" spans="2:26" ht="14.25" customHeight="1">
      <c r="B208" s="145"/>
      <c r="D208" s="114"/>
      <c r="H208" s="127"/>
      <c r="I208" s="260"/>
      <c r="J208" s="260"/>
      <c r="K208" s="260"/>
      <c r="L208" s="260"/>
      <c r="M208" s="260"/>
      <c r="N208" s="260"/>
      <c r="O208" s="260"/>
      <c r="P208" s="260"/>
      <c r="Q208" s="260"/>
      <c r="R208" s="260"/>
      <c r="S208" s="260"/>
      <c r="T208" s="260"/>
      <c r="U208" s="260"/>
      <c r="V208" s="260"/>
      <c r="W208" s="260"/>
      <c r="X208" s="260"/>
      <c r="Y208" s="260"/>
      <c r="Z208" s="260"/>
    </row>
    <row r="209" spans="2:26" ht="14.25" customHeight="1">
      <c r="B209" s="145"/>
      <c r="D209" s="114"/>
      <c r="H209" s="127"/>
      <c r="I209" s="260"/>
      <c r="J209" s="260"/>
      <c r="K209" s="260"/>
      <c r="L209" s="260"/>
      <c r="M209" s="260"/>
      <c r="N209" s="260"/>
      <c r="O209" s="260"/>
      <c r="P209" s="260"/>
      <c r="Q209" s="260"/>
      <c r="R209" s="260"/>
      <c r="S209" s="260"/>
      <c r="T209" s="260"/>
      <c r="U209" s="260"/>
      <c r="V209" s="260"/>
      <c r="W209" s="260"/>
      <c r="X209" s="260"/>
      <c r="Y209" s="260"/>
      <c r="Z209" s="260"/>
    </row>
    <row r="210" spans="2:26" ht="14.25" customHeight="1">
      <c r="B210" s="145"/>
      <c r="D210" s="114"/>
      <c r="H210" s="127"/>
      <c r="I210" s="260"/>
      <c r="J210" s="260"/>
      <c r="K210" s="260"/>
      <c r="L210" s="260"/>
      <c r="M210" s="260"/>
      <c r="N210" s="260"/>
      <c r="O210" s="260"/>
      <c r="P210" s="260"/>
      <c r="Q210" s="260"/>
      <c r="R210" s="260"/>
      <c r="S210" s="260"/>
      <c r="T210" s="260"/>
      <c r="U210" s="260"/>
      <c r="V210" s="260"/>
      <c r="W210" s="260"/>
      <c r="X210" s="260"/>
      <c r="Y210" s="260"/>
      <c r="Z210" s="260"/>
    </row>
    <row r="211" spans="2:26" ht="14.25" customHeight="1">
      <c r="B211" s="145"/>
      <c r="D211" s="114"/>
      <c r="H211" s="127"/>
      <c r="I211" s="260"/>
      <c r="J211" s="260"/>
      <c r="K211" s="260"/>
      <c r="L211" s="260"/>
      <c r="M211" s="260"/>
      <c r="N211" s="260"/>
      <c r="O211" s="260"/>
      <c r="P211" s="260"/>
      <c r="Q211" s="260"/>
      <c r="R211" s="260"/>
      <c r="S211" s="260"/>
      <c r="T211" s="260"/>
      <c r="U211" s="260"/>
      <c r="V211" s="260"/>
      <c r="W211" s="260"/>
      <c r="X211" s="260"/>
      <c r="Y211" s="260"/>
      <c r="Z211" s="260"/>
    </row>
    <row r="212" spans="2:26" ht="14.25" customHeight="1">
      <c r="B212" s="145"/>
      <c r="D212" s="114"/>
      <c r="H212" s="127"/>
      <c r="I212" s="260"/>
      <c r="J212" s="260"/>
      <c r="K212" s="260"/>
      <c r="L212" s="260"/>
      <c r="M212" s="260"/>
      <c r="N212" s="260"/>
      <c r="O212" s="260"/>
      <c r="P212" s="260"/>
      <c r="Q212" s="260"/>
      <c r="R212" s="260"/>
      <c r="S212" s="260"/>
      <c r="T212" s="260"/>
      <c r="U212" s="260"/>
      <c r="V212" s="260"/>
      <c r="W212" s="260"/>
      <c r="X212" s="260"/>
      <c r="Y212" s="260"/>
      <c r="Z212" s="260"/>
    </row>
    <row r="213" spans="2:26" ht="14.25" customHeight="1">
      <c r="B213" s="145"/>
      <c r="D213" s="114"/>
      <c r="H213" s="127"/>
      <c r="I213" s="260"/>
      <c r="J213" s="260"/>
      <c r="K213" s="260"/>
      <c r="L213" s="260"/>
      <c r="M213" s="260"/>
      <c r="N213" s="260"/>
      <c r="O213" s="260"/>
      <c r="P213" s="260"/>
      <c r="Q213" s="260"/>
      <c r="R213" s="260"/>
      <c r="S213" s="260"/>
      <c r="T213" s="260"/>
      <c r="U213" s="260"/>
      <c r="V213" s="260"/>
      <c r="W213" s="260"/>
      <c r="X213" s="260"/>
      <c r="Y213" s="260"/>
      <c r="Z213" s="260"/>
    </row>
    <row r="214" spans="2:26" ht="14.25" customHeight="1">
      <c r="B214" s="145"/>
      <c r="D214" s="114"/>
      <c r="H214" s="127"/>
      <c r="I214" s="260"/>
      <c r="J214" s="260"/>
      <c r="K214" s="260"/>
      <c r="L214" s="260"/>
      <c r="M214" s="260"/>
      <c r="N214" s="260"/>
      <c r="O214" s="260"/>
      <c r="P214" s="260"/>
      <c r="Q214" s="260"/>
      <c r="R214" s="260"/>
      <c r="S214" s="260"/>
      <c r="T214" s="260"/>
      <c r="U214" s="260"/>
      <c r="V214" s="260"/>
      <c r="W214" s="260"/>
      <c r="X214" s="260"/>
      <c r="Y214" s="260"/>
      <c r="Z214" s="260"/>
    </row>
    <row r="215" spans="2:26" ht="14.25" customHeight="1">
      <c r="B215" s="145"/>
      <c r="D215" s="114"/>
      <c r="H215" s="127"/>
      <c r="I215" s="260"/>
      <c r="J215" s="260"/>
      <c r="K215" s="260"/>
      <c r="L215" s="260"/>
      <c r="M215" s="260"/>
      <c r="N215" s="260"/>
      <c r="O215" s="260"/>
      <c r="P215" s="260"/>
      <c r="Q215" s="260"/>
      <c r="R215" s="260"/>
      <c r="S215" s="260"/>
      <c r="T215" s="260"/>
      <c r="U215" s="260"/>
      <c r="V215" s="260"/>
      <c r="W215" s="260"/>
      <c r="X215" s="260"/>
      <c r="Y215" s="260"/>
      <c r="Z215" s="260"/>
    </row>
    <row r="216" spans="2:26" ht="14.25" customHeight="1">
      <c r="B216" s="145"/>
      <c r="D216" s="114"/>
      <c r="H216" s="127"/>
      <c r="I216" s="260"/>
      <c r="J216" s="260"/>
      <c r="K216" s="260"/>
      <c r="L216" s="260"/>
      <c r="M216" s="260"/>
      <c r="N216" s="260"/>
      <c r="O216" s="260"/>
      <c r="P216" s="260"/>
      <c r="Q216" s="260"/>
      <c r="R216" s="260"/>
      <c r="S216" s="260"/>
      <c r="T216" s="260"/>
      <c r="U216" s="260"/>
      <c r="V216" s="260"/>
      <c r="W216" s="260"/>
      <c r="X216" s="260"/>
      <c r="Y216" s="260"/>
      <c r="Z216" s="260"/>
    </row>
    <row r="217" spans="2:26" ht="14.25" customHeight="1">
      <c r="B217" s="145"/>
      <c r="D217" s="114"/>
      <c r="H217" s="127"/>
      <c r="I217" s="260"/>
      <c r="J217" s="260"/>
      <c r="K217" s="260"/>
      <c r="L217" s="260"/>
      <c r="M217" s="260"/>
      <c r="N217" s="260"/>
      <c r="O217" s="260"/>
      <c r="P217" s="260"/>
      <c r="Q217" s="260"/>
      <c r="R217" s="260"/>
      <c r="S217" s="260"/>
      <c r="T217" s="260"/>
      <c r="U217" s="260"/>
      <c r="V217" s="260"/>
      <c r="W217" s="260"/>
      <c r="X217" s="260"/>
      <c r="Y217" s="260"/>
      <c r="Z217" s="260"/>
    </row>
    <row r="218" spans="2:26" ht="14.25" customHeight="1">
      <c r="B218" s="145"/>
      <c r="D218" s="114"/>
      <c r="H218" s="127"/>
      <c r="I218" s="260"/>
      <c r="J218" s="260"/>
      <c r="K218" s="260"/>
      <c r="L218" s="260"/>
      <c r="M218" s="260"/>
      <c r="N218" s="260"/>
      <c r="O218" s="260"/>
      <c r="P218" s="260"/>
      <c r="Q218" s="260"/>
      <c r="R218" s="260"/>
      <c r="S218" s="260"/>
      <c r="T218" s="260"/>
      <c r="U218" s="260"/>
      <c r="V218" s="260"/>
      <c r="W218" s="260"/>
      <c r="X218" s="260"/>
      <c r="Y218" s="260"/>
      <c r="Z218" s="260"/>
    </row>
    <row r="219" spans="2:26" ht="14.25" customHeight="1">
      <c r="B219" s="145"/>
      <c r="D219" s="114"/>
      <c r="H219" s="127"/>
      <c r="I219" s="260"/>
      <c r="J219" s="260"/>
      <c r="K219" s="260"/>
      <c r="L219" s="260"/>
      <c r="M219" s="260"/>
      <c r="N219" s="260"/>
      <c r="O219" s="260"/>
      <c r="P219" s="260"/>
      <c r="Q219" s="260"/>
      <c r="R219" s="260"/>
      <c r="S219" s="260"/>
      <c r="T219" s="260"/>
      <c r="U219" s="260"/>
      <c r="V219" s="260"/>
      <c r="W219" s="260"/>
      <c r="X219" s="260"/>
      <c r="Y219" s="260"/>
      <c r="Z219" s="260"/>
    </row>
    <row r="220" spans="2:26" ht="14.25" customHeight="1">
      <c r="B220" s="145"/>
      <c r="D220" s="114"/>
      <c r="H220" s="127"/>
      <c r="I220" s="260"/>
      <c r="J220" s="260"/>
      <c r="K220" s="260"/>
      <c r="L220" s="260"/>
      <c r="M220" s="260"/>
      <c r="N220" s="260"/>
      <c r="O220" s="260"/>
      <c r="P220" s="260"/>
      <c r="Q220" s="260"/>
      <c r="R220" s="260"/>
      <c r="S220" s="260"/>
      <c r="T220" s="260"/>
      <c r="U220" s="260"/>
      <c r="V220" s="260"/>
      <c r="W220" s="260"/>
      <c r="X220" s="260"/>
      <c r="Y220" s="260"/>
      <c r="Z220" s="260"/>
    </row>
    <row r="221" spans="2:26" ht="14.25" customHeight="1">
      <c r="B221" s="145"/>
      <c r="D221" s="114"/>
      <c r="H221" s="127"/>
      <c r="I221" s="260"/>
      <c r="J221" s="260"/>
      <c r="K221" s="260"/>
      <c r="L221" s="260"/>
      <c r="M221" s="260"/>
      <c r="N221" s="260"/>
      <c r="O221" s="260"/>
      <c r="P221" s="260"/>
      <c r="Q221" s="260"/>
      <c r="R221" s="260"/>
      <c r="S221" s="260"/>
      <c r="T221" s="260"/>
      <c r="U221" s="260"/>
      <c r="V221" s="260"/>
      <c r="W221" s="260"/>
      <c r="X221" s="260"/>
      <c r="Y221" s="260"/>
      <c r="Z221" s="260"/>
    </row>
    <row r="222" spans="2:26" ht="14.25" customHeight="1">
      <c r="B222" s="145"/>
      <c r="D222" s="114"/>
      <c r="H222" s="127"/>
      <c r="I222" s="260"/>
      <c r="J222" s="260"/>
      <c r="K222" s="260"/>
      <c r="L222" s="260"/>
      <c r="M222" s="260"/>
      <c r="N222" s="260"/>
      <c r="O222" s="260"/>
      <c r="P222" s="260"/>
      <c r="Q222" s="260"/>
      <c r="R222" s="260"/>
      <c r="S222" s="260"/>
      <c r="T222" s="260"/>
      <c r="U222" s="260"/>
      <c r="V222" s="260"/>
      <c r="W222" s="260"/>
      <c r="X222" s="260"/>
      <c r="Y222" s="260"/>
      <c r="Z222" s="260"/>
    </row>
    <row r="223" spans="2:26" ht="14.25" customHeight="1">
      <c r="B223" s="145"/>
      <c r="D223" s="114"/>
      <c r="H223" s="127"/>
      <c r="I223" s="260"/>
      <c r="J223" s="260"/>
      <c r="K223" s="260"/>
      <c r="L223" s="260"/>
      <c r="M223" s="260"/>
      <c r="N223" s="260"/>
      <c r="O223" s="260"/>
      <c r="P223" s="260"/>
      <c r="Q223" s="260"/>
      <c r="R223" s="260"/>
      <c r="S223" s="260"/>
      <c r="T223" s="260"/>
      <c r="U223" s="260"/>
      <c r="V223" s="260"/>
      <c r="W223" s="260"/>
      <c r="X223" s="260"/>
      <c r="Y223" s="260"/>
      <c r="Z223" s="260"/>
    </row>
    <row r="224" spans="2:26" ht="14.25" customHeight="1">
      <c r="B224" s="145"/>
      <c r="D224" s="114"/>
      <c r="H224" s="127"/>
      <c r="I224" s="260"/>
      <c r="J224" s="260"/>
      <c r="K224" s="260"/>
      <c r="L224" s="260"/>
      <c r="M224" s="260"/>
      <c r="N224" s="260"/>
      <c r="O224" s="260"/>
      <c r="P224" s="260"/>
      <c r="Q224" s="260"/>
      <c r="R224" s="260"/>
      <c r="S224" s="260"/>
      <c r="T224" s="260"/>
      <c r="U224" s="260"/>
      <c r="V224" s="260"/>
      <c r="W224" s="260"/>
      <c r="X224" s="260"/>
      <c r="Y224" s="260"/>
      <c r="Z224" s="260"/>
    </row>
    <row r="225" spans="2:26" ht="14.25" customHeight="1">
      <c r="B225" s="145"/>
      <c r="D225" s="114"/>
      <c r="H225" s="127"/>
      <c r="I225" s="260"/>
      <c r="J225" s="260"/>
      <c r="K225" s="260"/>
      <c r="L225" s="260"/>
      <c r="M225" s="260"/>
      <c r="N225" s="260"/>
      <c r="O225" s="260"/>
      <c r="P225" s="260"/>
      <c r="Q225" s="260"/>
      <c r="R225" s="260"/>
      <c r="S225" s="260"/>
      <c r="T225" s="260"/>
      <c r="U225" s="260"/>
      <c r="V225" s="260"/>
      <c r="W225" s="260"/>
      <c r="X225" s="260"/>
      <c r="Y225" s="260"/>
      <c r="Z225" s="260"/>
    </row>
    <row r="226" spans="2:26" ht="14.25" customHeight="1">
      <c r="B226" s="145"/>
      <c r="D226" s="114"/>
      <c r="H226" s="127"/>
      <c r="I226" s="260"/>
      <c r="J226" s="260"/>
      <c r="K226" s="260"/>
      <c r="L226" s="260"/>
      <c r="M226" s="260"/>
      <c r="N226" s="260"/>
      <c r="O226" s="260"/>
      <c r="P226" s="260"/>
      <c r="Q226" s="260"/>
      <c r="R226" s="260"/>
      <c r="S226" s="260"/>
      <c r="T226" s="260"/>
      <c r="U226" s="260"/>
      <c r="V226" s="260"/>
      <c r="W226" s="260"/>
      <c r="X226" s="260"/>
      <c r="Y226" s="260"/>
      <c r="Z226" s="260"/>
    </row>
    <row r="227" spans="2:26" ht="14.25" customHeight="1">
      <c r="B227" s="145"/>
      <c r="D227" s="114"/>
      <c r="H227" s="127"/>
      <c r="I227" s="260"/>
      <c r="J227" s="260"/>
      <c r="K227" s="260"/>
      <c r="L227" s="260"/>
      <c r="M227" s="260"/>
      <c r="N227" s="260"/>
      <c r="O227" s="260"/>
      <c r="P227" s="260"/>
      <c r="Q227" s="260"/>
      <c r="R227" s="260"/>
      <c r="S227" s="260"/>
      <c r="T227" s="260"/>
      <c r="U227" s="260"/>
      <c r="V227" s="260"/>
      <c r="W227" s="260"/>
      <c r="X227" s="260"/>
      <c r="Y227" s="260"/>
      <c r="Z227" s="260"/>
    </row>
    <row r="228" spans="2:26" ht="14.25" customHeight="1">
      <c r="B228" s="145"/>
      <c r="D228" s="114"/>
      <c r="H228" s="127"/>
      <c r="I228" s="260"/>
      <c r="J228" s="260"/>
      <c r="K228" s="260"/>
      <c r="L228" s="260"/>
      <c r="M228" s="260"/>
      <c r="N228" s="260"/>
      <c r="O228" s="260"/>
      <c r="P228" s="260"/>
      <c r="Q228" s="260"/>
      <c r="R228" s="260"/>
      <c r="S228" s="260"/>
      <c r="T228" s="260"/>
      <c r="U228" s="260"/>
      <c r="V228" s="260"/>
      <c r="W228" s="260"/>
      <c r="X228" s="260"/>
      <c r="Y228" s="260"/>
      <c r="Z228" s="260"/>
    </row>
    <row r="229" spans="2:26" ht="14.25" customHeight="1">
      <c r="B229" s="145"/>
      <c r="D229" s="114"/>
      <c r="H229" s="127"/>
      <c r="I229" s="260"/>
      <c r="J229" s="260"/>
      <c r="K229" s="260"/>
      <c r="L229" s="260"/>
      <c r="M229" s="260"/>
      <c r="N229" s="260"/>
      <c r="O229" s="260"/>
      <c r="P229" s="260"/>
      <c r="Q229" s="260"/>
      <c r="R229" s="260"/>
      <c r="S229" s="260"/>
      <c r="T229" s="260"/>
      <c r="U229" s="260"/>
      <c r="V229" s="260"/>
      <c r="W229" s="260"/>
      <c r="X229" s="260"/>
      <c r="Y229" s="260"/>
      <c r="Z229" s="260"/>
    </row>
    <row r="230" spans="2:26" ht="14.25" customHeight="1">
      <c r="B230" s="145"/>
      <c r="D230" s="114"/>
      <c r="H230" s="127"/>
      <c r="I230" s="260"/>
      <c r="J230" s="260"/>
      <c r="K230" s="260"/>
      <c r="L230" s="260"/>
      <c r="M230" s="260"/>
      <c r="N230" s="260"/>
      <c r="O230" s="260"/>
      <c r="P230" s="260"/>
      <c r="Q230" s="260"/>
      <c r="R230" s="260"/>
      <c r="S230" s="260"/>
      <c r="T230" s="260"/>
      <c r="U230" s="260"/>
      <c r="V230" s="260"/>
      <c r="W230" s="260"/>
      <c r="X230" s="260"/>
      <c r="Y230" s="260"/>
      <c r="Z230" s="260"/>
    </row>
    <row r="231" spans="2:26" ht="14.25" customHeight="1">
      <c r="B231" s="145"/>
      <c r="D231" s="114"/>
      <c r="H231" s="127"/>
      <c r="I231" s="260"/>
      <c r="J231" s="260"/>
      <c r="K231" s="260"/>
      <c r="L231" s="260"/>
      <c r="M231" s="260"/>
      <c r="N231" s="260"/>
      <c r="O231" s="260"/>
      <c r="P231" s="260"/>
      <c r="Q231" s="260"/>
      <c r="R231" s="260"/>
      <c r="S231" s="260"/>
      <c r="T231" s="260"/>
      <c r="U231" s="260"/>
      <c r="V231" s="260"/>
      <c r="W231" s="260"/>
      <c r="X231" s="260"/>
      <c r="Y231" s="260"/>
      <c r="Z231" s="260"/>
    </row>
    <row r="232" spans="2:26" ht="14.25" customHeight="1">
      <c r="B232" s="145"/>
      <c r="D232" s="114"/>
      <c r="H232" s="127"/>
      <c r="I232" s="260"/>
      <c r="J232" s="260"/>
      <c r="K232" s="260"/>
      <c r="L232" s="260"/>
      <c r="M232" s="260"/>
      <c r="N232" s="260"/>
      <c r="O232" s="260"/>
      <c r="P232" s="260"/>
      <c r="Q232" s="260"/>
      <c r="R232" s="260"/>
      <c r="S232" s="260"/>
      <c r="T232" s="260"/>
      <c r="U232" s="260"/>
      <c r="V232" s="260"/>
      <c r="W232" s="260"/>
      <c r="X232" s="260"/>
      <c r="Y232" s="260"/>
      <c r="Z232" s="260"/>
    </row>
    <row r="233" spans="2:26" ht="14.25" customHeight="1">
      <c r="B233" s="145"/>
      <c r="D233" s="114"/>
      <c r="H233" s="127"/>
      <c r="I233" s="260"/>
      <c r="J233" s="260"/>
      <c r="K233" s="260"/>
      <c r="L233" s="260"/>
      <c r="M233" s="260"/>
      <c r="N233" s="260"/>
      <c r="O233" s="260"/>
      <c r="P233" s="260"/>
      <c r="Q233" s="260"/>
      <c r="R233" s="260"/>
      <c r="S233" s="260"/>
      <c r="T233" s="260"/>
      <c r="U233" s="260"/>
      <c r="V233" s="260"/>
      <c r="W233" s="260"/>
      <c r="X233" s="260"/>
      <c r="Y233" s="260"/>
      <c r="Z233" s="260"/>
    </row>
    <row r="234" spans="2:26" ht="14.25" customHeight="1">
      <c r="B234" s="145"/>
      <c r="D234" s="114"/>
      <c r="H234" s="127"/>
      <c r="I234" s="260"/>
      <c r="J234" s="260"/>
      <c r="K234" s="260"/>
      <c r="L234" s="260"/>
      <c r="M234" s="260"/>
      <c r="N234" s="260"/>
      <c r="O234" s="260"/>
      <c r="P234" s="260"/>
      <c r="Q234" s="260"/>
      <c r="R234" s="260"/>
      <c r="S234" s="260"/>
      <c r="T234" s="260"/>
      <c r="U234" s="260"/>
      <c r="V234" s="260"/>
      <c r="W234" s="260"/>
      <c r="X234" s="260"/>
      <c r="Y234" s="260"/>
      <c r="Z234" s="260"/>
    </row>
    <row r="235" spans="2:26" ht="14.25" customHeight="1">
      <c r="B235" s="145"/>
      <c r="D235" s="114"/>
      <c r="H235" s="127"/>
      <c r="I235" s="260"/>
      <c r="J235" s="260"/>
      <c r="K235" s="260"/>
      <c r="L235" s="260"/>
      <c r="M235" s="260"/>
      <c r="N235" s="260"/>
      <c r="O235" s="260"/>
      <c r="P235" s="260"/>
      <c r="Q235" s="260"/>
      <c r="R235" s="260"/>
      <c r="S235" s="260"/>
      <c r="T235" s="260"/>
      <c r="U235" s="260"/>
      <c r="V235" s="260"/>
      <c r="W235" s="260"/>
      <c r="X235" s="260"/>
      <c r="Y235" s="260"/>
      <c r="Z235" s="260"/>
    </row>
    <row r="236" spans="2:26" ht="14.25" customHeight="1">
      <c r="B236" s="145"/>
      <c r="D236" s="114"/>
      <c r="H236" s="127"/>
      <c r="I236" s="260"/>
      <c r="J236" s="260"/>
      <c r="K236" s="260"/>
      <c r="L236" s="260"/>
      <c r="M236" s="260"/>
      <c r="N236" s="260"/>
      <c r="O236" s="260"/>
      <c r="P236" s="260"/>
      <c r="Q236" s="260"/>
      <c r="R236" s="260"/>
      <c r="S236" s="260"/>
      <c r="T236" s="260"/>
      <c r="U236" s="260"/>
      <c r="V236" s="260"/>
      <c r="W236" s="260"/>
      <c r="X236" s="260"/>
      <c r="Y236" s="260"/>
      <c r="Z236" s="260"/>
    </row>
    <row r="237" spans="2:26" ht="14.25" customHeight="1">
      <c r="B237" s="145"/>
      <c r="D237" s="114"/>
      <c r="H237" s="127"/>
      <c r="I237" s="260"/>
      <c r="J237" s="260"/>
      <c r="K237" s="260"/>
      <c r="L237" s="260"/>
      <c r="M237" s="260"/>
      <c r="N237" s="260"/>
      <c r="O237" s="260"/>
      <c r="P237" s="260"/>
      <c r="Q237" s="260"/>
      <c r="R237" s="260"/>
      <c r="S237" s="260"/>
      <c r="T237" s="260"/>
      <c r="U237" s="260"/>
      <c r="V237" s="260"/>
      <c r="W237" s="260"/>
      <c r="X237" s="260"/>
      <c r="Y237" s="260"/>
      <c r="Z237" s="260"/>
    </row>
    <row r="238" spans="2:26" ht="14.25" customHeight="1">
      <c r="B238" s="145"/>
      <c r="D238" s="114"/>
      <c r="H238" s="127"/>
      <c r="I238" s="260"/>
      <c r="J238" s="260"/>
      <c r="K238" s="260"/>
      <c r="L238" s="260"/>
      <c r="M238" s="260"/>
      <c r="N238" s="260"/>
      <c r="O238" s="260"/>
      <c r="P238" s="260"/>
      <c r="Q238" s="260"/>
      <c r="R238" s="260"/>
      <c r="S238" s="260"/>
      <c r="T238" s="260"/>
      <c r="U238" s="260"/>
      <c r="V238" s="260"/>
      <c r="W238" s="260"/>
      <c r="X238" s="260"/>
      <c r="Y238" s="260"/>
      <c r="Z238" s="260"/>
    </row>
    <row r="239" spans="2:26" ht="14.25" customHeight="1">
      <c r="B239" s="145"/>
      <c r="D239" s="114"/>
      <c r="H239" s="127"/>
      <c r="I239" s="260"/>
      <c r="J239" s="260"/>
      <c r="K239" s="260"/>
      <c r="L239" s="260"/>
      <c r="M239" s="260"/>
      <c r="N239" s="260"/>
      <c r="O239" s="260"/>
      <c r="P239" s="260"/>
      <c r="Q239" s="260"/>
      <c r="R239" s="260"/>
      <c r="S239" s="260"/>
      <c r="T239" s="260"/>
      <c r="U239" s="260"/>
      <c r="V239" s="260"/>
      <c r="W239" s="260"/>
      <c r="X239" s="260"/>
      <c r="Y239" s="260"/>
      <c r="Z239" s="260"/>
    </row>
    <row r="240" spans="2:26" ht="14.25" customHeight="1">
      <c r="B240" s="145"/>
      <c r="D240" s="114"/>
      <c r="H240" s="127"/>
      <c r="I240" s="260"/>
      <c r="J240" s="260"/>
      <c r="K240" s="260"/>
      <c r="L240" s="260"/>
      <c r="M240" s="260"/>
      <c r="N240" s="260"/>
      <c r="O240" s="260"/>
      <c r="P240" s="260"/>
      <c r="Q240" s="260"/>
      <c r="R240" s="260"/>
      <c r="S240" s="260"/>
      <c r="T240" s="260"/>
      <c r="U240" s="260"/>
      <c r="V240" s="260"/>
      <c r="W240" s="260"/>
      <c r="X240" s="260"/>
      <c r="Y240" s="260"/>
      <c r="Z240" s="260"/>
    </row>
    <row r="241" spans="2:26" ht="14.25" customHeight="1">
      <c r="B241" s="145"/>
      <c r="D241" s="114"/>
      <c r="H241" s="127"/>
      <c r="I241" s="260"/>
      <c r="J241" s="260"/>
      <c r="K241" s="260"/>
      <c r="L241" s="260"/>
      <c r="M241" s="260"/>
      <c r="N241" s="260"/>
      <c r="O241" s="260"/>
      <c r="P241" s="260"/>
      <c r="Q241" s="260"/>
      <c r="R241" s="260"/>
      <c r="S241" s="260"/>
      <c r="T241" s="260"/>
      <c r="U241" s="260"/>
      <c r="V241" s="260"/>
      <c r="W241" s="260"/>
      <c r="X241" s="260"/>
      <c r="Y241" s="260"/>
      <c r="Z241" s="260"/>
    </row>
    <row r="242" spans="2:26" ht="14.25" customHeight="1">
      <c r="B242" s="145"/>
      <c r="D242" s="114"/>
      <c r="H242" s="127"/>
      <c r="I242" s="260"/>
      <c r="J242" s="260"/>
      <c r="K242" s="260"/>
      <c r="L242" s="260"/>
      <c r="M242" s="260"/>
      <c r="N242" s="260"/>
      <c r="O242" s="260"/>
      <c r="P242" s="260"/>
      <c r="Q242" s="260"/>
      <c r="R242" s="260"/>
      <c r="S242" s="260"/>
      <c r="T242" s="260"/>
      <c r="U242" s="260"/>
      <c r="V242" s="260"/>
      <c r="W242" s="260"/>
      <c r="X242" s="260"/>
      <c r="Y242" s="260"/>
      <c r="Z242" s="260"/>
    </row>
    <row r="243" spans="2:26" ht="14.25" customHeight="1">
      <c r="B243" s="145"/>
      <c r="D243" s="114"/>
      <c r="H243" s="127"/>
      <c r="I243" s="260"/>
      <c r="J243" s="260"/>
      <c r="K243" s="260"/>
      <c r="L243" s="260"/>
      <c r="M243" s="260"/>
      <c r="N243" s="260"/>
      <c r="O243" s="260"/>
      <c r="P243" s="260"/>
      <c r="Q243" s="260"/>
      <c r="R243" s="260"/>
      <c r="S243" s="260"/>
      <c r="T243" s="260"/>
      <c r="U243" s="260"/>
      <c r="V243" s="260"/>
      <c r="W243" s="260"/>
      <c r="X243" s="260"/>
      <c r="Y243" s="260"/>
      <c r="Z243" s="260"/>
    </row>
    <row r="244" spans="2:26" ht="14.25" customHeight="1">
      <c r="B244" s="145"/>
      <c r="D244" s="114"/>
      <c r="H244" s="127"/>
      <c r="I244" s="260"/>
      <c r="J244" s="260"/>
      <c r="K244" s="260"/>
      <c r="L244" s="260"/>
      <c r="M244" s="260"/>
      <c r="N244" s="260"/>
      <c r="O244" s="260"/>
      <c r="P244" s="260"/>
      <c r="Q244" s="260"/>
      <c r="R244" s="260"/>
      <c r="S244" s="260"/>
      <c r="T244" s="260"/>
      <c r="U244" s="260"/>
      <c r="V244" s="260"/>
      <c r="W244" s="260"/>
      <c r="X244" s="260"/>
      <c r="Y244" s="260"/>
      <c r="Z244" s="260"/>
    </row>
    <row r="245" spans="2:26" ht="14.25" customHeight="1">
      <c r="B245" s="145"/>
      <c r="D245" s="114"/>
      <c r="H245" s="127"/>
      <c r="I245" s="260"/>
      <c r="J245" s="260"/>
      <c r="K245" s="260"/>
      <c r="L245" s="260"/>
      <c r="M245" s="260"/>
      <c r="N245" s="260"/>
      <c r="O245" s="260"/>
      <c r="P245" s="260"/>
      <c r="Q245" s="260"/>
      <c r="R245" s="260"/>
      <c r="S245" s="260"/>
      <c r="T245" s="260"/>
      <c r="U245" s="260"/>
      <c r="V245" s="260"/>
      <c r="W245" s="260"/>
      <c r="X245" s="260"/>
      <c r="Y245" s="260"/>
      <c r="Z245" s="260"/>
    </row>
    <row r="246" spans="2:26" ht="14.25" customHeight="1">
      <c r="B246" s="145"/>
      <c r="D246" s="114"/>
      <c r="H246" s="127"/>
      <c r="I246" s="260"/>
      <c r="J246" s="260"/>
      <c r="K246" s="260"/>
      <c r="L246" s="260"/>
      <c r="M246" s="260"/>
      <c r="N246" s="260"/>
      <c r="O246" s="260"/>
      <c r="P246" s="260"/>
      <c r="Q246" s="260"/>
      <c r="R246" s="260"/>
      <c r="S246" s="260"/>
      <c r="T246" s="260"/>
      <c r="U246" s="260"/>
      <c r="V246" s="260"/>
      <c r="W246" s="260"/>
      <c r="X246" s="260"/>
      <c r="Y246" s="260"/>
      <c r="Z246" s="260"/>
    </row>
    <row r="247" spans="2:26" ht="14.25" customHeight="1">
      <c r="B247" s="145"/>
      <c r="D247" s="114"/>
      <c r="H247" s="127"/>
      <c r="I247" s="260"/>
      <c r="J247" s="260"/>
      <c r="K247" s="260"/>
      <c r="L247" s="260"/>
      <c r="M247" s="260"/>
      <c r="N247" s="260"/>
      <c r="O247" s="260"/>
      <c r="P247" s="260"/>
      <c r="Q247" s="260"/>
      <c r="R247" s="260"/>
      <c r="S247" s="260"/>
      <c r="T247" s="260"/>
      <c r="U247" s="260"/>
      <c r="V247" s="260"/>
      <c r="W247" s="260"/>
      <c r="X247" s="260"/>
      <c r="Y247" s="260"/>
      <c r="Z247" s="260"/>
    </row>
    <row r="248" spans="2:26" ht="14.25" customHeight="1">
      <c r="B248" s="145"/>
      <c r="D248" s="114"/>
      <c r="H248" s="127"/>
      <c r="I248" s="260"/>
      <c r="J248" s="260"/>
      <c r="K248" s="260"/>
      <c r="L248" s="260"/>
      <c r="M248" s="260"/>
      <c r="N248" s="260"/>
      <c r="O248" s="260"/>
      <c r="P248" s="260"/>
      <c r="Q248" s="260"/>
      <c r="R248" s="260"/>
      <c r="S248" s="260"/>
      <c r="T248" s="260"/>
      <c r="U248" s="260"/>
      <c r="V248" s="260"/>
      <c r="W248" s="260"/>
      <c r="X248" s="260"/>
      <c r="Y248" s="260"/>
      <c r="Z248" s="260"/>
    </row>
    <row r="249" spans="2:26" ht="14.25" customHeight="1">
      <c r="B249" s="145"/>
      <c r="D249" s="114"/>
      <c r="H249" s="127"/>
      <c r="I249" s="260"/>
      <c r="J249" s="260"/>
      <c r="K249" s="260"/>
      <c r="L249" s="260"/>
      <c r="M249" s="260"/>
      <c r="N249" s="260"/>
      <c r="O249" s="260"/>
      <c r="P249" s="260"/>
      <c r="Q249" s="260"/>
      <c r="R249" s="260"/>
      <c r="S249" s="260"/>
      <c r="T249" s="260"/>
      <c r="U249" s="260"/>
      <c r="V249" s="260"/>
      <c r="W249" s="260"/>
      <c r="X249" s="260"/>
      <c r="Y249" s="260"/>
      <c r="Z249" s="260"/>
    </row>
    <row r="250" spans="2:26" ht="14.25" customHeight="1">
      <c r="B250" s="145"/>
      <c r="D250" s="114"/>
      <c r="H250" s="127"/>
      <c r="I250" s="260"/>
      <c r="J250" s="260"/>
      <c r="K250" s="260"/>
      <c r="L250" s="260"/>
      <c r="M250" s="260"/>
      <c r="N250" s="260"/>
      <c r="O250" s="260"/>
      <c r="P250" s="260"/>
      <c r="Q250" s="260"/>
      <c r="R250" s="260"/>
      <c r="S250" s="260"/>
      <c r="T250" s="260"/>
      <c r="U250" s="260"/>
      <c r="V250" s="260"/>
      <c r="W250" s="260"/>
      <c r="X250" s="260"/>
      <c r="Y250" s="260"/>
      <c r="Z250" s="260"/>
    </row>
    <row r="251" spans="2:26" ht="14.25" customHeight="1">
      <c r="B251" s="145"/>
      <c r="D251" s="114"/>
      <c r="H251" s="127"/>
      <c r="I251" s="260"/>
      <c r="J251" s="260"/>
      <c r="K251" s="260"/>
      <c r="L251" s="260"/>
      <c r="M251" s="260"/>
      <c r="N251" s="260"/>
      <c r="O251" s="260"/>
      <c r="P251" s="260"/>
      <c r="Q251" s="260"/>
      <c r="R251" s="260"/>
      <c r="S251" s="260"/>
      <c r="T251" s="260"/>
      <c r="U251" s="260"/>
      <c r="V251" s="260"/>
      <c r="W251" s="260"/>
      <c r="X251" s="260"/>
      <c r="Y251" s="260"/>
      <c r="Z251" s="260"/>
    </row>
    <row r="252" spans="2:26" ht="14.25" customHeight="1">
      <c r="B252" s="145"/>
      <c r="D252" s="114"/>
      <c r="H252" s="127"/>
      <c r="I252" s="260"/>
      <c r="J252" s="260"/>
      <c r="K252" s="260"/>
      <c r="L252" s="260"/>
      <c r="M252" s="260"/>
      <c r="N252" s="260"/>
      <c r="O252" s="260"/>
      <c r="P252" s="260"/>
      <c r="Q252" s="260"/>
      <c r="R252" s="260"/>
      <c r="S252" s="260"/>
      <c r="T252" s="260"/>
      <c r="U252" s="260"/>
      <c r="V252" s="260"/>
      <c r="W252" s="260"/>
      <c r="X252" s="260"/>
      <c r="Y252" s="260"/>
      <c r="Z252" s="260"/>
    </row>
    <row r="253" spans="2:26" ht="14.25" customHeight="1">
      <c r="B253" s="145"/>
      <c r="D253" s="114"/>
      <c r="H253" s="127"/>
      <c r="I253" s="260"/>
      <c r="J253" s="260"/>
      <c r="K253" s="260"/>
      <c r="L253" s="260"/>
      <c r="M253" s="260"/>
      <c r="N253" s="260"/>
      <c r="O253" s="260"/>
      <c r="P253" s="260"/>
      <c r="Q253" s="260"/>
      <c r="R253" s="260"/>
      <c r="S253" s="260"/>
      <c r="T253" s="260"/>
      <c r="U253" s="260"/>
      <c r="V253" s="260"/>
      <c r="W253" s="260"/>
      <c r="X253" s="260"/>
      <c r="Y253" s="260"/>
      <c r="Z253" s="260"/>
    </row>
    <row r="254" spans="2:26" ht="14.25" customHeight="1">
      <c r="B254" s="145"/>
      <c r="D254" s="114"/>
      <c r="H254" s="127"/>
      <c r="I254" s="260"/>
      <c r="J254" s="260"/>
      <c r="K254" s="260"/>
      <c r="L254" s="260"/>
      <c r="M254" s="260"/>
      <c r="N254" s="260"/>
      <c r="O254" s="260"/>
      <c r="P254" s="260"/>
      <c r="Q254" s="260"/>
      <c r="R254" s="260"/>
      <c r="S254" s="260"/>
      <c r="T254" s="260"/>
      <c r="U254" s="260"/>
      <c r="V254" s="260"/>
      <c r="W254" s="260"/>
      <c r="X254" s="260"/>
      <c r="Y254" s="260"/>
      <c r="Z254" s="260"/>
    </row>
    <row r="255" spans="2:26" ht="14.25" customHeight="1">
      <c r="B255" s="145"/>
      <c r="D255" s="114"/>
      <c r="H255" s="127"/>
      <c r="I255" s="260"/>
      <c r="J255" s="260"/>
      <c r="K255" s="260"/>
      <c r="L255" s="260"/>
      <c r="M255" s="260"/>
      <c r="N255" s="260"/>
      <c r="O255" s="260"/>
      <c r="P255" s="260"/>
      <c r="Q255" s="260"/>
      <c r="R255" s="260"/>
      <c r="S255" s="260"/>
      <c r="T255" s="260"/>
      <c r="U255" s="260"/>
      <c r="V255" s="260"/>
      <c r="W255" s="260"/>
      <c r="X255" s="260"/>
      <c r="Y255" s="260"/>
      <c r="Z255" s="260"/>
    </row>
    <row r="256" spans="2:26" ht="14.25" customHeight="1">
      <c r="B256" s="145"/>
      <c r="D256" s="114"/>
      <c r="H256" s="127"/>
      <c r="I256" s="260"/>
      <c r="J256" s="260"/>
      <c r="K256" s="260"/>
      <c r="L256" s="260"/>
      <c r="M256" s="260"/>
      <c r="N256" s="260"/>
      <c r="O256" s="260"/>
      <c r="P256" s="260"/>
      <c r="Q256" s="260"/>
      <c r="R256" s="260"/>
      <c r="S256" s="260"/>
      <c r="T256" s="260"/>
      <c r="U256" s="260"/>
      <c r="V256" s="260"/>
      <c r="W256" s="260"/>
      <c r="X256" s="260"/>
      <c r="Y256" s="260"/>
      <c r="Z256" s="260"/>
    </row>
    <row r="257" spans="2:26" ht="14.25" customHeight="1">
      <c r="B257" s="145"/>
      <c r="D257" s="114"/>
      <c r="H257" s="127"/>
      <c r="I257" s="260"/>
      <c r="J257" s="260"/>
      <c r="K257" s="260"/>
      <c r="L257" s="260"/>
      <c r="M257" s="260"/>
      <c r="N257" s="260"/>
      <c r="O257" s="260"/>
      <c r="P257" s="260"/>
      <c r="Q257" s="260"/>
      <c r="R257" s="260"/>
      <c r="S257" s="260"/>
      <c r="T257" s="260"/>
      <c r="U257" s="260"/>
      <c r="V257" s="260"/>
      <c r="W257" s="260"/>
      <c r="X257" s="260"/>
      <c r="Y257" s="260"/>
      <c r="Z257" s="260"/>
    </row>
    <row r="258" spans="2:26" ht="14.25" customHeight="1">
      <c r="B258" s="145"/>
      <c r="D258" s="114"/>
      <c r="H258" s="127"/>
      <c r="I258" s="260"/>
      <c r="J258" s="260"/>
      <c r="K258" s="260"/>
      <c r="L258" s="260"/>
      <c r="M258" s="260"/>
      <c r="N258" s="260"/>
      <c r="O258" s="260"/>
      <c r="P258" s="260"/>
      <c r="Q258" s="260"/>
      <c r="R258" s="260"/>
      <c r="S258" s="260"/>
      <c r="T258" s="260"/>
      <c r="U258" s="260"/>
      <c r="V258" s="260"/>
      <c r="W258" s="260"/>
      <c r="X258" s="260"/>
      <c r="Y258" s="260"/>
      <c r="Z258" s="260"/>
    </row>
    <row r="259" spans="2:26" ht="14.25" customHeight="1">
      <c r="B259" s="145"/>
      <c r="D259" s="114"/>
      <c r="H259" s="127"/>
      <c r="I259" s="260"/>
      <c r="J259" s="260"/>
      <c r="K259" s="260"/>
      <c r="L259" s="260"/>
      <c r="M259" s="260"/>
      <c r="N259" s="260"/>
      <c r="O259" s="260"/>
      <c r="P259" s="260"/>
      <c r="Q259" s="260"/>
      <c r="R259" s="260"/>
      <c r="S259" s="260"/>
      <c r="T259" s="260"/>
      <c r="U259" s="260"/>
      <c r="V259" s="260"/>
      <c r="W259" s="260"/>
      <c r="X259" s="260"/>
      <c r="Y259" s="260"/>
      <c r="Z259" s="260"/>
    </row>
    <row r="260" spans="2:26" ht="14.25" customHeight="1">
      <c r="B260" s="145"/>
      <c r="D260" s="114"/>
      <c r="H260" s="127"/>
      <c r="I260" s="260"/>
      <c r="J260" s="260"/>
      <c r="K260" s="260"/>
      <c r="L260" s="260"/>
      <c r="M260" s="260"/>
      <c r="N260" s="260"/>
      <c r="O260" s="260"/>
      <c r="P260" s="260"/>
      <c r="Q260" s="260"/>
      <c r="R260" s="260"/>
      <c r="S260" s="260"/>
      <c r="T260" s="260"/>
      <c r="U260" s="260"/>
      <c r="V260" s="260"/>
      <c r="W260" s="260"/>
      <c r="X260" s="260"/>
      <c r="Y260" s="260"/>
      <c r="Z260" s="260"/>
    </row>
    <row r="261" spans="2:26" ht="14.25" customHeight="1">
      <c r="B261" s="145"/>
      <c r="D261" s="114"/>
      <c r="H261" s="127"/>
      <c r="I261" s="260"/>
      <c r="J261" s="260"/>
      <c r="K261" s="260"/>
      <c r="L261" s="260"/>
      <c r="M261" s="260"/>
      <c r="N261" s="260"/>
      <c r="O261" s="260"/>
      <c r="P261" s="260"/>
      <c r="Q261" s="260"/>
      <c r="R261" s="260"/>
      <c r="S261" s="260"/>
      <c r="T261" s="260"/>
      <c r="U261" s="260"/>
      <c r="V261" s="260"/>
      <c r="W261" s="260"/>
      <c r="X261" s="260"/>
      <c r="Y261" s="260"/>
      <c r="Z261" s="260"/>
    </row>
    <row r="262" spans="2:26" ht="14.25" customHeight="1">
      <c r="B262" s="145"/>
      <c r="D262" s="114"/>
      <c r="H262" s="127"/>
      <c r="I262" s="260"/>
      <c r="J262" s="260"/>
      <c r="K262" s="260"/>
      <c r="L262" s="260"/>
      <c r="M262" s="260"/>
      <c r="N262" s="260"/>
      <c r="O262" s="260"/>
      <c r="P262" s="260"/>
      <c r="Q262" s="260"/>
      <c r="R262" s="260"/>
      <c r="S262" s="260"/>
      <c r="T262" s="260"/>
      <c r="U262" s="260"/>
      <c r="V262" s="260"/>
      <c r="W262" s="260"/>
      <c r="X262" s="260"/>
      <c r="Y262" s="260"/>
      <c r="Z262" s="260"/>
    </row>
    <row r="263" spans="2:26" ht="14.25" customHeight="1">
      <c r="B263" s="145"/>
      <c r="D263" s="114"/>
      <c r="H263" s="127"/>
      <c r="I263" s="260"/>
      <c r="J263" s="260"/>
      <c r="K263" s="260"/>
      <c r="L263" s="260"/>
      <c r="M263" s="260"/>
      <c r="N263" s="260"/>
      <c r="O263" s="260"/>
      <c r="P263" s="260"/>
      <c r="Q263" s="260"/>
      <c r="R263" s="260"/>
      <c r="S263" s="260"/>
      <c r="T263" s="260"/>
      <c r="U263" s="260"/>
      <c r="V263" s="260"/>
      <c r="W263" s="260"/>
      <c r="X263" s="260"/>
      <c r="Y263" s="260"/>
      <c r="Z263" s="260"/>
    </row>
    <row r="264" spans="2:26" ht="14.25" customHeight="1">
      <c r="B264" s="145"/>
      <c r="D264" s="114"/>
      <c r="H264" s="127"/>
      <c r="I264" s="260"/>
      <c r="J264" s="260"/>
      <c r="K264" s="260"/>
      <c r="L264" s="260"/>
      <c r="M264" s="260"/>
      <c r="N264" s="260"/>
      <c r="O264" s="260"/>
      <c r="P264" s="260"/>
      <c r="Q264" s="260"/>
      <c r="R264" s="260"/>
      <c r="S264" s="260"/>
      <c r="T264" s="260"/>
      <c r="U264" s="260"/>
      <c r="V264" s="260"/>
      <c r="W264" s="260"/>
      <c r="X264" s="260"/>
      <c r="Y264" s="260"/>
      <c r="Z264" s="260"/>
    </row>
    <row r="265" spans="2:26" ht="14.25" customHeight="1">
      <c r="B265" s="145"/>
      <c r="D265" s="114"/>
      <c r="H265" s="127"/>
      <c r="I265" s="260"/>
      <c r="J265" s="260"/>
      <c r="K265" s="260"/>
      <c r="L265" s="260"/>
      <c r="M265" s="260"/>
      <c r="N265" s="260"/>
      <c r="O265" s="260"/>
      <c r="P265" s="260"/>
      <c r="Q265" s="260"/>
      <c r="R265" s="260"/>
      <c r="S265" s="260"/>
      <c r="T265" s="260"/>
      <c r="U265" s="260"/>
      <c r="V265" s="260"/>
      <c r="W265" s="260"/>
      <c r="X265" s="260"/>
      <c r="Y265" s="260"/>
      <c r="Z265" s="260"/>
    </row>
    <row r="266" spans="2:26" ht="14.25" customHeight="1">
      <c r="B266" s="145"/>
      <c r="D266" s="114"/>
      <c r="H266" s="127"/>
      <c r="I266" s="260"/>
      <c r="J266" s="260"/>
      <c r="K266" s="260"/>
      <c r="L266" s="260"/>
      <c r="M266" s="260"/>
      <c r="N266" s="260"/>
      <c r="O266" s="260"/>
      <c r="P266" s="260"/>
      <c r="Q266" s="260"/>
      <c r="R266" s="260"/>
      <c r="S266" s="260"/>
      <c r="T266" s="260"/>
      <c r="U266" s="260"/>
      <c r="V266" s="260"/>
      <c r="W266" s="260"/>
      <c r="X266" s="260"/>
      <c r="Y266" s="260"/>
      <c r="Z266" s="260"/>
    </row>
    <row r="267" spans="2:26" ht="14.25" customHeight="1">
      <c r="B267" s="145"/>
      <c r="D267" s="114"/>
      <c r="H267" s="127"/>
      <c r="I267" s="260"/>
      <c r="J267" s="260"/>
      <c r="K267" s="260"/>
      <c r="L267" s="260"/>
      <c r="M267" s="260"/>
      <c r="N267" s="260"/>
      <c r="O267" s="260"/>
      <c r="P267" s="260"/>
      <c r="Q267" s="260"/>
      <c r="R267" s="260"/>
      <c r="S267" s="260"/>
      <c r="T267" s="260"/>
      <c r="U267" s="260"/>
      <c r="V267" s="260"/>
      <c r="W267" s="260"/>
      <c r="X267" s="260"/>
      <c r="Y267" s="260"/>
      <c r="Z267" s="260"/>
    </row>
    <row r="268" spans="2:26" ht="14.25" customHeight="1">
      <c r="B268" s="145"/>
      <c r="D268" s="114"/>
      <c r="H268" s="127"/>
      <c r="I268" s="260"/>
      <c r="J268" s="260"/>
      <c r="K268" s="260"/>
      <c r="L268" s="260"/>
      <c r="M268" s="260"/>
      <c r="N268" s="260"/>
      <c r="O268" s="260"/>
      <c r="P268" s="260"/>
      <c r="Q268" s="260"/>
      <c r="R268" s="260"/>
      <c r="S268" s="260"/>
      <c r="T268" s="260"/>
      <c r="U268" s="260"/>
      <c r="V268" s="260"/>
      <c r="W268" s="260"/>
      <c r="X268" s="260"/>
      <c r="Y268" s="260"/>
      <c r="Z268" s="260"/>
    </row>
    <row r="269" spans="2:26" ht="14.25" customHeight="1">
      <c r="B269" s="145"/>
      <c r="D269" s="114"/>
      <c r="H269" s="127"/>
      <c r="I269" s="260"/>
      <c r="J269" s="260"/>
      <c r="K269" s="260"/>
      <c r="L269" s="260"/>
      <c r="M269" s="260"/>
      <c r="N269" s="260"/>
      <c r="O269" s="260"/>
      <c r="P269" s="260"/>
      <c r="Q269" s="260"/>
      <c r="R269" s="260"/>
      <c r="S269" s="260"/>
      <c r="T269" s="260"/>
      <c r="U269" s="260"/>
      <c r="V269" s="260"/>
      <c r="W269" s="260"/>
      <c r="X269" s="260"/>
      <c r="Y269" s="260"/>
      <c r="Z269" s="260"/>
    </row>
    <row r="270" spans="2:26" ht="14.25" customHeight="1">
      <c r="B270" s="145"/>
      <c r="D270" s="114"/>
      <c r="H270" s="127"/>
      <c r="I270" s="260"/>
      <c r="J270" s="260"/>
      <c r="K270" s="260"/>
      <c r="L270" s="260"/>
      <c r="M270" s="260"/>
      <c r="N270" s="260"/>
      <c r="O270" s="260"/>
      <c r="P270" s="260"/>
      <c r="Q270" s="260"/>
      <c r="R270" s="260"/>
      <c r="S270" s="260"/>
      <c r="T270" s="260"/>
      <c r="U270" s="260"/>
      <c r="V270" s="260"/>
      <c r="W270" s="260"/>
      <c r="X270" s="260"/>
      <c r="Y270" s="260"/>
      <c r="Z270" s="260"/>
    </row>
    <row r="271" spans="2:26" ht="14.25" customHeight="1">
      <c r="B271" s="145"/>
      <c r="D271" s="114"/>
      <c r="H271" s="127"/>
      <c r="I271" s="260"/>
      <c r="J271" s="260"/>
      <c r="K271" s="260"/>
      <c r="L271" s="260"/>
      <c r="M271" s="260"/>
      <c r="N271" s="260"/>
      <c r="O271" s="260"/>
      <c r="P271" s="260"/>
      <c r="Q271" s="260"/>
      <c r="R271" s="260"/>
      <c r="S271" s="260"/>
      <c r="T271" s="260"/>
      <c r="U271" s="260"/>
      <c r="V271" s="260"/>
      <c r="W271" s="260"/>
      <c r="X271" s="260"/>
      <c r="Y271" s="260"/>
      <c r="Z271" s="260"/>
    </row>
    <row r="272" spans="2:26" ht="14.25" customHeight="1">
      <c r="B272" s="145"/>
      <c r="D272" s="114"/>
      <c r="H272" s="127"/>
      <c r="I272" s="260"/>
      <c r="J272" s="260"/>
      <c r="K272" s="260"/>
      <c r="L272" s="260"/>
      <c r="M272" s="260"/>
      <c r="N272" s="260"/>
      <c r="O272" s="260"/>
      <c r="P272" s="260"/>
      <c r="Q272" s="260"/>
      <c r="R272" s="260"/>
      <c r="S272" s="260"/>
      <c r="T272" s="260"/>
      <c r="U272" s="260"/>
      <c r="V272" s="260"/>
      <c r="W272" s="260"/>
      <c r="X272" s="260"/>
      <c r="Y272" s="260"/>
      <c r="Z272" s="260"/>
    </row>
    <row r="273" spans="2:26" ht="14.25" customHeight="1">
      <c r="B273" s="145"/>
      <c r="D273" s="114"/>
      <c r="H273" s="127"/>
      <c r="I273" s="260"/>
      <c r="J273" s="260"/>
      <c r="K273" s="260"/>
      <c r="L273" s="260"/>
      <c r="M273" s="260"/>
      <c r="N273" s="260"/>
      <c r="O273" s="260"/>
      <c r="P273" s="260"/>
      <c r="Q273" s="260"/>
      <c r="R273" s="260"/>
      <c r="S273" s="260"/>
      <c r="T273" s="260"/>
      <c r="U273" s="260"/>
      <c r="V273" s="260"/>
      <c r="W273" s="260"/>
      <c r="X273" s="260"/>
      <c r="Y273" s="260"/>
      <c r="Z273" s="260"/>
    </row>
    <row r="274" spans="2:26" ht="14.25" customHeight="1">
      <c r="B274" s="145"/>
      <c r="D274" s="114"/>
      <c r="H274" s="127"/>
      <c r="I274" s="260"/>
      <c r="J274" s="260"/>
      <c r="K274" s="260"/>
      <c r="L274" s="260"/>
      <c r="M274" s="260"/>
      <c r="N274" s="260"/>
      <c r="O274" s="260"/>
      <c r="P274" s="260"/>
      <c r="Q274" s="260"/>
      <c r="R274" s="260"/>
      <c r="S274" s="260"/>
      <c r="T274" s="260"/>
      <c r="U274" s="260"/>
      <c r="V274" s="260"/>
      <c r="W274" s="260"/>
      <c r="X274" s="260"/>
      <c r="Y274" s="260"/>
      <c r="Z274" s="260"/>
    </row>
    <row r="275" spans="2:26" ht="14.25" customHeight="1">
      <c r="B275" s="145"/>
      <c r="D275" s="114"/>
      <c r="H275" s="127"/>
      <c r="I275" s="260"/>
      <c r="J275" s="260"/>
      <c r="K275" s="260"/>
      <c r="L275" s="260"/>
      <c r="M275" s="260"/>
      <c r="N275" s="260"/>
      <c r="O275" s="260"/>
      <c r="P275" s="260"/>
      <c r="Q275" s="260"/>
      <c r="R275" s="260"/>
      <c r="S275" s="260"/>
      <c r="T275" s="260"/>
      <c r="U275" s="260"/>
      <c r="V275" s="260"/>
      <c r="W275" s="260"/>
      <c r="X275" s="260"/>
      <c r="Y275" s="260"/>
      <c r="Z275" s="260"/>
    </row>
    <row r="276" spans="2:26" ht="14.25" customHeight="1">
      <c r="B276" s="145"/>
      <c r="D276" s="114"/>
      <c r="H276" s="127"/>
      <c r="I276" s="260"/>
      <c r="J276" s="260"/>
      <c r="K276" s="260"/>
      <c r="L276" s="260"/>
      <c r="M276" s="260"/>
      <c r="N276" s="260"/>
      <c r="O276" s="260"/>
      <c r="P276" s="260"/>
      <c r="Q276" s="260"/>
      <c r="R276" s="260"/>
      <c r="S276" s="260"/>
      <c r="T276" s="260"/>
      <c r="U276" s="260"/>
      <c r="V276" s="260"/>
      <c r="W276" s="260"/>
      <c r="X276" s="260"/>
      <c r="Y276" s="260"/>
      <c r="Z276" s="260"/>
    </row>
    <row r="277" spans="2:26" ht="14.25" customHeight="1">
      <c r="B277" s="145"/>
      <c r="D277" s="114"/>
      <c r="H277" s="127"/>
      <c r="I277" s="260"/>
      <c r="J277" s="260"/>
      <c r="K277" s="260"/>
      <c r="L277" s="260"/>
      <c r="M277" s="260"/>
      <c r="N277" s="260"/>
      <c r="O277" s="260"/>
      <c r="P277" s="260"/>
      <c r="Q277" s="260"/>
      <c r="R277" s="260"/>
      <c r="S277" s="260"/>
      <c r="T277" s="260"/>
      <c r="U277" s="260"/>
      <c r="V277" s="260"/>
      <c r="W277" s="260"/>
      <c r="X277" s="260"/>
      <c r="Y277" s="260"/>
      <c r="Z277" s="260"/>
    </row>
    <row r="278" spans="2:26" ht="14.25" customHeight="1">
      <c r="B278" s="145"/>
      <c r="D278" s="114"/>
      <c r="H278" s="127"/>
      <c r="I278" s="260"/>
      <c r="J278" s="260"/>
      <c r="K278" s="260"/>
      <c r="L278" s="260"/>
      <c r="M278" s="260"/>
      <c r="N278" s="260"/>
      <c r="O278" s="260"/>
      <c r="P278" s="260"/>
      <c r="Q278" s="260"/>
      <c r="R278" s="260"/>
      <c r="S278" s="260"/>
      <c r="T278" s="260"/>
      <c r="U278" s="260"/>
      <c r="V278" s="260"/>
      <c r="W278" s="260"/>
      <c r="X278" s="260"/>
      <c r="Y278" s="260"/>
      <c r="Z278" s="260"/>
    </row>
    <row r="279" spans="2:26" ht="14.25" customHeight="1">
      <c r="B279" s="145"/>
      <c r="D279" s="114"/>
      <c r="H279" s="127"/>
      <c r="I279" s="260"/>
      <c r="J279" s="260"/>
      <c r="K279" s="260"/>
      <c r="L279" s="260"/>
      <c r="M279" s="260"/>
      <c r="N279" s="260"/>
      <c r="O279" s="260"/>
      <c r="P279" s="260"/>
      <c r="Q279" s="260"/>
      <c r="R279" s="260"/>
      <c r="S279" s="260"/>
      <c r="T279" s="260"/>
      <c r="U279" s="260"/>
      <c r="V279" s="260"/>
      <c r="W279" s="260"/>
      <c r="X279" s="260"/>
      <c r="Y279" s="260"/>
      <c r="Z279" s="260"/>
    </row>
    <row r="280" spans="2:26" ht="14.25" customHeight="1">
      <c r="B280" s="145"/>
      <c r="D280" s="114"/>
      <c r="H280" s="127"/>
      <c r="I280" s="260"/>
      <c r="J280" s="260"/>
      <c r="K280" s="260"/>
      <c r="L280" s="260"/>
      <c r="M280" s="260"/>
      <c r="N280" s="260"/>
      <c r="O280" s="260"/>
      <c r="P280" s="260"/>
      <c r="Q280" s="260"/>
      <c r="R280" s="260"/>
      <c r="S280" s="260"/>
      <c r="T280" s="260"/>
      <c r="U280" s="260"/>
      <c r="V280" s="260"/>
      <c r="W280" s="260"/>
      <c r="X280" s="260"/>
      <c r="Y280" s="260"/>
      <c r="Z280" s="260"/>
    </row>
    <row r="281" spans="2:26" ht="14.25" customHeight="1">
      <c r="B281" s="145"/>
      <c r="D281" s="114"/>
      <c r="H281" s="127"/>
      <c r="I281" s="260"/>
      <c r="J281" s="260"/>
      <c r="K281" s="260"/>
      <c r="L281" s="260"/>
      <c r="M281" s="260"/>
      <c r="N281" s="260"/>
      <c r="O281" s="260"/>
      <c r="P281" s="260"/>
      <c r="Q281" s="260"/>
      <c r="R281" s="260"/>
      <c r="S281" s="260"/>
      <c r="T281" s="260"/>
      <c r="U281" s="260"/>
      <c r="V281" s="260"/>
      <c r="W281" s="260"/>
      <c r="X281" s="260"/>
      <c r="Y281" s="260"/>
      <c r="Z281" s="260"/>
    </row>
    <row r="282" spans="2:26" ht="14.25" customHeight="1">
      <c r="B282" s="145"/>
      <c r="D282" s="114"/>
      <c r="H282" s="127"/>
      <c r="I282" s="260"/>
      <c r="J282" s="260"/>
      <c r="K282" s="260"/>
      <c r="L282" s="260"/>
      <c r="M282" s="260"/>
      <c r="N282" s="260"/>
      <c r="O282" s="260"/>
      <c r="P282" s="260"/>
      <c r="Q282" s="260"/>
      <c r="R282" s="260"/>
      <c r="S282" s="260"/>
      <c r="T282" s="260"/>
      <c r="U282" s="260"/>
      <c r="V282" s="260"/>
      <c r="W282" s="260"/>
      <c r="X282" s="260"/>
      <c r="Y282" s="260"/>
      <c r="Z282" s="260"/>
    </row>
    <row r="283" spans="2:26" ht="14.25" customHeight="1">
      <c r="B283" s="145"/>
      <c r="D283" s="114"/>
      <c r="H283" s="127"/>
      <c r="I283" s="260"/>
      <c r="J283" s="260"/>
      <c r="K283" s="260"/>
      <c r="L283" s="260"/>
      <c r="M283" s="260"/>
      <c r="N283" s="260"/>
      <c r="O283" s="260"/>
      <c r="P283" s="260"/>
      <c r="Q283" s="260"/>
      <c r="R283" s="260"/>
      <c r="S283" s="260"/>
      <c r="T283" s="260"/>
      <c r="U283" s="260"/>
      <c r="V283" s="260"/>
      <c r="W283" s="260"/>
      <c r="X283" s="260"/>
      <c r="Y283" s="260"/>
      <c r="Z283" s="260"/>
    </row>
    <row r="284" spans="2:26" ht="14.25" customHeight="1">
      <c r="B284" s="145"/>
      <c r="D284" s="114"/>
      <c r="H284" s="127"/>
      <c r="I284" s="260"/>
      <c r="J284" s="260"/>
      <c r="K284" s="260"/>
      <c r="L284" s="260"/>
      <c r="M284" s="260"/>
      <c r="N284" s="260"/>
      <c r="O284" s="260"/>
      <c r="P284" s="260"/>
      <c r="Q284" s="260"/>
      <c r="R284" s="260"/>
      <c r="S284" s="260"/>
      <c r="T284" s="260"/>
      <c r="U284" s="260"/>
      <c r="V284" s="260"/>
      <c r="W284" s="260"/>
      <c r="X284" s="260"/>
      <c r="Y284" s="260"/>
      <c r="Z284" s="260"/>
    </row>
    <row r="285" spans="2:26" ht="14.25" customHeight="1">
      <c r="B285" s="145"/>
      <c r="D285" s="114"/>
      <c r="H285" s="127"/>
      <c r="I285" s="260"/>
      <c r="J285" s="260"/>
      <c r="K285" s="260"/>
      <c r="L285" s="260"/>
      <c r="M285" s="260"/>
      <c r="N285" s="260"/>
      <c r="O285" s="260"/>
      <c r="P285" s="260"/>
      <c r="Q285" s="260"/>
      <c r="R285" s="260"/>
      <c r="S285" s="260"/>
      <c r="T285" s="260"/>
      <c r="U285" s="260"/>
      <c r="V285" s="260"/>
      <c r="W285" s="260"/>
      <c r="X285" s="260"/>
      <c r="Y285" s="260"/>
      <c r="Z285" s="260"/>
    </row>
    <row r="286" spans="2:26" ht="14.25" customHeight="1">
      <c r="B286" s="145"/>
      <c r="D286" s="114"/>
      <c r="H286" s="127"/>
      <c r="I286" s="260"/>
      <c r="J286" s="260"/>
      <c r="K286" s="260"/>
      <c r="L286" s="260"/>
      <c r="M286" s="260"/>
      <c r="N286" s="260"/>
      <c r="O286" s="260"/>
      <c r="P286" s="260"/>
      <c r="Q286" s="260"/>
      <c r="R286" s="260"/>
      <c r="S286" s="260"/>
      <c r="T286" s="260"/>
      <c r="U286" s="260"/>
      <c r="V286" s="260"/>
      <c r="W286" s="260"/>
      <c r="X286" s="260"/>
      <c r="Y286" s="260"/>
      <c r="Z286" s="260"/>
    </row>
    <row r="287" spans="2:26" ht="14.25" customHeight="1">
      <c r="B287" s="19"/>
      <c r="D287" s="114"/>
      <c r="H287" s="127"/>
      <c r="I287" s="260"/>
      <c r="J287" s="260"/>
      <c r="K287" s="260"/>
      <c r="L287" s="260"/>
      <c r="M287" s="260"/>
      <c r="N287" s="260"/>
      <c r="O287" s="260"/>
      <c r="P287" s="260"/>
      <c r="Q287" s="260"/>
      <c r="R287" s="260"/>
      <c r="S287" s="260"/>
      <c r="T287" s="260"/>
      <c r="U287" s="260"/>
      <c r="V287" s="260"/>
      <c r="W287" s="260"/>
      <c r="X287" s="260"/>
      <c r="Y287" s="260"/>
      <c r="Z287" s="260"/>
    </row>
    <row r="288" spans="2:26" ht="14.25" customHeight="1">
      <c r="B288" s="19"/>
      <c r="D288" s="114"/>
      <c r="H288" s="127"/>
      <c r="I288" s="260"/>
      <c r="J288" s="260"/>
      <c r="K288" s="260"/>
      <c r="L288" s="260"/>
      <c r="M288" s="260"/>
      <c r="N288" s="260"/>
      <c r="O288" s="260"/>
      <c r="P288" s="260"/>
      <c r="Q288" s="260"/>
      <c r="R288" s="260"/>
      <c r="S288" s="260"/>
      <c r="T288" s="260"/>
      <c r="U288" s="260"/>
      <c r="V288" s="260"/>
      <c r="W288" s="260"/>
      <c r="X288" s="260"/>
      <c r="Y288" s="260"/>
      <c r="Z288" s="260"/>
    </row>
    <row r="289" spans="2:26" ht="14.25" customHeight="1">
      <c r="B289" s="19"/>
      <c r="D289" s="114"/>
      <c r="H289" s="127"/>
      <c r="I289" s="260"/>
      <c r="J289" s="260"/>
      <c r="K289" s="260"/>
      <c r="L289" s="260"/>
      <c r="M289" s="260"/>
      <c r="N289" s="260"/>
      <c r="O289" s="260"/>
      <c r="P289" s="260"/>
      <c r="Q289" s="260"/>
      <c r="R289" s="260"/>
      <c r="S289" s="260"/>
      <c r="T289" s="260"/>
      <c r="U289" s="260"/>
      <c r="V289" s="260"/>
      <c r="W289" s="260"/>
      <c r="X289" s="260"/>
      <c r="Y289" s="260"/>
      <c r="Z289" s="260"/>
    </row>
    <row r="290" spans="2:26" ht="14.25" customHeight="1">
      <c r="B290" s="19"/>
      <c r="D290" s="114"/>
      <c r="H290" s="127"/>
      <c r="I290" s="260"/>
      <c r="J290" s="260"/>
      <c r="K290" s="260"/>
      <c r="L290" s="260"/>
      <c r="M290" s="260"/>
      <c r="N290" s="260"/>
      <c r="O290" s="260"/>
      <c r="P290" s="260"/>
      <c r="Q290" s="260"/>
      <c r="R290" s="260"/>
      <c r="S290" s="260"/>
      <c r="T290" s="260"/>
      <c r="U290" s="260"/>
      <c r="V290" s="260"/>
      <c r="W290" s="260"/>
      <c r="X290" s="260"/>
      <c r="Y290" s="260"/>
      <c r="Z290" s="260"/>
    </row>
    <row r="291" spans="2:26" ht="14.25" customHeight="1">
      <c r="B291" s="19"/>
      <c r="D291" s="114"/>
      <c r="H291" s="127"/>
      <c r="I291" s="260"/>
      <c r="J291" s="260"/>
      <c r="K291" s="260"/>
      <c r="L291" s="260"/>
      <c r="M291" s="260"/>
      <c r="N291" s="260"/>
      <c r="O291" s="260"/>
      <c r="P291" s="260"/>
      <c r="Q291" s="260"/>
      <c r="R291" s="260"/>
      <c r="S291" s="260"/>
      <c r="T291" s="260"/>
      <c r="U291" s="260"/>
      <c r="V291" s="260"/>
      <c r="W291" s="260"/>
      <c r="X291" s="260"/>
      <c r="Y291" s="260"/>
      <c r="Z291" s="260"/>
    </row>
    <row r="292" spans="2:26" ht="14.25" customHeight="1">
      <c r="B292" s="19"/>
      <c r="D292" s="114"/>
      <c r="H292" s="127"/>
      <c r="I292" s="260"/>
      <c r="J292" s="260"/>
      <c r="K292" s="260"/>
      <c r="L292" s="260"/>
      <c r="M292" s="260"/>
      <c r="N292" s="260"/>
      <c r="O292" s="260"/>
      <c r="P292" s="260"/>
      <c r="Q292" s="260"/>
      <c r="R292" s="260"/>
      <c r="S292" s="260"/>
      <c r="T292" s="260"/>
      <c r="U292" s="260"/>
      <c r="V292" s="260"/>
      <c r="W292" s="260"/>
      <c r="X292" s="260"/>
      <c r="Y292" s="260"/>
      <c r="Z292" s="260"/>
    </row>
    <row r="293" spans="2:26" ht="14.25" customHeight="1">
      <c r="B293" s="19"/>
      <c r="D293" s="114"/>
      <c r="H293" s="127"/>
      <c r="I293" s="260"/>
      <c r="J293" s="260"/>
      <c r="K293" s="260"/>
      <c r="L293" s="260"/>
      <c r="M293" s="260"/>
      <c r="N293" s="260"/>
      <c r="O293" s="260"/>
      <c r="P293" s="260"/>
      <c r="Q293" s="260"/>
      <c r="R293" s="260"/>
      <c r="S293" s="260"/>
      <c r="T293" s="260"/>
      <c r="U293" s="260"/>
      <c r="V293" s="260"/>
      <c r="W293" s="260"/>
      <c r="X293" s="260"/>
      <c r="Y293" s="260"/>
      <c r="Z293" s="260"/>
    </row>
    <row r="294" spans="2:26" ht="14.25" customHeight="1">
      <c r="B294" s="19"/>
      <c r="D294" s="114"/>
      <c r="H294" s="127"/>
      <c r="I294" s="260"/>
      <c r="J294" s="260"/>
      <c r="K294" s="260"/>
      <c r="L294" s="260"/>
      <c r="M294" s="260"/>
      <c r="N294" s="260"/>
      <c r="O294" s="260"/>
      <c r="P294" s="260"/>
      <c r="Q294" s="260"/>
      <c r="R294" s="260"/>
      <c r="S294" s="260"/>
      <c r="T294" s="260"/>
      <c r="U294" s="260"/>
      <c r="V294" s="260"/>
      <c r="W294" s="260"/>
      <c r="X294" s="260"/>
      <c r="Y294" s="260"/>
      <c r="Z294" s="260"/>
    </row>
    <row r="295" spans="2:26" ht="14.25" customHeight="1">
      <c r="B295" s="19"/>
      <c r="D295" s="114"/>
      <c r="H295" s="127"/>
      <c r="I295" s="260"/>
      <c r="J295" s="260"/>
      <c r="K295" s="260"/>
      <c r="L295" s="260"/>
      <c r="M295" s="260"/>
      <c r="N295" s="260"/>
      <c r="O295" s="260"/>
      <c r="P295" s="260"/>
      <c r="Q295" s="260"/>
      <c r="R295" s="260"/>
      <c r="S295" s="260"/>
      <c r="T295" s="260"/>
      <c r="U295" s="260"/>
      <c r="V295" s="260"/>
      <c r="W295" s="260"/>
      <c r="X295" s="260"/>
      <c r="Y295" s="260"/>
      <c r="Z295" s="260"/>
    </row>
    <row r="296" spans="2:26" ht="14.25" customHeight="1">
      <c r="B296" s="19"/>
      <c r="D296" s="114"/>
      <c r="H296" s="127"/>
      <c r="I296" s="260"/>
      <c r="J296" s="260"/>
      <c r="K296" s="260"/>
      <c r="L296" s="260"/>
      <c r="M296" s="260"/>
      <c r="N296" s="260"/>
      <c r="O296" s="260"/>
      <c r="P296" s="260"/>
      <c r="Q296" s="260"/>
      <c r="R296" s="260"/>
      <c r="S296" s="260"/>
      <c r="T296" s="260"/>
      <c r="U296" s="260"/>
      <c r="V296" s="260"/>
      <c r="W296" s="260"/>
      <c r="X296" s="260"/>
      <c r="Y296" s="260"/>
      <c r="Z296" s="260"/>
    </row>
    <row r="297" spans="2:26" ht="14.25" customHeight="1">
      <c r="B297" s="19"/>
      <c r="D297" s="114"/>
      <c r="H297" s="127"/>
      <c r="I297" s="260"/>
      <c r="J297" s="260"/>
      <c r="K297" s="260"/>
      <c r="L297" s="260"/>
      <c r="M297" s="260"/>
      <c r="N297" s="260"/>
      <c r="O297" s="260"/>
      <c r="P297" s="260"/>
      <c r="Q297" s="260"/>
      <c r="R297" s="260"/>
      <c r="S297" s="260"/>
      <c r="T297" s="260"/>
      <c r="U297" s="260"/>
      <c r="V297" s="260"/>
      <c r="W297" s="260"/>
      <c r="X297" s="260"/>
      <c r="Y297" s="260"/>
      <c r="Z297" s="260"/>
    </row>
    <row r="298" spans="2:26" ht="14.25" customHeight="1">
      <c r="B298" s="19"/>
      <c r="D298" s="114"/>
      <c r="H298" s="127"/>
      <c r="I298" s="260"/>
      <c r="J298" s="260"/>
      <c r="K298" s="260"/>
      <c r="L298" s="260"/>
      <c r="M298" s="260"/>
      <c r="N298" s="260"/>
      <c r="O298" s="260"/>
      <c r="P298" s="260"/>
      <c r="Q298" s="260"/>
      <c r="R298" s="260"/>
      <c r="S298" s="260"/>
      <c r="T298" s="260"/>
      <c r="U298" s="260"/>
      <c r="V298" s="260"/>
      <c r="W298" s="260"/>
      <c r="X298" s="260"/>
      <c r="Y298" s="260"/>
      <c r="Z298" s="260"/>
    </row>
    <row r="299" spans="2:26" ht="14.25" customHeight="1">
      <c r="B299" s="19"/>
      <c r="D299" s="114"/>
      <c r="H299" s="127"/>
      <c r="I299" s="260"/>
      <c r="J299" s="260"/>
      <c r="K299" s="260"/>
      <c r="L299" s="260"/>
      <c r="M299" s="260"/>
      <c r="N299" s="260"/>
      <c r="O299" s="260"/>
      <c r="P299" s="260"/>
      <c r="Q299" s="260"/>
      <c r="R299" s="260"/>
      <c r="S299" s="260"/>
      <c r="T299" s="260"/>
      <c r="U299" s="260"/>
      <c r="V299" s="260"/>
      <c r="W299" s="260"/>
      <c r="X299" s="260"/>
      <c r="Y299" s="260"/>
      <c r="Z299" s="260"/>
    </row>
    <row r="300" spans="2:26" ht="14.25" customHeight="1">
      <c r="B300" s="19"/>
      <c r="D300" s="114"/>
      <c r="H300" s="127"/>
      <c r="I300" s="260"/>
      <c r="J300" s="260"/>
      <c r="K300" s="260"/>
      <c r="L300" s="260"/>
      <c r="M300" s="260"/>
      <c r="N300" s="260"/>
      <c r="O300" s="260"/>
      <c r="P300" s="260"/>
      <c r="Q300" s="260"/>
      <c r="R300" s="260"/>
      <c r="S300" s="260"/>
      <c r="T300" s="260"/>
      <c r="U300" s="260"/>
      <c r="V300" s="260"/>
      <c r="W300" s="260"/>
      <c r="X300" s="260"/>
      <c r="Y300" s="260"/>
      <c r="Z300" s="260"/>
    </row>
    <row r="301" spans="2:26" ht="14.25" customHeight="1">
      <c r="B301" s="19"/>
      <c r="D301" s="114"/>
      <c r="H301" s="127"/>
      <c r="I301" s="260"/>
      <c r="J301" s="260"/>
      <c r="K301" s="260"/>
      <c r="L301" s="260"/>
      <c r="M301" s="260"/>
      <c r="N301" s="260"/>
      <c r="O301" s="260"/>
      <c r="P301" s="260"/>
      <c r="Q301" s="260"/>
      <c r="R301" s="260"/>
      <c r="S301" s="260"/>
      <c r="T301" s="260"/>
      <c r="U301" s="260"/>
      <c r="V301" s="260"/>
      <c r="W301" s="260"/>
      <c r="X301" s="260"/>
      <c r="Y301" s="260"/>
      <c r="Z301" s="260"/>
    </row>
    <row r="302" spans="2:26" ht="14.25" customHeight="1">
      <c r="B302" s="19"/>
      <c r="D302" s="114"/>
      <c r="H302" s="127"/>
      <c r="I302" s="260"/>
      <c r="J302" s="260"/>
      <c r="K302" s="260"/>
      <c r="L302" s="260"/>
      <c r="M302" s="260"/>
      <c r="N302" s="260"/>
      <c r="O302" s="260"/>
      <c r="P302" s="260"/>
      <c r="Q302" s="260"/>
      <c r="R302" s="260"/>
      <c r="S302" s="260"/>
      <c r="T302" s="260"/>
      <c r="U302" s="260"/>
      <c r="V302" s="260"/>
      <c r="W302" s="260"/>
      <c r="X302" s="260"/>
      <c r="Y302" s="260"/>
      <c r="Z302" s="260"/>
    </row>
    <row r="303" spans="2:26" ht="14.25" customHeight="1">
      <c r="B303" s="19"/>
      <c r="D303" s="114"/>
      <c r="H303" s="127"/>
      <c r="I303" s="260"/>
      <c r="J303" s="260"/>
      <c r="K303" s="260"/>
      <c r="L303" s="260"/>
      <c r="M303" s="260"/>
      <c r="N303" s="260"/>
      <c r="O303" s="260"/>
      <c r="P303" s="260"/>
      <c r="Q303" s="260"/>
      <c r="R303" s="260"/>
      <c r="S303" s="260"/>
      <c r="T303" s="260"/>
      <c r="U303" s="260"/>
      <c r="V303" s="260"/>
      <c r="W303" s="260"/>
      <c r="X303" s="260"/>
      <c r="Y303" s="260"/>
      <c r="Z303" s="260"/>
    </row>
    <row r="304" spans="2:26" ht="14.25" customHeight="1">
      <c r="B304" s="19"/>
      <c r="D304" s="114"/>
      <c r="H304" s="127"/>
      <c r="I304" s="260"/>
      <c r="J304" s="260"/>
      <c r="K304" s="260"/>
      <c r="L304" s="260"/>
      <c r="M304" s="260"/>
      <c r="N304" s="260"/>
      <c r="O304" s="260"/>
      <c r="P304" s="260"/>
      <c r="Q304" s="260"/>
      <c r="R304" s="260"/>
      <c r="S304" s="260"/>
      <c r="T304" s="260"/>
      <c r="U304" s="260"/>
      <c r="V304" s="260"/>
      <c r="W304" s="260"/>
      <c r="X304" s="260"/>
      <c r="Y304" s="260"/>
      <c r="Z304" s="260"/>
    </row>
    <row r="305" spans="2:26" ht="14.25" customHeight="1">
      <c r="B305" s="19"/>
      <c r="D305" s="114"/>
      <c r="H305" s="127"/>
      <c r="I305" s="260"/>
      <c r="J305" s="260"/>
      <c r="K305" s="260"/>
      <c r="L305" s="260"/>
      <c r="M305" s="260"/>
      <c r="N305" s="260"/>
      <c r="O305" s="260"/>
      <c r="P305" s="260"/>
      <c r="Q305" s="260"/>
      <c r="R305" s="260"/>
      <c r="S305" s="260"/>
      <c r="T305" s="260"/>
      <c r="U305" s="260"/>
      <c r="V305" s="260"/>
      <c r="W305" s="260"/>
      <c r="X305" s="260"/>
      <c r="Y305" s="260"/>
      <c r="Z305" s="260"/>
    </row>
    <row r="306" spans="2:26" ht="14.25" customHeight="1">
      <c r="B306" s="19"/>
      <c r="D306" s="114"/>
      <c r="H306" s="127"/>
      <c r="I306" s="260"/>
      <c r="J306" s="260"/>
      <c r="K306" s="260"/>
      <c r="L306" s="260"/>
      <c r="M306" s="260"/>
      <c r="N306" s="260"/>
      <c r="O306" s="260"/>
      <c r="P306" s="260"/>
      <c r="Q306" s="260"/>
      <c r="R306" s="260"/>
      <c r="S306" s="260"/>
      <c r="T306" s="260"/>
      <c r="U306" s="260"/>
      <c r="V306" s="260"/>
      <c r="W306" s="260"/>
      <c r="X306" s="260"/>
      <c r="Y306" s="260"/>
      <c r="Z306" s="260"/>
    </row>
    <row r="307" spans="2:26" ht="14.25" customHeight="1">
      <c r="B307" s="19"/>
      <c r="D307" s="114"/>
      <c r="H307" s="127"/>
      <c r="I307" s="260"/>
      <c r="J307" s="260"/>
      <c r="K307" s="260"/>
      <c r="L307" s="260"/>
      <c r="M307" s="260"/>
      <c r="N307" s="260"/>
      <c r="O307" s="260"/>
      <c r="P307" s="260"/>
      <c r="Q307" s="260"/>
      <c r="R307" s="260"/>
      <c r="S307" s="260"/>
      <c r="T307" s="260"/>
      <c r="U307" s="260"/>
      <c r="V307" s="260"/>
      <c r="W307" s="260"/>
      <c r="X307" s="260"/>
      <c r="Y307" s="260"/>
      <c r="Z307" s="260"/>
    </row>
    <row r="308" spans="2:26" ht="14.25" customHeight="1">
      <c r="B308" s="19"/>
      <c r="D308" s="114"/>
      <c r="H308" s="127"/>
      <c r="I308" s="260"/>
      <c r="J308" s="260"/>
      <c r="K308" s="260"/>
      <c r="L308" s="260"/>
      <c r="M308" s="260"/>
      <c r="N308" s="260"/>
      <c r="O308" s="260"/>
      <c r="P308" s="260"/>
      <c r="Q308" s="260"/>
      <c r="R308" s="260"/>
      <c r="S308" s="260"/>
      <c r="T308" s="260"/>
      <c r="U308" s="260"/>
      <c r="V308" s="260"/>
      <c r="W308" s="260"/>
      <c r="X308" s="260"/>
      <c r="Y308" s="260"/>
      <c r="Z308" s="260"/>
    </row>
    <row r="309" spans="2:26" ht="14.25" customHeight="1">
      <c r="B309" s="19"/>
      <c r="D309" s="114"/>
      <c r="H309" s="127"/>
      <c r="I309" s="260"/>
      <c r="J309" s="260"/>
      <c r="K309" s="260"/>
      <c r="L309" s="260"/>
      <c r="M309" s="260"/>
      <c r="N309" s="260"/>
      <c r="O309" s="260"/>
      <c r="P309" s="260"/>
      <c r="Q309" s="260"/>
      <c r="R309" s="260"/>
      <c r="S309" s="260"/>
      <c r="T309" s="260"/>
      <c r="U309" s="260"/>
      <c r="V309" s="260"/>
      <c r="W309" s="260"/>
      <c r="X309" s="260"/>
      <c r="Y309" s="260"/>
      <c r="Z309" s="260"/>
    </row>
    <row r="310" spans="2:26" ht="14.25" customHeight="1">
      <c r="B310" s="19"/>
      <c r="D310" s="114"/>
      <c r="H310" s="127"/>
      <c r="I310" s="260"/>
      <c r="J310" s="260"/>
      <c r="K310" s="260"/>
      <c r="L310" s="260"/>
      <c r="M310" s="260"/>
      <c r="N310" s="260"/>
      <c r="O310" s="260"/>
      <c r="P310" s="260"/>
      <c r="Q310" s="260"/>
      <c r="R310" s="260"/>
      <c r="S310" s="260"/>
      <c r="T310" s="260"/>
      <c r="U310" s="260"/>
      <c r="V310" s="260"/>
      <c r="W310" s="260"/>
      <c r="X310" s="260"/>
      <c r="Y310" s="260"/>
      <c r="Z310" s="260"/>
    </row>
    <row r="311" spans="2:26" ht="14.25" customHeight="1">
      <c r="B311" s="19"/>
      <c r="D311" s="114"/>
      <c r="H311" s="127"/>
      <c r="I311" s="260"/>
      <c r="J311" s="260"/>
      <c r="K311" s="260"/>
      <c r="L311" s="260"/>
      <c r="M311" s="260"/>
      <c r="N311" s="260"/>
      <c r="O311" s="260"/>
      <c r="P311" s="260"/>
      <c r="Q311" s="260"/>
      <c r="R311" s="260"/>
      <c r="S311" s="260"/>
      <c r="T311" s="260"/>
      <c r="U311" s="260"/>
      <c r="V311" s="260"/>
      <c r="W311" s="260"/>
      <c r="X311" s="260"/>
      <c r="Y311" s="260"/>
      <c r="Z311" s="260"/>
    </row>
    <row r="312" spans="2:26" ht="14.25" customHeight="1">
      <c r="B312" s="19"/>
      <c r="D312" s="114"/>
      <c r="H312" s="127"/>
      <c r="I312" s="260"/>
      <c r="J312" s="260"/>
      <c r="K312" s="260"/>
      <c r="L312" s="260"/>
      <c r="M312" s="260"/>
      <c r="N312" s="260"/>
      <c r="O312" s="260"/>
      <c r="P312" s="260"/>
      <c r="Q312" s="260"/>
      <c r="R312" s="260"/>
      <c r="S312" s="260"/>
      <c r="T312" s="260"/>
      <c r="U312" s="260"/>
      <c r="V312" s="260"/>
      <c r="W312" s="260"/>
      <c r="X312" s="260"/>
      <c r="Y312" s="260"/>
      <c r="Z312" s="260"/>
    </row>
    <row r="313" spans="2:26" ht="14.25" customHeight="1">
      <c r="B313" s="19"/>
      <c r="D313" s="114"/>
      <c r="H313" s="127"/>
      <c r="I313" s="260"/>
      <c r="J313" s="260"/>
      <c r="K313" s="260"/>
      <c r="L313" s="260"/>
      <c r="M313" s="260"/>
      <c r="N313" s="260"/>
      <c r="O313" s="260"/>
      <c r="P313" s="260"/>
      <c r="Q313" s="260"/>
      <c r="R313" s="260"/>
      <c r="S313" s="260"/>
      <c r="T313" s="260"/>
      <c r="U313" s="260"/>
      <c r="V313" s="260"/>
      <c r="W313" s="260"/>
      <c r="X313" s="260"/>
      <c r="Y313" s="260"/>
      <c r="Z313" s="260"/>
    </row>
    <row r="314" spans="2:26" ht="14.25" customHeight="1">
      <c r="B314" s="19"/>
      <c r="D314" s="114"/>
      <c r="H314" s="127"/>
      <c r="I314" s="260"/>
      <c r="J314" s="260"/>
      <c r="K314" s="260"/>
      <c r="L314" s="260"/>
      <c r="M314" s="260"/>
      <c r="N314" s="260"/>
      <c r="O314" s="260"/>
      <c r="P314" s="260"/>
      <c r="Q314" s="260"/>
      <c r="R314" s="260"/>
      <c r="S314" s="260"/>
      <c r="T314" s="260"/>
      <c r="U314" s="260"/>
      <c r="V314" s="260"/>
      <c r="W314" s="260"/>
      <c r="X314" s="260"/>
      <c r="Y314" s="260"/>
      <c r="Z314" s="260"/>
    </row>
    <row r="315" spans="2:26" ht="14.25" customHeight="1">
      <c r="B315" s="19"/>
      <c r="D315" s="114"/>
      <c r="H315" s="127"/>
      <c r="I315" s="260"/>
      <c r="J315" s="260"/>
      <c r="K315" s="260"/>
      <c r="L315" s="260"/>
      <c r="M315" s="260"/>
      <c r="N315" s="260"/>
      <c r="O315" s="260"/>
      <c r="P315" s="260"/>
      <c r="Q315" s="260"/>
      <c r="R315" s="260"/>
      <c r="S315" s="260"/>
      <c r="T315" s="260"/>
      <c r="U315" s="260"/>
      <c r="V315" s="260"/>
      <c r="W315" s="260"/>
      <c r="X315" s="260"/>
      <c r="Y315" s="260"/>
      <c r="Z315" s="260"/>
    </row>
    <row r="316" spans="2:26" ht="14.25" customHeight="1">
      <c r="B316" s="19"/>
      <c r="D316" s="114"/>
      <c r="H316" s="127"/>
      <c r="I316" s="260"/>
      <c r="J316" s="260"/>
      <c r="K316" s="260"/>
      <c r="L316" s="260"/>
      <c r="M316" s="260"/>
      <c r="N316" s="260"/>
      <c r="O316" s="260"/>
      <c r="P316" s="260"/>
      <c r="Q316" s="260"/>
      <c r="R316" s="260"/>
      <c r="S316" s="260"/>
      <c r="T316" s="260"/>
      <c r="U316" s="260"/>
      <c r="V316" s="260"/>
      <c r="W316" s="260"/>
      <c r="X316" s="260"/>
      <c r="Y316" s="260"/>
      <c r="Z316" s="260"/>
    </row>
    <row r="317" spans="2:26" ht="14.25" customHeight="1">
      <c r="B317" s="19"/>
      <c r="D317" s="114"/>
      <c r="H317" s="127"/>
      <c r="I317" s="260"/>
      <c r="J317" s="260"/>
      <c r="K317" s="260"/>
      <c r="L317" s="260"/>
      <c r="M317" s="260"/>
      <c r="N317" s="260"/>
      <c r="O317" s="260"/>
      <c r="P317" s="260"/>
      <c r="Q317" s="260"/>
      <c r="R317" s="260"/>
      <c r="S317" s="260"/>
      <c r="T317" s="260"/>
      <c r="U317" s="260"/>
      <c r="V317" s="260"/>
      <c r="W317" s="260"/>
      <c r="X317" s="260"/>
      <c r="Y317" s="260"/>
      <c r="Z317" s="260"/>
    </row>
    <row r="318" spans="2:26" ht="14.25" customHeight="1">
      <c r="B318" s="19"/>
      <c r="D318" s="114"/>
      <c r="H318" s="127"/>
      <c r="I318" s="260"/>
      <c r="J318" s="260"/>
      <c r="K318" s="260"/>
      <c r="L318" s="260"/>
      <c r="M318" s="260"/>
      <c r="N318" s="260"/>
      <c r="O318" s="260"/>
      <c r="P318" s="260"/>
      <c r="Q318" s="260"/>
      <c r="R318" s="260"/>
      <c r="S318" s="260"/>
      <c r="T318" s="260"/>
      <c r="U318" s="260"/>
      <c r="V318" s="260"/>
      <c r="W318" s="260"/>
      <c r="X318" s="260"/>
      <c r="Y318" s="260"/>
      <c r="Z318" s="260"/>
    </row>
    <row r="319" spans="2:26" ht="14.25" customHeight="1">
      <c r="B319" s="19"/>
      <c r="D319" s="114"/>
      <c r="H319" s="127"/>
      <c r="I319" s="260"/>
      <c r="J319" s="260"/>
      <c r="K319" s="260"/>
      <c r="L319" s="260"/>
      <c r="M319" s="260"/>
      <c r="N319" s="260"/>
      <c r="O319" s="260"/>
      <c r="P319" s="260"/>
      <c r="Q319" s="260"/>
      <c r="R319" s="260"/>
      <c r="S319" s="260"/>
      <c r="T319" s="260"/>
      <c r="U319" s="260"/>
      <c r="V319" s="260"/>
      <c r="W319" s="260"/>
      <c r="X319" s="260"/>
      <c r="Y319" s="260"/>
      <c r="Z319" s="260"/>
    </row>
    <row r="320" spans="2:26" ht="14.25" customHeight="1">
      <c r="B320" s="19"/>
      <c r="D320" s="114"/>
      <c r="H320" s="127"/>
      <c r="I320" s="260"/>
      <c r="J320" s="260"/>
      <c r="K320" s="260"/>
      <c r="L320" s="260"/>
      <c r="M320" s="260"/>
      <c r="N320" s="260"/>
      <c r="O320" s="260"/>
      <c r="P320" s="260"/>
      <c r="Q320" s="260"/>
      <c r="R320" s="260"/>
      <c r="S320" s="260"/>
      <c r="T320" s="260"/>
      <c r="U320" s="260"/>
      <c r="V320" s="260"/>
      <c r="W320" s="260"/>
      <c r="X320" s="260"/>
      <c r="Y320" s="260"/>
      <c r="Z320" s="260"/>
    </row>
    <row r="321" spans="2:26" ht="14.25" customHeight="1">
      <c r="B321" s="19"/>
      <c r="D321" s="114"/>
      <c r="H321" s="127"/>
      <c r="I321" s="260"/>
      <c r="J321" s="260"/>
      <c r="K321" s="260"/>
      <c r="L321" s="260"/>
      <c r="M321" s="260"/>
      <c r="N321" s="260"/>
      <c r="O321" s="260"/>
      <c r="P321" s="260"/>
      <c r="Q321" s="260"/>
      <c r="R321" s="260"/>
      <c r="S321" s="260"/>
      <c r="T321" s="260"/>
      <c r="U321" s="260"/>
      <c r="V321" s="260"/>
      <c r="W321" s="260"/>
      <c r="X321" s="260"/>
      <c r="Y321" s="260"/>
      <c r="Z321" s="260"/>
    </row>
    <row r="322" spans="2:26" ht="14.25" customHeight="1">
      <c r="B322" s="19"/>
      <c r="D322" s="114"/>
      <c r="H322" s="127"/>
      <c r="I322" s="260"/>
      <c r="J322" s="260"/>
      <c r="K322" s="260"/>
      <c r="L322" s="260"/>
      <c r="M322" s="260"/>
      <c r="N322" s="260"/>
      <c r="O322" s="260"/>
      <c r="P322" s="260"/>
      <c r="Q322" s="260"/>
      <c r="R322" s="260"/>
      <c r="S322" s="260"/>
      <c r="T322" s="260"/>
      <c r="U322" s="260"/>
      <c r="V322" s="260"/>
      <c r="W322" s="260"/>
      <c r="X322" s="260"/>
      <c r="Y322" s="260"/>
      <c r="Z322" s="260"/>
    </row>
    <row r="323" spans="2:26" ht="14.25" customHeight="1">
      <c r="B323" s="19"/>
      <c r="D323" s="114"/>
      <c r="H323" s="127"/>
      <c r="I323" s="260"/>
      <c r="J323" s="260"/>
      <c r="K323" s="260"/>
      <c r="L323" s="260"/>
      <c r="M323" s="260"/>
      <c r="N323" s="260"/>
      <c r="O323" s="260"/>
      <c r="P323" s="260"/>
      <c r="Q323" s="260"/>
      <c r="R323" s="260"/>
      <c r="S323" s="260"/>
      <c r="T323" s="260"/>
      <c r="U323" s="260"/>
      <c r="V323" s="260"/>
      <c r="W323" s="260"/>
      <c r="X323" s="260"/>
      <c r="Y323" s="260"/>
      <c r="Z323" s="260"/>
    </row>
    <row r="324" spans="2:26" ht="14.25" customHeight="1">
      <c r="B324" s="19"/>
      <c r="D324" s="114"/>
      <c r="H324" s="127"/>
      <c r="I324" s="260"/>
      <c r="J324" s="260"/>
      <c r="K324" s="260"/>
      <c r="L324" s="260"/>
      <c r="M324" s="260"/>
      <c r="N324" s="260"/>
      <c r="O324" s="260"/>
      <c r="P324" s="260"/>
      <c r="Q324" s="260"/>
      <c r="R324" s="260"/>
      <c r="S324" s="260"/>
      <c r="T324" s="260"/>
      <c r="U324" s="260"/>
      <c r="V324" s="260"/>
      <c r="W324" s="260"/>
      <c r="X324" s="260"/>
      <c r="Y324" s="260"/>
      <c r="Z324" s="260"/>
    </row>
    <row r="325" spans="2:26" ht="14.25" customHeight="1">
      <c r="B325" s="19"/>
      <c r="D325" s="114"/>
      <c r="H325" s="127"/>
      <c r="I325" s="260"/>
      <c r="J325" s="260"/>
      <c r="K325" s="260"/>
      <c r="L325" s="260"/>
      <c r="M325" s="260"/>
      <c r="N325" s="260"/>
      <c r="O325" s="260"/>
      <c r="P325" s="260"/>
      <c r="Q325" s="260"/>
      <c r="R325" s="260"/>
      <c r="S325" s="260"/>
      <c r="T325" s="260"/>
      <c r="U325" s="260"/>
      <c r="V325" s="260"/>
      <c r="W325" s="260"/>
      <c r="X325" s="260"/>
      <c r="Y325" s="260"/>
      <c r="Z325" s="260"/>
    </row>
    <row r="326" spans="2:26" ht="14.25" customHeight="1">
      <c r="B326" s="19"/>
      <c r="D326" s="114"/>
      <c r="H326" s="127"/>
      <c r="I326" s="260"/>
      <c r="J326" s="260"/>
      <c r="K326" s="260"/>
      <c r="L326" s="260"/>
      <c r="M326" s="260"/>
      <c r="N326" s="260"/>
      <c r="O326" s="260"/>
      <c r="P326" s="260"/>
      <c r="Q326" s="260"/>
      <c r="R326" s="260"/>
      <c r="S326" s="260"/>
      <c r="T326" s="260"/>
      <c r="U326" s="260"/>
      <c r="V326" s="260"/>
      <c r="W326" s="260"/>
      <c r="X326" s="260"/>
      <c r="Y326" s="260"/>
      <c r="Z326" s="260"/>
    </row>
    <row r="327" spans="2:26" ht="14.25" customHeight="1">
      <c r="B327" s="19"/>
      <c r="D327" s="114"/>
      <c r="H327" s="127"/>
      <c r="I327" s="260"/>
      <c r="J327" s="260"/>
      <c r="K327" s="260"/>
      <c r="L327" s="260"/>
      <c r="M327" s="260"/>
      <c r="N327" s="260"/>
      <c r="O327" s="260"/>
      <c r="P327" s="260"/>
      <c r="Q327" s="260"/>
      <c r="R327" s="260"/>
      <c r="S327" s="260"/>
      <c r="T327" s="260"/>
      <c r="U327" s="260"/>
      <c r="V327" s="260"/>
      <c r="W327" s="260"/>
      <c r="X327" s="260"/>
      <c r="Y327" s="260"/>
      <c r="Z327" s="260"/>
    </row>
    <row r="328" spans="2:26" ht="14.25" customHeight="1">
      <c r="B328" s="19"/>
      <c r="D328" s="114"/>
      <c r="H328" s="127"/>
      <c r="I328" s="260"/>
      <c r="J328" s="260"/>
      <c r="K328" s="260"/>
      <c r="L328" s="260"/>
      <c r="M328" s="260"/>
      <c r="N328" s="260"/>
      <c r="O328" s="260"/>
      <c r="P328" s="260"/>
      <c r="Q328" s="260"/>
      <c r="R328" s="260"/>
      <c r="S328" s="260"/>
      <c r="T328" s="260"/>
      <c r="U328" s="260"/>
      <c r="V328" s="260"/>
      <c r="W328" s="260"/>
      <c r="X328" s="260"/>
      <c r="Y328" s="260"/>
      <c r="Z328" s="260"/>
    </row>
    <row r="329" spans="2:26" ht="14.25" customHeight="1">
      <c r="B329" s="19"/>
      <c r="D329" s="114"/>
      <c r="H329" s="127"/>
      <c r="I329" s="260"/>
      <c r="J329" s="260"/>
      <c r="K329" s="260"/>
      <c r="L329" s="260"/>
      <c r="M329" s="260"/>
      <c r="N329" s="260"/>
      <c r="O329" s="260"/>
      <c r="P329" s="260"/>
      <c r="Q329" s="260"/>
      <c r="R329" s="260"/>
      <c r="S329" s="260"/>
      <c r="T329" s="260"/>
      <c r="U329" s="260"/>
      <c r="V329" s="260"/>
      <c r="W329" s="260"/>
      <c r="X329" s="260"/>
      <c r="Y329" s="260"/>
      <c r="Z329" s="260"/>
    </row>
    <row r="330" spans="2:26" ht="14.25" customHeight="1">
      <c r="B330" s="19"/>
      <c r="D330" s="114"/>
      <c r="H330" s="127"/>
      <c r="I330" s="260"/>
      <c r="J330" s="260"/>
      <c r="K330" s="260"/>
      <c r="L330" s="260"/>
      <c r="M330" s="260"/>
      <c r="N330" s="260"/>
      <c r="O330" s="260"/>
      <c r="P330" s="260"/>
      <c r="Q330" s="260"/>
      <c r="R330" s="260"/>
      <c r="S330" s="260"/>
      <c r="T330" s="260"/>
      <c r="U330" s="260"/>
      <c r="V330" s="260"/>
      <c r="W330" s="260"/>
      <c r="X330" s="260"/>
      <c r="Y330" s="260"/>
      <c r="Z330" s="260"/>
    </row>
    <row r="331" spans="2:26" ht="14.25" customHeight="1">
      <c r="B331" s="19"/>
      <c r="D331" s="114"/>
      <c r="H331" s="127"/>
      <c r="I331" s="260"/>
      <c r="J331" s="260"/>
      <c r="K331" s="260"/>
      <c r="L331" s="260"/>
      <c r="M331" s="260"/>
      <c r="N331" s="260"/>
      <c r="O331" s="260"/>
      <c r="P331" s="260"/>
      <c r="Q331" s="260"/>
      <c r="R331" s="260"/>
      <c r="S331" s="260"/>
      <c r="T331" s="260"/>
      <c r="U331" s="260"/>
      <c r="V331" s="260"/>
      <c r="W331" s="260"/>
      <c r="X331" s="260"/>
      <c r="Y331" s="260"/>
      <c r="Z331" s="260"/>
    </row>
    <row r="332" spans="2:26" ht="14.25" customHeight="1">
      <c r="B332" s="19"/>
      <c r="D332" s="114"/>
      <c r="H332" s="127"/>
      <c r="I332" s="260"/>
      <c r="J332" s="260"/>
      <c r="K332" s="260"/>
      <c r="L332" s="260"/>
      <c r="M332" s="260"/>
      <c r="N332" s="260"/>
      <c r="O332" s="260"/>
      <c r="P332" s="260"/>
      <c r="Q332" s="260"/>
      <c r="R332" s="260"/>
      <c r="S332" s="260"/>
      <c r="T332" s="260"/>
      <c r="U332" s="260"/>
      <c r="V332" s="260"/>
      <c r="W332" s="260"/>
      <c r="X332" s="260"/>
      <c r="Y332" s="260"/>
      <c r="Z332" s="260"/>
    </row>
    <row r="333" spans="2:26" ht="14.25" customHeight="1">
      <c r="B333" s="19"/>
      <c r="D333" s="114"/>
      <c r="H333" s="127"/>
      <c r="I333" s="260"/>
      <c r="J333" s="260"/>
      <c r="K333" s="260"/>
      <c r="L333" s="260"/>
      <c r="M333" s="260"/>
      <c r="N333" s="260"/>
      <c r="O333" s="260"/>
      <c r="P333" s="260"/>
      <c r="Q333" s="260"/>
      <c r="R333" s="260"/>
      <c r="S333" s="260"/>
      <c r="T333" s="260"/>
      <c r="U333" s="260"/>
      <c r="V333" s="260"/>
      <c r="W333" s="260"/>
      <c r="X333" s="260"/>
      <c r="Y333" s="260"/>
      <c r="Z333" s="260"/>
    </row>
    <row r="334" spans="2:26" ht="14.25" customHeight="1">
      <c r="B334" s="19"/>
      <c r="D334" s="114"/>
      <c r="H334" s="127"/>
      <c r="I334" s="260"/>
      <c r="J334" s="260"/>
      <c r="K334" s="260"/>
      <c r="L334" s="260"/>
      <c r="M334" s="260"/>
      <c r="N334" s="260"/>
      <c r="O334" s="260"/>
      <c r="P334" s="260"/>
      <c r="Q334" s="260"/>
      <c r="R334" s="260"/>
      <c r="S334" s="260"/>
      <c r="T334" s="260"/>
      <c r="U334" s="260"/>
      <c r="V334" s="260"/>
      <c r="W334" s="260"/>
      <c r="X334" s="260"/>
      <c r="Y334" s="260"/>
      <c r="Z334" s="260"/>
    </row>
    <row r="335" spans="2:26" ht="14.25" customHeight="1">
      <c r="B335" s="19"/>
      <c r="D335" s="114"/>
      <c r="H335" s="127"/>
      <c r="I335" s="260"/>
      <c r="J335" s="260"/>
      <c r="K335" s="260"/>
      <c r="L335" s="260"/>
      <c r="M335" s="260"/>
      <c r="N335" s="260"/>
      <c r="O335" s="260"/>
      <c r="P335" s="260"/>
      <c r="Q335" s="260"/>
      <c r="R335" s="260"/>
      <c r="S335" s="260"/>
      <c r="T335" s="260"/>
      <c r="U335" s="260"/>
      <c r="V335" s="260"/>
      <c r="W335" s="260"/>
      <c r="X335" s="260"/>
      <c r="Y335" s="260"/>
      <c r="Z335" s="260"/>
    </row>
    <row r="336" spans="2:26" ht="14.25" customHeight="1">
      <c r="B336" s="19"/>
      <c r="D336" s="114"/>
      <c r="H336" s="127"/>
      <c r="I336" s="260"/>
      <c r="J336" s="260"/>
      <c r="K336" s="260"/>
      <c r="L336" s="260"/>
      <c r="M336" s="260"/>
      <c r="N336" s="260"/>
      <c r="O336" s="260"/>
      <c r="P336" s="260"/>
      <c r="Q336" s="260"/>
      <c r="R336" s="260"/>
      <c r="S336" s="260"/>
      <c r="T336" s="260"/>
      <c r="U336" s="260"/>
      <c r="V336" s="260"/>
      <c r="W336" s="260"/>
      <c r="X336" s="260"/>
      <c r="Y336" s="260"/>
      <c r="Z336" s="260"/>
    </row>
    <row r="337" spans="2:26" ht="14.25" customHeight="1">
      <c r="B337" s="19"/>
      <c r="D337" s="114"/>
      <c r="H337" s="127"/>
      <c r="I337" s="260"/>
      <c r="J337" s="260"/>
      <c r="K337" s="260"/>
      <c r="L337" s="260"/>
      <c r="M337" s="260"/>
      <c r="N337" s="260"/>
      <c r="O337" s="260"/>
      <c r="P337" s="260"/>
      <c r="Q337" s="260"/>
      <c r="R337" s="260"/>
      <c r="S337" s="260"/>
      <c r="T337" s="260"/>
      <c r="U337" s="260"/>
      <c r="V337" s="260"/>
      <c r="W337" s="260"/>
      <c r="X337" s="260"/>
      <c r="Y337" s="260"/>
      <c r="Z337" s="260"/>
    </row>
    <row r="338" spans="2:26" ht="14.25" customHeight="1">
      <c r="B338" s="19"/>
      <c r="D338" s="114"/>
      <c r="H338" s="127"/>
      <c r="I338" s="260"/>
      <c r="J338" s="260"/>
      <c r="K338" s="260"/>
      <c r="L338" s="260"/>
      <c r="M338" s="260"/>
      <c r="N338" s="260"/>
      <c r="O338" s="260"/>
      <c r="P338" s="260"/>
      <c r="Q338" s="260"/>
      <c r="R338" s="260"/>
      <c r="S338" s="260"/>
      <c r="T338" s="260"/>
      <c r="U338" s="260"/>
      <c r="V338" s="260"/>
      <c r="W338" s="260"/>
      <c r="X338" s="260"/>
      <c r="Y338" s="260"/>
      <c r="Z338" s="260"/>
    </row>
    <row r="339" spans="2:26" ht="14.25" customHeight="1">
      <c r="B339" s="19"/>
      <c r="D339" s="114"/>
      <c r="H339" s="127"/>
      <c r="I339" s="260"/>
      <c r="J339" s="260"/>
      <c r="K339" s="260"/>
      <c r="L339" s="260"/>
      <c r="M339" s="260"/>
      <c r="N339" s="260"/>
      <c r="O339" s="260"/>
      <c r="P339" s="260"/>
      <c r="Q339" s="260"/>
      <c r="R339" s="260"/>
      <c r="S339" s="260"/>
      <c r="T339" s="260"/>
      <c r="U339" s="260"/>
      <c r="V339" s="260"/>
      <c r="W339" s="260"/>
      <c r="X339" s="260"/>
      <c r="Y339" s="260"/>
      <c r="Z339" s="260"/>
    </row>
    <row r="340" spans="2:26" ht="14.25" customHeight="1">
      <c r="B340" s="19"/>
      <c r="D340" s="114"/>
      <c r="H340" s="127"/>
      <c r="I340" s="260"/>
      <c r="J340" s="260"/>
      <c r="K340" s="260"/>
      <c r="L340" s="260"/>
      <c r="M340" s="260"/>
      <c r="N340" s="260"/>
      <c r="O340" s="260"/>
      <c r="P340" s="260"/>
      <c r="Q340" s="260"/>
      <c r="R340" s="260"/>
      <c r="S340" s="260"/>
      <c r="T340" s="260"/>
      <c r="U340" s="260"/>
      <c r="V340" s="260"/>
      <c r="W340" s="260"/>
      <c r="X340" s="260"/>
      <c r="Y340" s="260"/>
      <c r="Z340" s="260"/>
    </row>
    <row r="341" spans="2:26" ht="14.25" customHeight="1">
      <c r="B341" s="19"/>
      <c r="D341" s="114"/>
      <c r="H341" s="127"/>
      <c r="I341" s="260"/>
      <c r="J341" s="260"/>
      <c r="K341" s="260"/>
      <c r="L341" s="260"/>
      <c r="M341" s="260"/>
      <c r="N341" s="260"/>
      <c r="O341" s="260"/>
      <c r="P341" s="260"/>
      <c r="Q341" s="260"/>
      <c r="R341" s="260"/>
      <c r="S341" s="260"/>
      <c r="T341" s="260"/>
      <c r="U341" s="260"/>
      <c r="V341" s="260"/>
      <c r="W341" s="260"/>
      <c r="X341" s="260"/>
      <c r="Y341" s="260"/>
      <c r="Z341" s="260"/>
    </row>
    <row r="342" spans="2:26" ht="14.25" customHeight="1">
      <c r="B342" s="19"/>
      <c r="D342" s="114"/>
      <c r="H342" s="426"/>
      <c r="I342" s="260"/>
      <c r="J342" s="260"/>
      <c r="K342" s="260"/>
      <c r="L342" s="260"/>
      <c r="M342" s="260"/>
      <c r="N342" s="260"/>
      <c r="O342" s="260"/>
      <c r="P342" s="260"/>
      <c r="Q342" s="260"/>
      <c r="R342" s="260"/>
      <c r="S342" s="260"/>
      <c r="T342" s="260"/>
      <c r="U342" s="260"/>
      <c r="V342" s="260"/>
      <c r="W342" s="260"/>
      <c r="X342" s="260"/>
      <c r="Y342" s="260"/>
      <c r="Z342" s="260"/>
    </row>
    <row r="343" spans="2:26" ht="14.25" customHeight="1">
      <c r="B343" s="19"/>
      <c r="D343" s="114"/>
      <c r="H343" s="426"/>
      <c r="I343" s="260"/>
      <c r="J343" s="260"/>
      <c r="K343" s="260"/>
      <c r="L343" s="260"/>
      <c r="M343" s="260"/>
      <c r="N343" s="260"/>
      <c r="O343" s="260"/>
      <c r="P343" s="260"/>
      <c r="Q343" s="260"/>
      <c r="R343" s="260"/>
      <c r="S343" s="260"/>
      <c r="T343" s="260"/>
      <c r="U343" s="260"/>
      <c r="V343" s="260"/>
      <c r="W343" s="260"/>
      <c r="X343" s="260"/>
      <c r="Y343" s="260"/>
      <c r="Z343" s="260"/>
    </row>
    <row r="344" spans="2:26" ht="14.25" customHeight="1">
      <c r="B344" s="19"/>
      <c r="D344" s="114"/>
      <c r="H344" s="426"/>
      <c r="I344" s="260"/>
      <c r="J344" s="260"/>
      <c r="K344" s="260"/>
      <c r="L344" s="260"/>
      <c r="M344" s="260"/>
      <c r="N344" s="260"/>
      <c r="O344" s="260"/>
      <c r="P344" s="260"/>
      <c r="Q344" s="260"/>
      <c r="R344" s="260"/>
      <c r="S344" s="260"/>
      <c r="T344" s="260"/>
      <c r="U344" s="260"/>
      <c r="V344" s="260"/>
      <c r="W344" s="260"/>
      <c r="X344" s="260"/>
      <c r="Y344" s="260"/>
      <c r="Z344" s="260"/>
    </row>
    <row r="345" spans="2:26" ht="14.25" customHeight="1">
      <c r="B345" s="19"/>
      <c r="D345" s="114"/>
      <c r="H345" s="426"/>
      <c r="I345" s="260"/>
      <c r="J345" s="260"/>
      <c r="K345" s="260"/>
      <c r="L345" s="260"/>
      <c r="M345" s="260"/>
      <c r="N345" s="260"/>
      <c r="O345" s="260"/>
      <c r="P345" s="260"/>
      <c r="Q345" s="260"/>
      <c r="R345" s="260"/>
      <c r="S345" s="260"/>
      <c r="T345" s="260"/>
      <c r="U345" s="260"/>
      <c r="V345" s="260"/>
      <c r="W345" s="260"/>
      <c r="X345" s="260"/>
      <c r="Y345" s="260"/>
      <c r="Z345" s="260"/>
    </row>
    <row r="346" spans="2:26" ht="14.25" customHeight="1">
      <c r="B346" s="19"/>
      <c r="D346" s="114"/>
      <c r="H346" s="426"/>
      <c r="I346" s="260"/>
      <c r="J346" s="260"/>
      <c r="K346" s="260"/>
      <c r="L346" s="260"/>
      <c r="M346" s="260"/>
      <c r="N346" s="260"/>
      <c r="O346" s="260"/>
      <c r="P346" s="260"/>
      <c r="Q346" s="260"/>
      <c r="R346" s="260"/>
      <c r="S346" s="260"/>
      <c r="T346" s="260"/>
      <c r="U346" s="260"/>
      <c r="V346" s="260"/>
      <c r="W346" s="260"/>
      <c r="X346" s="260"/>
      <c r="Y346" s="260"/>
      <c r="Z346" s="260"/>
    </row>
    <row r="347" spans="2:26" ht="14.25" customHeight="1">
      <c r="B347" s="19"/>
      <c r="D347" s="114"/>
      <c r="H347" s="426"/>
      <c r="I347" s="260"/>
      <c r="J347" s="260"/>
      <c r="K347" s="260"/>
      <c r="L347" s="260"/>
      <c r="M347" s="260"/>
      <c r="N347" s="260"/>
      <c r="O347" s="260"/>
      <c r="P347" s="260"/>
      <c r="Q347" s="260"/>
      <c r="R347" s="260"/>
      <c r="S347" s="260"/>
      <c r="T347" s="260"/>
      <c r="U347" s="260"/>
      <c r="V347" s="260"/>
      <c r="W347" s="260"/>
      <c r="X347" s="260"/>
      <c r="Y347" s="260"/>
      <c r="Z347" s="260"/>
    </row>
    <row r="348" spans="2:26" ht="14.25" customHeight="1">
      <c r="B348" s="19"/>
      <c r="D348" s="114"/>
      <c r="H348" s="426"/>
      <c r="I348" s="260"/>
      <c r="J348" s="260"/>
      <c r="K348" s="260"/>
      <c r="L348" s="260"/>
      <c r="M348" s="260"/>
      <c r="N348" s="260"/>
      <c r="O348" s="260"/>
      <c r="P348" s="260"/>
      <c r="Q348" s="260"/>
      <c r="R348" s="260"/>
      <c r="S348" s="260"/>
      <c r="T348" s="260"/>
      <c r="U348" s="260"/>
      <c r="V348" s="260"/>
      <c r="W348" s="260"/>
      <c r="X348" s="260"/>
      <c r="Y348" s="260"/>
      <c r="Z348" s="260"/>
    </row>
    <row r="349" spans="2:26" ht="14.25" customHeight="1">
      <c r="B349" s="19"/>
      <c r="D349" s="114"/>
      <c r="H349" s="426"/>
      <c r="I349" s="260"/>
      <c r="J349" s="260"/>
      <c r="K349" s="260"/>
      <c r="L349" s="260"/>
      <c r="M349" s="260"/>
      <c r="N349" s="260"/>
      <c r="O349" s="260"/>
      <c r="P349" s="260"/>
      <c r="Q349" s="260"/>
      <c r="R349" s="260"/>
      <c r="S349" s="260"/>
      <c r="T349" s="260"/>
      <c r="U349" s="260"/>
      <c r="V349" s="260"/>
      <c r="W349" s="260"/>
      <c r="X349" s="260"/>
      <c r="Y349" s="260"/>
      <c r="Z349" s="260"/>
    </row>
    <row r="350" spans="2:26" ht="14.25" customHeight="1">
      <c r="B350" s="19"/>
      <c r="D350" s="114"/>
      <c r="H350" s="426"/>
      <c r="I350" s="260"/>
      <c r="J350" s="260"/>
      <c r="K350" s="260"/>
      <c r="L350" s="260"/>
      <c r="M350" s="260"/>
      <c r="N350" s="260"/>
      <c r="O350" s="260"/>
      <c r="P350" s="260"/>
      <c r="Q350" s="260"/>
      <c r="R350" s="260"/>
      <c r="S350" s="260"/>
      <c r="T350" s="260"/>
      <c r="U350" s="260"/>
      <c r="V350" s="260"/>
      <c r="W350" s="260"/>
      <c r="X350" s="260"/>
      <c r="Y350" s="260"/>
      <c r="Z350" s="260"/>
    </row>
    <row r="351" spans="2:26" ht="14.25" customHeight="1">
      <c r="B351" s="19"/>
      <c r="D351" s="114"/>
      <c r="H351" s="426"/>
      <c r="I351" s="260"/>
      <c r="J351" s="260"/>
      <c r="K351" s="260"/>
      <c r="L351" s="260"/>
      <c r="M351" s="260"/>
      <c r="N351" s="260"/>
      <c r="O351" s="260"/>
      <c r="P351" s="260"/>
      <c r="Q351" s="260"/>
      <c r="R351" s="260"/>
      <c r="S351" s="260"/>
      <c r="T351" s="260"/>
      <c r="U351" s="260"/>
      <c r="V351" s="260"/>
      <c r="W351" s="260"/>
      <c r="X351" s="260"/>
      <c r="Y351" s="260"/>
      <c r="Z351" s="260"/>
    </row>
    <row r="352" spans="2:26" ht="14.25" customHeight="1">
      <c r="B352" s="19"/>
      <c r="D352" s="114"/>
      <c r="H352" s="426"/>
      <c r="I352" s="260"/>
      <c r="J352" s="260"/>
      <c r="K352" s="260"/>
      <c r="L352" s="260"/>
      <c r="M352" s="260"/>
      <c r="N352" s="260"/>
      <c r="O352" s="260"/>
      <c r="P352" s="260"/>
      <c r="Q352" s="260"/>
      <c r="R352" s="260"/>
      <c r="S352" s="260"/>
      <c r="T352" s="260"/>
      <c r="U352" s="260"/>
      <c r="V352" s="260"/>
      <c r="W352" s="260"/>
      <c r="X352" s="260"/>
      <c r="Y352" s="260"/>
      <c r="Z352" s="260"/>
    </row>
    <row r="353" spans="2:26" ht="14.25" customHeight="1">
      <c r="B353" s="19"/>
      <c r="D353" s="114"/>
      <c r="H353" s="426"/>
      <c r="I353" s="260"/>
      <c r="J353" s="260"/>
      <c r="K353" s="260"/>
      <c r="L353" s="260"/>
      <c r="M353" s="260"/>
      <c r="N353" s="260"/>
      <c r="O353" s="260"/>
      <c r="P353" s="260"/>
      <c r="Q353" s="260"/>
      <c r="R353" s="260"/>
      <c r="S353" s="260"/>
      <c r="T353" s="260"/>
      <c r="U353" s="260"/>
      <c r="V353" s="260"/>
      <c r="W353" s="260"/>
      <c r="X353" s="260"/>
      <c r="Y353" s="260"/>
      <c r="Z353" s="260"/>
    </row>
    <row r="354" spans="2:26" ht="14.25" customHeight="1">
      <c r="B354" s="19"/>
      <c r="D354" s="114"/>
      <c r="H354" s="426"/>
      <c r="I354" s="260"/>
      <c r="J354" s="260"/>
      <c r="K354" s="260"/>
      <c r="L354" s="260"/>
      <c r="M354" s="260"/>
      <c r="N354" s="260"/>
      <c r="O354" s="260"/>
      <c r="P354" s="260"/>
      <c r="Q354" s="260"/>
      <c r="R354" s="260"/>
      <c r="S354" s="260"/>
      <c r="T354" s="260"/>
      <c r="U354" s="260"/>
      <c r="V354" s="260"/>
      <c r="W354" s="260"/>
      <c r="X354" s="260"/>
      <c r="Y354" s="260"/>
      <c r="Z354" s="260"/>
    </row>
    <row r="355" spans="2:26" ht="14.25" customHeight="1">
      <c r="B355" s="19"/>
      <c r="D355" s="114"/>
      <c r="H355" s="426"/>
      <c r="I355" s="260"/>
      <c r="J355" s="260"/>
      <c r="K355" s="260"/>
      <c r="L355" s="260"/>
      <c r="M355" s="260"/>
      <c r="N355" s="260"/>
      <c r="O355" s="260"/>
      <c r="P355" s="260"/>
      <c r="Q355" s="260"/>
      <c r="R355" s="260"/>
      <c r="S355" s="260"/>
      <c r="T355" s="260"/>
      <c r="U355" s="260"/>
      <c r="V355" s="260"/>
      <c r="W355" s="260"/>
      <c r="X355" s="260"/>
      <c r="Y355" s="260"/>
      <c r="Z355" s="260"/>
    </row>
    <row r="356" spans="2:26" ht="14.25" customHeight="1">
      <c r="B356" s="19"/>
      <c r="D356" s="114"/>
      <c r="H356" s="426"/>
      <c r="I356" s="260"/>
      <c r="J356" s="260"/>
      <c r="K356" s="260"/>
      <c r="L356" s="260"/>
      <c r="M356" s="260"/>
      <c r="N356" s="260"/>
      <c r="O356" s="260"/>
      <c r="P356" s="260"/>
      <c r="Q356" s="260"/>
      <c r="R356" s="260"/>
      <c r="S356" s="260"/>
      <c r="T356" s="260"/>
      <c r="U356" s="260"/>
      <c r="V356" s="260"/>
      <c r="W356" s="260"/>
      <c r="X356" s="260"/>
      <c r="Y356" s="260"/>
      <c r="Z356" s="260"/>
    </row>
    <row r="357" spans="2:26" ht="14.25" customHeight="1">
      <c r="B357" s="19"/>
      <c r="D357" s="114"/>
      <c r="H357" s="426"/>
      <c r="I357" s="260"/>
      <c r="J357" s="260"/>
      <c r="K357" s="260"/>
      <c r="L357" s="260"/>
      <c r="M357" s="260"/>
      <c r="N357" s="260"/>
      <c r="O357" s="260"/>
      <c r="P357" s="260"/>
      <c r="Q357" s="260"/>
      <c r="R357" s="260"/>
      <c r="S357" s="260"/>
      <c r="T357" s="260"/>
      <c r="U357" s="260"/>
      <c r="V357" s="260"/>
      <c r="W357" s="260"/>
      <c r="X357" s="260"/>
      <c r="Y357" s="260"/>
      <c r="Z357" s="260"/>
    </row>
    <row r="358" spans="2:26" ht="14.25" customHeight="1">
      <c r="B358" s="19"/>
      <c r="D358" s="114"/>
      <c r="H358" s="426"/>
      <c r="I358" s="260"/>
      <c r="J358" s="260"/>
      <c r="K358" s="260"/>
      <c r="L358" s="260"/>
      <c r="M358" s="260"/>
      <c r="N358" s="260"/>
      <c r="O358" s="260"/>
      <c r="P358" s="260"/>
      <c r="Q358" s="260"/>
      <c r="R358" s="260"/>
      <c r="S358" s="260"/>
      <c r="T358" s="260"/>
      <c r="U358" s="260"/>
      <c r="V358" s="260"/>
      <c r="W358" s="260"/>
      <c r="X358" s="260"/>
      <c r="Y358" s="260"/>
      <c r="Z358" s="260"/>
    </row>
    <row r="359" spans="2:26" ht="14.25" customHeight="1">
      <c r="B359" s="19"/>
      <c r="D359" s="114"/>
      <c r="H359" s="426"/>
      <c r="I359" s="260"/>
      <c r="J359" s="260"/>
      <c r="K359" s="260"/>
      <c r="L359" s="260"/>
      <c r="M359" s="260"/>
      <c r="N359" s="260"/>
      <c r="O359" s="260"/>
      <c r="P359" s="260"/>
      <c r="Q359" s="260"/>
      <c r="R359" s="260"/>
      <c r="S359" s="260"/>
      <c r="T359" s="260"/>
      <c r="U359" s="260"/>
      <c r="V359" s="260"/>
      <c r="W359" s="260"/>
      <c r="X359" s="260"/>
      <c r="Y359" s="260"/>
      <c r="Z359" s="260"/>
    </row>
    <row r="360" spans="2:26" ht="14.25" customHeight="1">
      <c r="B360" s="19"/>
      <c r="D360" s="114"/>
      <c r="H360" s="426"/>
      <c r="I360" s="260"/>
      <c r="J360" s="260"/>
      <c r="K360" s="260"/>
      <c r="L360" s="260"/>
      <c r="M360" s="260"/>
      <c r="N360" s="260"/>
      <c r="O360" s="260"/>
      <c r="P360" s="260"/>
      <c r="Q360" s="260"/>
      <c r="R360" s="260"/>
      <c r="S360" s="260"/>
      <c r="T360" s="260"/>
      <c r="U360" s="260"/>
      <c r="V360" s="260"/>
      <c r="W360" s="260"/>
      <c r="X360" s="260"/>
      <c r="Y360" s="260"/>
      <c r="Z360" s="260"/>
    </row>
    <row r="361" spans="2:26" ht="14.25" customHeight="1">
      <c r="B361" s="19"/>
      <c r="D361" s="114"/>
      <c r="H361" s="426"/>
      <c r="I361" s="260"/>
      <c r="J361" s="260"/>
      <c r="K361" s="260"/>
      <c r="L361" s="260"/>
      <c r="M361" s="260"/>
      <c r="N361" s="260"/>
      <c r="O361" s="260"/>
      <c r="P361" s="260"/>
      <c r="Q361" s="260"/>
      <c r="R361" s="260"/>
      <c r="S361" s="260"/>
      <c r="T361" s="260"/>
      <c r="U361" s="260"/>
      <c r="V361" s="260"/>
      <c r="W361" s="260"/>
      <c r="X361" s="260"/>
      <c r="Y361" s="260"/>
      <c r="Z361" s="260"/>
    </row>
    <row r="362" spans="2:26" ht="14.25" customHeight="1">
      <c r="B362" s="19"/>
      <c r="D362" s="114"/>
      <c r="H362" s="426"/>
      <c r="I362" s="260"/>
      <c r="J362" s="260"/>
      <c r="K362" s="260"/>
      <c r="L362" s="260"/>
      <c r="M362" s="260"/>
      <c r="N362" s="260"/>
      <c r="O362" s="260"/>
      <c r="P362" s="260"/>
      <c r="Q362" s="260"/>
      <c r="R362" s="260"/>
      <c r="S362" s="260"/>
      <c r="T362" s="260"/>
      <c r="U362" s="260"/>
      <c r="V362" s="260"/>
      <c r="W362" s="260"/>
      <c r="X362" s="260"/>
      <c r="Y362" s="260"/>
      <c r="Z362" s="260"/>
    </row>
    <row r="363" spans="2:26" ht="14.25" customHeight="1">
      <c r="B363" s="19"/>
      <c r="D363" s="114"/>
      <c r="H363" s="426"/>
      <c r="I363" s="260"/>
      <c r="J363" s="260"/>
      <c r="K363" s="260"/>
      <c r="L363" s="260"/>
      <c r="M363" s="260"/>
      <c r="N363" s="260"/>
      <c r="O363" s="260"/>
      <c r="P363" s="260"/>
      <c r="Q363" s="260"/>
      <c r="R363" s="260"/>
      <c r="S363" s="260"/>
      <c r="T363" s="260"/>
      <c r="U363" s="260"/>
      <c r="V363" s="260"/>
      <c r="W363" s="260"/>
      <c r="X363" s="260"/>
      <c r="Y363" s="260"/>
      <c r="Z363" s="260"/>
    </row>
    <row r="364" spans="2:26" ht="14.25" customHeight="1">
      <c r="B364" s="19"/>
      <c r="D364" s="114"/>
      <c r="H364" s="426"/>
      <c r="I364" s="260"/>
      <c r="J364" s="260"/>
      <c r="K364" s="260"/>
      <c r="L364" s="260"/>
      <c r="M364" s="260"/>
      <c r="N364" s="260"/>
      <c r="O364" s="260"/>
      <c r="P364" s="260"/>
      <c r="Q364" s="260"/>
      <c r="R364" s="260"/>
      <c r="S364" s="260"/>
      <c r="T364" s="260"/>
      <c r="U364" s="260"/>
      <c r="V364" s="260"/>
      <c r="W364" s="260"/>
      <c r="X364" s="260"/>
      <c r="Y364" s="260"/>
      <c r="Z364" s="260"/>
    </row>
    <row r="365" spans="2:26" ht="14.25" customHeight="1">
      <c r="B365" s="19"/>
      <c r="D365" s="114"/>
      <c r="H365" s="426"/>
      <c r="I365" s="260"/>
      <c r="J365" s="260"/>
      <c r="K365" s="260"/>
      <c r="L365" s="260"/>
      <c r="M365" s="260"/>
      <c r="N365" s="260"/>
      <c r="O365" s="260"/>
      <c r="P365" s="260"/>
      <c r="Q365" s="260"/>
      <c r="R365" s="260"/>
      <c r="S365" s="260"/>
      <c r="T365" s="260"/>
      <c r="U365" s="260"/>
      <c r="V365" s="260"/>
      <c r="W365" s="260"/>
      <c r="X365" s="260"/>
      <c r="Y365" s="260"/>
      <c r="Z365" s="260"/>
    </row>
    <row r="366" spans="2:26" ht="14.25" customHeight="1">
      <c r="B366" s="19"/>
      <c r="D366" s="114"/>
      <c r="H366" s="426"/>
      <c r="I366" s="260"/>
      <c r="J366" s="260"/>
      <c r="K366" s="260"/>
      <c r="L366" s="260"/>
      <c r="M366" s="260"/>
      <c r="N366" s="260"/>
      <c r="O366" s="260"/>
      <c r="P366" s="260"/>
      <c r="Q366" s="260"/>
      <c r="R366" s="260"/>
      <c r="S366" s="260"/>
      <c r="T366" s="260"/>
      <c r="U366" s="260"/>
      <c r="V366" s="260"/>
      <c r="W366" s="260"/>
      <c r="X366" s="260"/>
      <c r="Y366" s="260"/>
      <c r="Z366" s="260"/>
    </row>
    <row r="367" spans="2:26" ht="14.25" customHeight="1">
      <c r="B367" s="19"/>
      <c r="D367" s="114"/>
      <c r="H367" s="426"/>
      <c r="I367" s="260"/>
      <c r="J367" s="260"/>
      <c r="K367" s="260"/>
      <c r="L367" s="260"/>
      <c r="M367" s="260"/>
      <c r="N367" s="260"/>
      <c r="O367" s="260"/>
      <c r="P367" s="260"/>
      <c r="Q367" s="260"/>
      <c r="R367" s="260"/>
      <c r="S367" s="260"/>
      <c r="T367" s="260"/>
      <c r="U367" s="260"/>
      <c r="V367" s="260"/>
      <c r="W367" s="260"/>
      <c r="X367" s="260"/>
      <c r="Y367" s="260"/>
      <c r="Z367" s="260"/>
    </row>
    <row r="368" spans="2:26" ht="14.25" customHeight="1">
      <c r="B368" s="19"/>
      <c r="D368" s="114"/>
      <c r="H368" s="426"/>
      <c r="I368" s="260"/>
      <c r="J368" s="260"/>
      <c r="K368" s="260"/>
      <c r="L368" s="260"/>
      <c r="M368" s="260"/>
      <c r="N368" s="260"/>
      <c r="O368" s="260"/>
      <c r="P368" s="260"/>
      <c r="Q368" s="260"/>
      <c r="R368" s="260"/>
      <c r="S368" s="260"/>
      <c r="T368" s="260"/>
      <c r="U368" s="260"/>
      <c r="V368" s="260"/>
      <c r="W368" s="260"/>
      <c r="X368" s="260"/>
      <c r="Y368" s="260"/>
      <c r="Z368" s="260"/>
    </row>
    <row r="369" spans="2:26" ht="14.25" customHeight="1">
      <c r="B369" s="19"/>
      <c r="D369" s="114"/>
      <c r="H369" s="426"/>
      <c r="I369" s="260"/>
      <c r="J369" s="260"/>
      <c r="K369" s="260"/>
      <c r="L369" s="260"/>
      <c r="M369" s="260"/>
      <c r="N369" s="260"/>
      <c r="O369" s="260"/>
      <c r="P369" s="260"/>
      <c r="Q369" s="260"/>
      <c r="R369" s="260"/>
      <c r="S369" s="260"/>
      <c r="T369" s="260"/>
      <c r="U369" s="260"/>
      <c r="V369" s="260"/>
      <c r="W369" s="260"/>
      <c r="X369" s="260"/>
      <c r="Y369" s="260"/>
      <c r="Z369" s="260"/>
    </row>
    <row r="370" spans="2:26" ht="14.25" customHeight="1">
      <c r="B370" s="19"/>
      <c r="D370" s="114"/>
      <c r="H370" s="426"/>
      <c r="I370" s="260"/>
      <c r="J370" s="260"/>
      <c r="K370" s="260"/>
      <c r="L370" s="260"/>
      <c r="M370" s="260"/>
      <c r="N370" s="260"/>
      <c r="O370" s="260"/>
      <c r="P370" s="260"/>
      <c r="Q370" s="260"/>
      <c r="R370" s="260"/>
      <c r="S370" s="260"/>
      <c r="T370" s="260"/>
      <c r="U370" s="260"/>
      <c r="V370" s="260"/>
      <c r="W370" s="260"/>
      <c r="X370" s="260"/>
      <c r="Y370" s="260"/>
      <c r="Z370" s="260"/>
    </row>
    <row r="371" spans="2:26" ht="14.25" customHeight="1">
      <c r="B371" s="19"/>
      <c r="D371" s="114"/>
      <c r="H371" s="426"/>
      <c r="I371" s="260"/>
      <c r="J371" s="260"/>
      <c r="K371" s="260"/>
      <c r="L371" s="260"/>
      <c r="M371" s="260"/>
      <c r="N371" s="260"/>
      <c r="O371" s="260"/>
      <c r="P371" s="260"/>
      <c r="Q371" s="260"/>
      <c r="R371" s="260"/>
      <c r="S371" s="260"/>
      <c r="T371" s="260"/>
      <c r="U371" s="260"/>
      <c r="V371" s="260"/>
      <c r="W371" s="260"/>
      <c r="X371" s="260"/>
      <c r="Y371" s="260"/>
      <c r="Z371" s="260"/>
    </row>
    <row r="372" spans="2:26" ht="14.25" customHeight="1">
      <c r="B372" s="19"/>
      <c r="D372" s="114"/>
      <c r="H372" s="426"/>
      <c r="I372" s="260"/>
      <c r="J372" s="260"/>
      <c r="K372" s="260"/>
      <c r="L372" s="260"/>
      <c r="M372" s="260"/>
      <c r="N372" s="260"/>
      <c r="O372" s="260"/>
      <c r="P372" s="260"/>
      <c r="Q372" s="260"/>
      <c r="R372" s="260"/>
      <c r="S372" s="260"/>
      <c r="T372" s="260"/>
      <c r="U372" s="260"/>
      <c r="V372" s="260"/>
      <c r="W372" s="260"/>
      <c r="X372" s="260"/>
      <c r="Y372" s="260"/>
      <c r="Z372" s="260"/>
    </row>
    <row r="373" spans="2:26" ht="14.25" customHeight="1">
      <c r="B373" s="19"/>
      <c r="D373" s="114"/>
      <c r="H373" s="426"/>
      <c r="I373" s="260"/>
      <c r="J373" s="260"/>
      <c r="K373" s="260"/>
      <c r="L373" s="260"/>
      <c r="M373" s="260"/>
      <c r="N373" s="260"/>
      <c r="O373" s="260"/>
      <c r="P373" s="260"/>
      <c r="Q373" s="260"/>
      <c r="R373" s="260"/>
      <c r="S373" s="260"/>
      <c r="T373" s="260"/>
      <c r="U373" s="260"/>
      <c r="V373" s="260"/>
      <c r="W373" s="260"/>
      <c r="X373" s="260"/>
      <c r="Y373" s="260"/>
      <c r="Z373" s="260"/>
    </row>
    <row r="374" spans="2:26" ht="14.25" customHeight="1">
      <c r="B374" s="19"/>
      <c r="D374" s="114"/>
      <c r="H374" s="426"/>
      <c r="I374" s="260"/>
      <c r="J374" s="260"/>
      <c r="K374" s="260"/>
      <c r="L374" s="260"/>
      <c r="M374" s="260"/>
      <c r="N374" s="260"/>
      <c r="O374" s="260"/>
      <c r="P374" s="260"/>
      <c r="Q374" s="260"/>
      <c r="R374" s="260"/>
      <c r="S374" s="260"/>
      <c r="T374" s="260"/>
      <c r="U374" s="260"/>
      <c r="V374" s="260"/>
      <c r="W374" s="260"/>
      <c r="X374" s="260"/>
      <c r="Y374" s="260"/>
      <c r="Z374" s="260"/>
    </row>
    <row r="375" spans="2:26" ht="14.25" customHeight="1">
      <c r="B375" s="19"/>
      <c r="D375" s="114"/>
      <c r="H375" s="426"/>
      <c r="I375" s="260"/>
      <c r="J375" s="260"/>
      <c r="K375" s="260"/>
      <c r="L375" s="260"/>
      <c r="M375" s="260"/>
      <c r="N375" s="260"/>
      <c r="O375" s="260"/>
      <c r="P375" s="260"/>
      <c r="Q375" s="260"/>
      <c r="R375" s="260"/>
      <c r="S375" s="260"/>
      <c r="T375" s="260"/>
      <c r="U375" s="260"/>
      <c r="V375" s="260"/>
      <c r="W375" s="260"/>
      <c r="X375" s="260"/>
      <c r="Y375" s="260"/>
      <c r="Z375" s="260"/>
    </row>
    <row r="376" spans="2:26" ht="14.25" customHeight="1">
      <c r="B376" s="19"/>
      <c r="D376" s="114"/>
      <c r="H376" s="426"/>
      <c r="I376" s="260"/>
      <c r="J376" s="260"/>
      <c r="K376" s="260"/>
      <c r="L376" s="260"/>
      <c r="M376" s="260"/>
      <c r="N376" s="260"/>
      <c r="O376" s="260"/>
      <c r="P376" s="260"/>
      <c r="Q376" s="260"/>
      <c r="R376" s="260"/>
      <c r="S376" s="260"/>
      <c r="T376" s="260"/>
      <c r="U376" s="260"/>
      <c r="V376" s="260"/>
      <c r="W376" s="260"/>
      <c r="X376" s="260"/>
      <c r="Y376" s="260"/>
      <c r="Z376" s="260"/>
    </row>
    <row r="377" spans="2:26" ht="14.25" customHeight="1">
      <c r="B377" s="19"/>
      <c r="D377" s="114"/>
      <c r="H377" s="426"/>
      <c r="I377" s="260"/>
      <c r="J377" s="260"/>
      <c r="K377" s="260"/>
      <c r="L377" s="260"/>
      <c r="M377" s="260"/>
      <c r="N377" s="260"/>
      <c r="O377" s="260"/>
      <c r="P377" s="260"/>
      <c r="Q377" s="260"/>
      <c r="R377" s="260"/>
      <c r="S377" s="260"/>
      <c r="T377" s="260"/>
      <c r="U377" s="260"/>
      <c r="V377" s="260"/>
      <c r="W377" s="260"/>
      <c r="X377" s="260"/>
      <c r="Y377" s="260"/>
      <c r="Z377" s="260"/>
    </row>
    <row r="378" spans="2:26" ht="14.25" customHeight="1">
      <c r="B378" s="19"/>
      <c r="D378" s="114"/>
      <c r="H378" s="426"/>
      <c r="I378" s="260"/>
      <c r="J378" s="260"/>
      <c r="K378" s="260"/>
      <c r="L378" s="260"/>
      <c r="M378" s="260"/>
      <c r="N378" s="260"/>
      <c r="O378" s="260"/>
      <c r="P378" s="260"/>
      <c r="Q378" s="260"/>
      <c r="R378" s="260"/>
      <c r="S378" s="260"/>
      <c r="T378" s="260"/>
      <c r="U378" s="260"/>
      <c r="V378" s="260"/>
      <c r="W378" s="260"/>
      <c r="X378" s="260"/>
      <c r="Y378" s="260"/>
      <c r="Z378" s="260"/>
    </row>
    <row r="379" spans="2:26" ht="14.25" customHeight="1">
      <c r="B379" s="19"/>
      <c r="D379" s="114"/>
      <c r="H379" s="426"/>
      <c r="I379" s="260"/>
      <c r="J379" s="260"/>
      <c r="K379" s="260"/>
      <c r="L379" s="260"/>
      <c r="M379" s="260"/>
      <c r="N379" s="260"/>
      <c r="O379" s="260"/>
      <c r="P379" s="260"/>
      <c r="Q379" s="260"/>
      <c r="R379" s="260"/>
      <c r="S379" s="260"/>
      <c r="T379" s="260"/>
      <c r="U379" s="260"/>
      <c r="V379" s="260"/>
      <c r="W379" s="260"/>
      <c r="X379" s="260"/>
      <c r="Y379" s="260"/>
      <c r="Z379" s="260"/>
    </row>
    <row r="380" spans="2:26" ht="14.25" customHeight="1">
      <c r="B380" s="19"/>
      <c r="D380" s="114"/>
      <c r="H380" s="426"/>
      <c r="I380" s="260"/>
      <c r="J380" s="260"/>
      <c r="K380" s="260"/>
      <c r="L380" s="260"/>
      <c r="M380" s="260"/>
      <c r="N380" s="260"/>
      <c r="O380" s="260"/>
      <c r="P380" s="260"/>
      <c r="Q380" s="260"/>
      <c r="R380" s="260"/>
      <c r="S380" s="260"/>
      <c r="T380" s="260"/>
      <c r="U380" s="260"/>
      <c r="V380" s="260"/>
      <c r="W380" s="260"/>
      <c r="X380" s="260"/>
      <c r="Y380" s="260"/>
      <c r="Z380" s="260"/>
    </row>
    <row r="381" spans="2:26" ht="14.25" customHeight="1">
      <c r="B381" s="19"/>
      <c r="D381" s="114"/>
      <c r="H381" s="426"/>
      <c r="I381" s="260"/>
      <c r="J381" s="260"/>
      <c r="K381" s="260"/>
      <c r="L381" s="260"/>
      <c r="M381" s="260"/>
      <c r="N381" s="260"/>
      <c r="O381" s="260"/>
      <c r="P381" s="260"/>
      <c r="Q381" s="260"/>
      <c r="R381" s="260"/>
      <c r="S381" s="260"/>
      <c r="T381" s="260"/>
      <c r="U381" s="260"/>
      <c r="V381" s="260"/>
      <c r="W381" s="260"/>
      <c r="X381" s="260"/>
      <c r="Y381" s="260"/>
      <c r="Z381" s="260"/>
    </row>
    <row r="382" spans="2:26" ht="14.25" customHeight="1">
      <c r="B382" s="19"/>
      <c r="D382" s="114"/>
      <c r="H382" s="426"/>
      <c r="I382" s="260"/>
      <c r="J382" s="260"/>
      <c r="K382" s="260"/>
      <c r="L382" s="260"/>
      <c r="M382" s="260"/>
      <c r="N382" s="260"/>
      <c r="O382" s="260"/>
      <c r="P382" s="260"/>
      <c r="Q382" s="260"/>
      <c r="R382" s="260"/>
      <c r="S382" s="260"/>
      <c r="T382" s="260"/>
      <c r="U382" s="260"/>
      <c r="V382" s="260"/>
      <c r="W382" s="260"/>
      <c r="X382" s="260"/>
      <c r="Y382" s="260"/>
      <c r="Z382" s="260"/>
    </row>
    <row r="383" spans="2:26" ht="14.25" customHeight="1">
      <c r="B383" s="19"/>
      <c r="D383" s="114"/>
      <c r="H383" s="426"/>
      <c r="I383" s="260"/>
      <c r="J383" s="260"/>
      <c r="K383" s="260"/>
      <c r="L383" s="260"/>
      <c r="M383" s="260"/>
      <c r="N383" s="260"/>
      <c r="O383" s="260"/>
      <c r="P383" s="260"/>
      <c r="Q383" s="260"/>
      <c r="R383" s="260"/>
      <c r="S383" s="260"/>
      <c r="T383" s="260"/>
      <c r="U383" s="260"/>
      <c r="V383" s="260"/>
      <c r="W383" s="260"/>
      <c r="X383" s="260"/>
      <c r="Y383" s="260"/>
      <c r="Z383" s="260"/>
    </row>
    <row r="384" spans="2:26" ht="14.25" customHeight="1">
      <c r="B384" s="19"/>
      <c r="D384" s="114"/>
      <c r="H384" s="426"/>
      <c r="I384" s="260"/>
      <c r="J384" s="260"/>
      <c r="K384" s="260"/>
      <c r="L384" s="260"/>
      <c r="M384" s="260"/>
      <c r="N384" s="260"/>
      <c r="O384" s="260"/>
      <c r="P384" s="260"/>
      <c r="Q384" s="260"/>
      <c r="R384" s="260"/>
      <c r="S384" s="260"/>
      <c r="T384" s="260"/>
      <c r="U384" s="260"/>
      <c r="V384" s="260"/>
      <c r="W384" s="260"/>
      <c r="X384" s="260"/>
      <c r="Y384" s="260"/>
      <c r="Z384" s="260"/>
    </row>
    <row r="385" spans="2:26" ht="14.25" customHeight="1">
      <c r="B385" s="19"/>
      <c r="D385" s="114"/>
      <c r="H385" s="426"/>
      <c r="I385" s="260"/>
      <c r="J385" s="260"/>
      <c r="K385" s="260"/>
      <c r="L385" s="260"/>
      <c r="M385" s="260"/>
      <c r="N385" s="260"/>
      <c r="O385" s="260"/>
      <c r="P385" s="260"/>
      <c r="Q385" s="260"/>
      <c r="R385" s="260"/>
      <c r="S385" s="260"/>
      <c r="T385" s="260"/>
      <c r="U385" s="260"/>
      <c r="V385" s="260"/>
      <c r="W385" s="260"/>
      <c r="X385" s="260"/>
      <c r="Y385" s="260"/>
      <c r="Z385" s="260"/>
    </row>
    <row r="386" spans="2:26" ht="14.25" customHeight="1">
      <c r="B386" s="19"/>
      <c r="D386" s="114"/>
      <c r="H386" s="426"/>
      <c r="I386" s="260"/>
      <c r="J386" s="260"/>
      <c r="K386" s="260"/>
      <c r="L386" s="260"/>
      <c r="M386" s="260"/>
      <c r="N386" s="260"/>
      <c r="O386" s="260"/>
      <c r="P386" s="260"/>
      <c r="Q386" s="260"/>
      <c r="R386" s="260"/>
      <c r="S386" s="260"/>
      <c r="T386" s="260"/>
      <c r="U386" s="260"/>
      <c r="V386" s="260"/>
      <c r="W386" s="260"/>
      <c r="X386" s="260"/>
      <c r="Y386" s="260"/>
      <c r="Z386" s="260"/>
    </row>
    <row r="387" spans="2:26" ht="14.25" customHeight="1">
      <c r="B387" s="19"/>
      <c r="D387" s="114"/>
      <c r="H387" s="426"/>
      <c r="I387" s="260"/>
      <c r="J387" s="260"/>
      <c r="K387" s="260"/>
      <c r="L387" s="260"/>
      <c r="M387" s="260"/>
      <c r="N387" s="260"/>
      <c r="O387" s="260"/>
      <c r="P387" s="260"/>
      <c r="Q387" s="260"/>
      <c r="R387" s="260"/>
      <c r="S387" s="260"/>
      <c r="T387" s="260"/>
      <c r="U387" s="260"/>
      <c r="V387" s="260"/>
      <c r="W387" s="260"/>
      <c r="X387" s="260"/>
      <c r="Y387" s="260"/>
      <c r="Z387" s="260"/>
    </row>
    <row r="388" spans="2:26" ht="14.25" customHeight="1">
      <c r="B388" s="19"/>
      <c r="D388" s="114"/>
      <c r="H388" s="426"/>
      <c r="I388" s="260"/>
      <c r="J388" s="260"/>
      <c r="K388" s="260"/>
      <c r="L388" s="260"/>
      <c r="M388" s="260"/>
      <c r="N388" s="260"/>
      <c r="O388" s="260"/>
      <c r="P388" s="260"/>
      <c r="Q388" s="260"/>
      <c r="R388" s="260"/>
      <c r="S388" s="260"/>
      <c r="T388" s="260"/>
      <c r="U388" s="260"/>
      <c r="V388" s="260"/>
      <c r="W388" s="260"/>
      <c r="X388" s="260"/>
      <c r="Y388" s="260"/>
      <c r="Z388" s="260"/>
    </row>
    <row r="389" spans="2:26" ht="14.25" customHeight="1">
      <c r="B389" s="19"/>
      <c r="D389" s="114"/>
      <c r="H389" s="426"/>
      <c r="I389" s="260"/>
      <c r="J389" s="260"/>
      <c r="K389" s="260"/>
      <c r="L389" s="260"/>
      <c r="M389" s="260"/>
      <c r="N389" s="260"/>
      <c r="O389" s="260"/>
      <c r="P389" s="260"/>
      <c r="Q389" s="260"/>
      <c r="R389" s="260"/>
      <c r="S389" s="260"/>
      <c r="T389" s="260"/>
      <c r="U389" s="260"/>
      <c r="V389" s="260"/>
      <c r="W389" s="260"/>
      <c r="X389" s="260"/>
      <c r="Y389" s="260"/>
      <c r="Z389" s="260"/>
    </row>
    <row r="390" spans="2:26" ht="14.25" customHeight="1">
      <c r="B390" s="19"/>
      <c r="D390" s="114"/>
      <c r="H390" s="426"/>
      <c r="I390" s="260"/>
      <c r="J390" s="260"/>
      <c r="K390" s="260"/>
      <c r="L390" s="260"/>
      <c r="M390" s="260"/>
      <c r="N390" s="260"/>
      <c r="O390" s="260"/>
      <c r="P390" s="260"/>
      <c r="Q390" s="260"/>
      <c r="R390" s="260"/>
      <c r="S390" s="260"/>
      <c r="T390" s="260"/>
      <c r="U390" s="260"/>
      <c r="V390" s="260"/>
      <c r="W390" s="260"/>
      <c r="X390" s="260"/>
      <c r="Y390" s="260"/>
      <c r="Z390" s="260"/>
    </row>
    <row r="391" spans="2:26" ht="14.25" customHeight="1">
      <c r="B391" s="19"/>
      <c r="D391" s="114"/>
      <c r="H391" s="426"/>
      <c r="I391" s="260"/>
      <c r="J391" s="260"/>
      <c r="K391" s="260"/>
      <c r="L391" s="260"/>
      <c r="M391" s="260"/>
      <c r="N391" s="260"/>
      <c r="O391" s="260"/>
      <c r="P391" s="260"/>
      <c r="Q391" s="260"/>
      <c r="R391" s="260"/>
      <c r="S391" s="260"/>
      <c r="T391" s="260"/>
      <c r="U391" s="260"/>
      <c r="V391" s="260"/>
      <c r="W391" s="260"/>
      <c r="X391" s="260"/>
      <c r="Y391" s="260"/>
      <c r="Z391" s="260"/>
    </row>
    <row r="392" spans="2:26" ht="14.25" customHeight="1">
      <c r="B392" s="19"/>
      <c r="D392" s="114"/>
      <c r="H392" s="426"/>
      <c r="I392" s="260"/>
      <c r="J392" s="260"/>
      <c r="K392" s="260"/>
      <c r="L392" s="260"/>
      <c r="M392" s="260"/>
      <c r="N392" s="260"/>
      <c r="O392" s="260"/>
      <c r="P392" s="260"/>
      <c r="Q392" s="260"/>
      <c r="R392" s="260"/>
      <c r="S392" s="260"/>
      <c r="T392" s="260"/>
      <c r="U392" s="260"/>
      <c r="V392" s="260"/>
      <c r="W392" s="260"/>
      <c r="X392" s="260"/>
      <c r="Y392" s="260"/>
      <c r="Z392" s="260"/>
    </row>
    <row r="393" spans="2:26" ht="14.25" customHeight="1">
      <c r="B393" s="19"/>
      <c r="D393" s="114"/>
      <c r="H393" s="426"/>
      <c r="I393" s="260"/>
      <c r="J393" s="260"/>
      <c r="K393" s="260"/>
      <c r="L393" s="260"/>
      <c r="M393" s="260"/>
      <c r="N393" s="260"/>
      <c r="O393" s="260"/>
      <c r="P393" s="260"/>
      <c r="Q393" s="260"/>
      <c r="R393" s="260"/>
      <c r="S393" s="260"/>
      <c r="T393" s="260"/>
      <c r="U393" s="260"/>
      <c r="V393" s="260"/>
      <c r="W393" s="260"/>
      <c r="X393" s="260"/>
      <c r="Y393" s="260"/>
      <c r="Z393" s="260"/>
    </row>
    <row r="394" spans="2:26" ht="14.25" customHeight="1">
      <c r="B394" s="19"/>
      <c r="D394" s="114"/>
      <c r="H394" s="426"/>
      <c r="I394" s="260"/>
      <c r="J394" s="260"/>
      <c r="K394" s="260"/>
      <c r="L394" s="260"/>
      <c r="M394" s="260"/>
      <c r="N394" s="260"/>
      <c r="O394" s="260"/>
      <c r="P394" s="260"/>
      <c r="Q394" s="260"/>
      <c r="R394" s="260"/>
      <c r="S394" s="260"/>
      <c r="T394" s="260"/>
      <c r="U394" s="260"/>
      <c r="V394" s="260"/>
      <c r="W394" s="260"/>
      <c r="X394" s="260"/>
      <c r="Y394" s="260"/>
      <c r="Z394" s="260"/>
    </row>
    <row r="395" spans="2:26" ht="14.25" customHeight="1">
      <c r="B395" s="19"/>
      <c r="D395" s="114"/>
      <c r="H395" s="426"/>
      <c r="I395" s="260"/>
      <c r="J395" s="260"/>
      <c r="K395" s="260"/>
      <c r="L395" s="260"/>
      <c r="M395" s="260"/>
      <c r="N395" s="260"/>
      <c r="O395" s="260"/>
      <c r="P395" s="260"/>
      <c r="Q395" s="260"/>
      <c r="R395" s="260"/>
      <c r="S395" s="260"/>
      <c r="T395" s="260"/>
      <c r="U395" s="260"/>
      <c r="V395" s="260"/>
      <c r="W395" s="260"/>
      <c r="X395" s="260"/>
      <c r="Y395" s="260"/>
      <c r="Z395" s="260"/>
    </row>
    <row r="396" spans="2:26" ht="14.25" customHeight="1">
      <c r="B396" s="19"/>
      <c r="D396" s="114"/>
      <c r="H396" s="426"/>
      <c r="I396" s="260"/>
      <c r="J396" s="260"/>
      <c r="K396" s="260"/>
      <c r="L396" s="260"/>
      <c r="M396" s="260"/>
      <c r="N396" s="260"/>
      <c r="O396" s="260"/>
      <c r="P396" s="260"/>
      <c r="Q396" s="260"/>
      <c r="R396" s="260"/>
      <c r="S396" s="260"/>
      <c r="T396" s="260"/>
      <c r="U396" s="260"/>
      <c r="V396" s="260"/>
      <c r="W396" s="260"/>
      <c r="X396" s="260"/>
      <c r="Y396" s="260"/>
      <c r="Z396" s="260"/>
    </row>
    <row r="397" spans="2:26" ht="14.25" customHeight="1">
      <c r="B397" s="19"/>
      <c r="D397" s="114"/>
      <c r="H397" s="426"/>
      <c r="I397" s="260"/>
      <c r="J397" s="260"/>
      <c r="K397" s="260"/>
      <c r="L397" s="260"/>
      <c r="M397" s="260"/>
      <c r="N397" s="260"/>
      <c r="O397" s="260"/>
      <c r="P397" s="260"/>
      <c r="Q397" s="260"/>
      <c r="R397" s="260"/>
      <c r="S397" s="260"/>
      <c r="T397" s="260"/>
      <c r="U397" s="260"/>
      <c r="V397" s="260"/>
      <c r="W397" s="260"/>
      <c r="X397" s="260"/>
      <c r="Y397" s="260"/>
      <c r="Z397" s="260"/>
    </row>
    <row r="398" spans="2:26" ht="14.25" customHeight="1">
      <c r="B398" s="19"/>
      <c r="D398" s="114"/>
      <c r="H398" s="426"/>
      <c r="I398" s="260"/>
      <c r="J398" s="260"/>
      <c r="K398" s="260"/>
      <c r="L398" s="260"/>
      <c r="M398" s="260"/>
      <c r="N398" s="260"/>
      <c r="O398" s="260"/>
      <c r="P398" s="260"/>
      <c r="Q398" s="260"/>
      <c r="R398" s="260"/>
      <c r="S398" s="260"/>
      <c r="T398" s="260"/>
      <c r="U398" s="260"/>
      <c r="V398" s="260"/>
      <c r="W398" s="260"/>
      <c r="X398" s="260"/>
      <c r="Y398" s="260"/>
      <c r="Z398" s="260"/>
    </row>
    <row r="399" spans="2:26" ht="14.25" customHeight="1">
      <c r="B399" s="19"/>
      <c r="D399" s="114"/>
      <c r="H399" s="426"/>
      <c r="I399" s="260"/>
      <c r="J399" s="260"/>
      <c r="K399" s="260"/>
      <c r="L399" s="260"/>
      <c r="M399" s="260"/>
      <c r="N399" s="260"/>
      <c r="O399" s="260"/>
      <c r="P399" s="260"/>
      <c r="Q399" s="260"/>
      <c r="R399" s="260"/>
      <c r="S399" s="260"/>
      <c r="T399" s="260"/>
      <c r="U399" s="260"/>
      <c r="V399" s="260"/>
      <c r="W399" s="260"/>
      <c r="X399" s="260"/>
      <c r="Y399" s="260"/>
      <c r="Z399" s="260"/>
    </row>
    <row r="400" spans="2:26" ht="14.25" customHeight="1">
      <c r="B400" s="19"/>
      <c r="D400" s="114"/>
      <c r="H400" s="426"/>
      <c r="I400" s="260"/>
      <c r="J400" s="260"/>
      <c r="K400" s="260"/>
      <c r="L400" s="260"/>
      <c r="M400" s="260"/>
      <c r="N400" s="260"/>
      <c r="O400" s="260"/>
      <c r="P400" s="260"/>
      <c r="Q400" s="260"/>
      <c r="R400" s="260"/>
      <c r="S400" s="260"/>
      <c r="T400" s="260"/>
      <c r="U400" s="260"/>
      <c r="V400" s="260"/>
      <c r="W400" s="260"/>
      <c r="X400" s="260"/>
      <c r="Y400" s="260"/>
      <c r="Z400" s="260"/>
    </row>
    <row r="401" spans="2:26" ht="14.25" customHeight="1">
      <c r="B401" s="19"/>
      <c r="D401" s="114"/>
      <c r="H401" s="426"/>
      <c r="I401" s="260"/>
      <c r="J401" s="260"/>
      <c r="K401" s="260"/>
      <c r="L401" s="260"/>
      <c r="M401" s="260"/>
      <c r="N401" s="260"/>
      <c r="O401" s="260"/>
      <c r="P401" s="260"/>
      <c r="Q401" s="260"/>
      <c r="R401" s="260"/>
      <c r="S401" s="260"/>
      <c r="T401" s="260"/>
      <c r="U401" s="260"/>
      <c r="V401" s="260"/>
      <c r="W401" s="260"/>
      <c r="X401" s="260"/>
      <c r="Y401" s="260"/>
      <c r="Z401" s="260"/>
    </row>
    <row r="402" spans="2:26" ht="14.25" customHeight="1">
      <c r="B402" s="19"/>
      <c r="D402" s="114"/>
      <c r="H402" s="426"/>
      <c r="I402" s="260"/>
      <c r="J402" s="260"/>
      <c r="K402" s="260"/>
      <c r="L402" s="260"/>
      <c r="M402" s="260"/>
      <c r="N402" s="260"/>
      <c r="O402" s="260"/>
      <c r="P402" s="260"/>
      <c r="Q402" s="260"/>
      <c r="R402" s="260"/>
      <c r="S402" s="260"/>
      <c r="T402" s="260"/>
      <c r="U402" s="260"/>
      <c r="V402" s="260"/>
      <c r="W402" s="260"/>
      <c r="X402" s="260"/>
      <c r="Y402" s="260"/>
      <c r="Z402" s="260"/>
    </row>
    <row r="403" spans="2:26" ht="14.25" customHeight="1">
      <c r="B403" s="19"/>
      <c r="D403" s="114"/>
      <c r="H403" s="426"/>
      <c r="I403" s="260"/>
      <c r="J403" s="260"/>
      <c r="K403" s="260"/>
      <c r="L403" s="260"/>
      <c r="M403" s="260"/>
      <c r="N403" s="260"/>
      <c r="O403" s="260"/>
      <c r="P403" s="260"/>
      <c r="Q403" s="260"/>
      <c r="R403" s="260"/>
      <c r="S403" s="260"/>
      <c r="T403" s="260"/>
      <c r="U403" s="260"/>
      <c r="V403" s="260"/>
      <c r="W403" s="260"/>
      <c r="X403" s="260"/>
      <c r="Y403" s="260"/>
      <c r="Z403" s="260"/>
    </row>
    <row r="404" spans="2:26" ht="14.25" customHeight="1">
      <c r="B404" s="19"/>
      <c r="D404" s="114"/>
      <c r="H404" s="426"/>
      <c r="I404" s="260"/>
      <c r="J404" s="260"/>
      <c r="K404" s="260"/>
      <c r="L404" s="260"/>
      <c r="M404" s="260"/>
      <c r="N404" s="260"/>
      <c r="O404" s="260"/>
      <c r="P404" s="260"/>
      <c r="Q404" s="260"/>
      <c r="R404" s="260"/>
      <c r="S404" s="260"/>
      <c r="T404" s="260"/>
      <c r="U404" s="260"/>
      <c r="V404" s="260"/>
      <c r="W404" s="260"/>
      <c r="X404" s="260"/>
      <c r="Y404" s="260"/>
      <c r="Z404" s="260"/>
    </row>
    <row r="405" spans="2:26" ht="14.25" customHeight="1">
      <c r="B405" s="19"/>
      <c r="D405" s="114"/>
      <c r="H405" s="426"/>
      <c r="I405" s="260"/>
      <c r="J405" s="260"/>
      <c r="K405" s="260"/>
      <c r="L405" s="260"/>
      <c r="M405" s="260"/>
      <c r="N405" s="260"/>
      <c r="O405" s="260"/>
      <c r="P405" s="260"/>
      <c r="Q405" s="260"/>
      <c r="R405" s="260"/>
      <c r="S405" s="260"/>
      <c r="T405" s="260"/>
      <c r="U405" s="260"/>
      <c r="V405" s="260"/>
      <c r="W405" s="260"/>
      <c r="X405" s="260"/>
      <c r="Y405" s="260"/>
      <c r="Z405" s="260"/>
    </row>
    <row r="406" spans="2:26" ht="14.25" customHeight="1">
      <c r="B406" s="19"/>
      <c r="D406" s="114"/>
      <c r="H406" s="426"/>
      <c r="I406" s="260"/>
      <c r="J406" s="260"/>
      <c r="K406" s="260"/>
      <c r="L406" s="260"/>
      <c r="M406" s="260"/>
      <c r="N406" s="260"/>
      <c r="O406" s="260"/>
      <c r="P406" s="260"/>
      <c r="Q406" s="260"/>
      <c r="R406" s="260"/>
      <c r="S406" s="260"/>
      <c r="T406" s="260"/>
      <c r="U406" s="260"/>
      <c r="V406" s="260"/>
      <c r="W406" s="260"/>
      <c r="X406" s="260"/>
      <c r="Y406" s="260"/>
      <c r="Z406" s="260"/>
    </row>
    <row r="407" spans="2:26" ht="14.25" customHeight="1">
      <c r="B407" s="19"/>
      <c r="D407" s="114"/>
      <c r="H407" s="426"/>
      <c r="I407" s="260"/>
      <c r="J407" s="260"/>
      <c r="K407" s="260"/>
      <c r="L407" s="260"/>
      <c r="M407" s="260"/>
      <c r="N407" s="260"/>
      <c r="O407" s="260"/>
      <c r="P407" s="260"/>
      <c r="Q407" s="260"/>
      <c r="R407" s="260"/>
      <c r="S407" s="260"/>
      <c r="T407" s="260"/>
      <c r="U407" s="260"/>
      <c r="V407" s="260"/>
      <c r="W407" s="260"/>
      <c r="X407" s="260"/>
      <c r="Y407" s="260"/>
      <c r="Z407" s="260"/>
    </row>
    <row r="408" spans="2:26" ht="14.25" customHeight="1">
      <c r="B408" s="19"/>
      <c r="D408" s="114"/>
      <c r="H408" s="426"/>
      <c r="I408" s="260"/>
      <c r="J408" s="260"/>
      <c r="K408" s="260"/>
      <c r="L408" s="260"/>
      <c r="M408" s="260"/>
      <c r="N408" s="260"/>
      <c r="O408" s="260"/>
      <c r="P408" s="260"/>
      <c r="Q408" s="260"/>
      <c r="R408" s="260"/>
      <c r="S408" s="260"/>
      <c r="T408" s="260"/>
      <c r="U408" s="260"/>
      <c r="V408" s="260"/>
      <c r="W408" s="260"/>
      <c r="X408" s="260"/>
      <c r="Y408" s="260"/>
      <c r="Z408" s="260"/>
    </row>
    <row r="409" spans="2:26" ht="14.25" customHeight="1">
      <c r="B409" s="19"/>
      <c r="D409" s="114"/>
      <c r="H409" s="426"/>
      <c r="I409" s="260"/>
      <c r="J409" s="260"/>
      <c r="K409" s="260"/>
      <c r="L409" s="260"/>
      <c r="M409" s="260"/>
      <c r="N409" s="260"/>
      <c r="O409" s="260"/>
      <c r="P409" s="260"/>
      <c r="Q409" s="260"/>
      <c r="R409" s="260"/>
      <c r="S409" s="260"/>
      <c r="T409" s="260"/>
      <c r="U409" s="260"/>
      <c r="V409" s="260"/>
      <c r="W409" s="260"/>
      <c r="X409" s="260"/>
      <c r="Y409" s="260"/>
      <c r="Z409" s="260"/>
    </row>
    <row r="410" spans="2:26" ht="14.25" customHeight="1">
      <c r="B410" s="19"/>
      <c r="D410" s="114"/>
      <c r="H410" s="426"/>
      <c r="I410" s="260"/>
      <c r="J410" s="260"/>
      <c r="K410" s="260"/>
      <c r="L410" s="260"/>
      <c r="M410" s="260"/>
      <c r="N410" s="260"/>
      <c r="O410" s="260"/>
      <c r="P410" s="260"/>
      <c r="Q410" s="260"/>
      <c r="R410" s="260"/>
      <c r="S410" s="260"/>
      <c r="T410" s="260"/>
      <c r="U410" s="260"/>
      <c r="V410" s="260"/>
      <c r="W410" s="260"/>
      <c r="X410" s="260"/>
      <c r="Y410" s="260"/>
      <c r="Z410" s="260"/>
    </row>
    <row r="411" spans="2:26" ht="14.25" customHeight="1">
      <c r="B411" s="19"/>
      <c r="D411" s="114"/>
      <c r="H411" s="426"/>
      <c r="I411" s="260"/>
      <c r="J411" s="260"/>
      <c r="K411" s="260"/>
      <c r="L411" s="260"/>
      <c r="M411" s="260"/>
      <c r="N411" s="260"/>
      <c r="O411" s="260"/>
      <c r="P411" s="260"/>
      <c r="Q411" s="260"/>
      <c r="R411" s="260"/>
      <c r="S411" s="260"/>
      <c r="T411" s="260"/>
      <c r="U411" s="260"/>
      <c r="V411" s="260"/>
      <c r="W411" s="260"/>
      <c r="X411" s="260"/>
      <c r="Y411" s="260"/>
      <c r="Z411" s="260"/>
    </row>
    <row r="412" spans="2:26" ht="14.25" customHeight="1">
      <c r="B412" s="19"/>
      <c r="D412" s="114"/>
      <c r="H412" s="426"/>
      <c r="I412" s="260"/>
      <c r="J412" s="260"/>
      <c r="K412" s="260"/>
      <c r="L412" s="260"/>
      <c r="M412" s="260"/>
      <c r="N412" s="260"/>
      <c r="O412" s="260"/>
      <c r="P412" s="260"/>
      <c r="Q412" s="260"/>
      <c r="R412" s="260"/>
      <c r="S412" s="260"/>
      <c r="T412" s="260"/>
      <c r="U412" s="260"/>
      <c r="V412" s="260"/>
      <c r="W412" s="260"/>
      <c r="X412" s="260"/>
      <c r="Y412" s="260"/>
      <c r="Z412" s="260"/>
    </row>
    <row r="413" spans="2:26" ht="14.25" customHeight="1">
      <c r="B413" s="19"/>
      <c r="D413" s="114"/>
      <c r="H413" s="426"/>
      <c r="I413" s="260"/>
      <c r="J413" s="260"/>
      <c r="K413" s="260"/>
      <c r="L413" s="260"/>
      <c r="M413" s="260"/>
      <c r="N413" s="260"/>
      <c r="O413" s="260"/>
      <c r="P413" s="260"/>
      <c r="Q413" s="260"/>
      <c r="R413" s="260"/>
      <c r="S413" s="260"/>
      <c r="T413" s="260"/>
      <c r="U413" s="260"/>
      <c r="V413" s="260"/>
      <c r="W413" s="260"/>
      <c r="X413" s="260"/>
      <c r="Y413" s="260"/>
      <c r="Z413" s="260"/>
    </row>
    <row r="414" spans="2:26" ht="14.25" customHeight="1">
      <c r="B414" s="19"/>
      <c r="D414" s="114"/>
      <c r="H414" s="426"/>
      <c r="I414" s="260"/>
      <c r="J414" s="260"/>
      <c r="K414" s="260"/>
      <c r="L414" s="260"/>
      <c r="M414" s="260"/>
      <c r="N414" s="260"/>
      <c r="O414" s="260"/>
      <c r="P414" s="260"/>
      <c r="Q414" s="260"/>
      <c r="R414" s="260"/>
      <c r="S414" s="260"/>
      <c r="T414" s="260"/>
      <c r="U414" s="260"/>
      <c r="V414" s="260"/>
      <c r="W414" s="260"/>
      <c r="X414" s="260"/>
      <c r="Y414" s="260"/>
      <c r="Z414" s="260"/>
    </row>
    <row r="415" spans="2:26" ht="14.25" customHeight="1">
      <c r="B415" s="19"/>
      <c r="D415" s="114"/>
      <c r="H415" s="426"/>
      <c r="I415" s="260"/>
      <c r="J415" s="260"/>
      <c r="K415" s="260"/>
      <c r="L415" s="260"/>
      <c r="M415" s="260"/>
      <c r="N415" s="260"/>
      <c r="O415" s="260"/>
      <c r="P415" s="260"/>
      <c r="Q415" s="260"/>
      <c r="R415" s="260"/>
      <c r="S415" s="260"/>
      <c r="T415" s="260"/>
      <c r="U415" s="260"/>
      <c r="V415" s="260"/>
      <c r="W415" s="260"/>
      <c r="X415" s="260"/>
      <c r="Y415" s="260"/>
      <c r="Z415" s="260"/>
    </row>
    <row r="416" spans="2:26" ht="14.25" customHeight="1">
      <c r="B416" s="19"/>
      <c r="D416" s="114"/>
      <c r="H416" s="426"/>
      <c r="I416" s="260"/>
      <c r="J416" s="260"/>
      <c r="K416" s="260"/>
      <c r="L416" s="260"/>
      <c r="M416" s="260"/>
      <c r="N416" s="260"/>
      <c r="O416" s="260"/>
      <c r="P416" s="260"/>
      <c r="Q416" s="260"/>
      <c r="R416" s="260"/>
      <c r="S416" s="260"/>
      <c r="T416" s="260"/>
      <c r="U416" s="260"/>
      <c r="V416" s="260"/>
      <c r="W416" s="260"/>
      <c r="X416" s="260"/>
      <c r="Y416" s="260"/>
      <c r="Z416" s="260"/>
    </row>
    <row r="417" spans="2:26" ht="14.25" customHeight="1">
      <c r="B417" s="19"/>
      <c r="D417" s="114"/>
      <c r="H417" s="426"/>
      <c r="I417" s="260"/>
      <c r="J417" s="260"/>
      <c r="K417" s="260"/>
      <c r="L417" s="260"/>
      <c r="M417" s="260"/>
      <c r="N417" s="260"/>
      <c r="O417" s="260"/>
      <c r="P417" s="260"/>
      <c r="Q417" s="260"/>
      <c r="R417" s="260"/>
      <c r="S417" s="260"/>
      <c r="T417" s="260"/>
      <c r="U417" s="260"/>
      <c r="V417" s="260"/>
      <c r="W417" s="260"/>
      <c r="X417" s="260"/>
      <c r="Y417" s="260"/>
      <c r="Z417" s="260"/>
    </row>
    <row r="418" spans="2:26" ht="14.25" customHeight="1">
      <c r="B418" s="19"/>
      <c r="D418" s="114"/>
      <c r="H418" s="426"/>
      <c r="I418" s="260"/>
      <c r="J418" s="260"/>
      <c r="K418" s="260"/>
      <c r="L418" s="260"/>
      <c r="M418" s="260"/>
      <c r="N418" s="260"/>
      <c r="O418" s="260"/>
      <c r="P418" s="260"/>
      <c r="Q418" s="260"/>
      <c r="R418" s="260"/>
      <c r="S418" s="260"/>
      <c r="T418" s="260"/>
      <c r="U418" s="260"/>
      <c r="V418" s="260"/>
      <c r="W418" s="260"/>
      <c r="X418" s="260"/>
      <c r="Y418" s="260"/>
      <c r="Z418" s="260"/>
    </row>
    <row r="419" spans="2:26" ht="14.25" customHeight="1">
      <c r="B419" s="19"/>
      <c r="D419" s="114"/>
      <c r="H419" s="426"/>
      <c r="I419" s="260"/>
      <c r="J419" s="260"/>
      <c r="K419" s="260"/>
      <c r="L419" s="260"/>
      <c r="M419" s="260"/>
      <c r="N419" s="260"/>
      <c r="O419" s="260"/>
      <c r="P419" s="260"/>
      <c r="Q419" s="260"/>
      <c r="R419" s="260"/>
      <c r="S419" s="260"/>
      <c r="T419" s="260"/>
      <c r="U419" s="260"/>
      <c r="V419" s="260"/>
      <c r="W419" s="260"/>
      <c r="X419" s="260"/>
      <c r="Y419" s="260"/>
      <c r="Z419" s="260"/>
    </row>
    <row r="420" spans="2:26" ht="14.25" customHeight="1">
      <c r="B420" s="19"/>
      <c r="D420" s="114"/>
      <c r="H420" s="426"/>
      <c r="I420" s="260"/>
      <c r="J420" s="260"/>
      <c r="K420" s="260"/>
      <c r="L420" s="260"/>
      <c r="M420" s="260"/>
      <c r="N420" s="260"/>
      <c r="O420" s="260"/>
      <c r="P420" s="260"/>
      <c r="Q420" s="260"/>
      <c r="R420" s="260"/>
      <c r="S420" s="260"/>
      <c r="T420" s="260"/>
      <c r="U420" s="260"/>
      <c r="V420" s="260"/>
      <c r="W420" s="260"/>
      <c r="X420" s="260"/>
      <c r="Y420" s="260"/>
      <c r="Z420" s="260"/>
    </row>
    <row r="421" spans="2:26" ht="14.25" customHeight="1">
      <c r="B421" s="19"/>
      <c r="D421" s="114"/>
      <c r="H421" s="426"/>
      <c r="I421" s="260"/>
      <c r="J421" s="260"/>
      <c r="K421" s="260"/>
      <c r="L421" s="260"/>
      <c r="M421" s="260"/>
      <c r="N421" s="260"/>
      <c r="O421" s="260"/>
      <c r="P421" s="260"/>
      <c r="Q421" s="260"/>
      <c r="R421" s="260"/>
      <c r="S421" s="260"/>
      <c r="T421" s="260"/>
      <c r="U421" s="260"/>
      <c r="V421" s="260"/>
      <c r="W421" s="260"/>
      <c r="X421" s="260"/>
      <c r="Y421" s="260"/>
      <c r="Z421" s="260"/>
    </row>
    <row r="422" spans="2:26" ht="14.25" customHeight="1">
      <c r="B422" s="19"/>
      <c r="D422" s="114"/>
      <c r="H422" s="426"/>
      <c r="I422" s="260"/>
      <c r="J422" s="260"/>
      <c r="K422" s="260"/>
      <c r="L422" s="260"/>
      <c r="M422" s="260"/>
      <c r="N422" s="260"/>
      <c r="O422" s="260"/>
      <c r="P422" s="260"/>
      <c r="Q422" s="260"/>
      <c r="R422" s="260"/>
      <c r="S422" s="260"/>
      <c r="T422" s="260"/>
      <c r="U422" s="260"/>
      <c r="V422" s="260"/>
      <c r="W422" s="260"/>
      <c r="X422" s="260"/>
      <c r="Y422" s="260"/>
      <c r="Z422" s="260"/>
    </row>
    <row r="423" spans="2:26" ht="14.25" customHeight="1">
      <c r="B423" s="19"/>
      <c r="D423" s="114"/>
      <c r="H423" s="426"/>
      <c r="I423" s="260"/>
      <c r="J423" s="260"/>
      <c r="K423" s="260"/>
      <c r="L423" s="260"/>
      <c r="M423" s="260"/>
      <c r="N423" s="260"/>
      <c r="O423" s="260"/>
      <c r="P423" s="260"/>
      <c r="Q423" s="260"/>
      <c r="R423" s="260"/>
      <c r="S423" s="260"/>
      <c r="T423" s="260"/>
      <c r="U423" s="260"/>
      <c r="V423" s="260"/>
      <c r="W423" s="260"/>
      <c r="X423" s="260"/>
      <c r="Y423" s="260"/>
      <c r="Z423" s="260"/>
    </row>
    <row r="424" spans="2:26" ht="14.25" customHeight="1">
      <c r="B424" s="19"/>
      <c r="D424" s="114"/>
      <c r="H424" s="426"/>
      <c r="I424" s="260"/>
      <c r="J424" s="260"/>
      <c r="K424" s="260"/>
      <c r="L424" s="260"/>
      <c r="M424" s="260"/>
      <c r="N424" s="260"/>
      <c r="O424" s="260"/>
      <c r="P424" s="260"/>
      <c r="Q424" s="260"/>
      <c r="R424" s="260"/>
      <c r="S424" s="260"/>
      <c r="T424" s="260"/>
      <c r="U424" s="260"/>
      <c r="V424" s="260"/>
      <c r="W424" s="260"/>
      <c r="X424" s="260"/>
      <c r="Y424" s="260"/>
      <c r="Z424" s="260"/>
    </row>
    <row r="425" spans="2:26" ht="14.25" customHeight="1">
      <c r="B425" s="19"/>
      <c r="D425" s="114"/>
      <c r="H425" s="426"/>
      <c r="I425" s="260"/>
      <c r="J425" s="260"/>
      <c r="K425" s="260"/>
      <c r="L425" s="260"/>
      <c r="M425" s="260"/>
      <c r="N425" s="260"/>
      <c r="O425" s="260"/>
      <c r="P425" s="260"/>
      <c r="Q425" s="260"/>
      <c r="R425" s="260"/>
      <c r="S425" s="260"/>
      <c r="T425" s="260"/>
      <c r="U425" s="260"/>
      <c r="V425" s="260"/>
      <c r="W425" s="260"/>
      <c r="X425" s="260"/>
      <c r="Y425" s="260"/>
      <c r="Z425" s="260"/>
    </row>
    <row r="426" spans="2:26" ht="14.25" customHeight="1">
      <c r="B426" s="19"/>
      <c r="D426" s="114"/>
      <c r="H426" s="426"/>
      <c r="I426" s="260"/>
      <c r="J426" s="260"/>
      <c r="K426" s="260"/>
      <c r="L426" s="260"/>
      <c r="M426" s="260"/>
      <c r="N426" s="260"/>
      <c r="O426" s="260"/>
      <c r="P426" s="260"/>
      <c r="Q426" s="260"/>
      <c r="R426" s="260"/>
      <c r="S426" s="260"/>
      <c r="T426" s="260"/>
      <c r="U426" s="260"/>
      <c r="V426" s="260"/>
      <c r="W426" s="260"/>
      <c r="X426" s="260"/>
      <c r="Y426" s="260"/>
      <c r="Z426" s="260"/>
    </row>
    <row r="427" spans="2:26" ht="14.25" customHeight="1">
      <c r="B427" s="19"/>
      <c r="D427" s="114"/>
      <c r="H427" s="426"/>
      <c r="I427" s="260"/>
      <c r="J427" s="260"/>
      <c r="K427" s="260"/>
      <c r="L427" s="260"/>
      <c r="M427" s="260"/>
      <c r="N427" s="260"/>
      <c r="O427" s="260"/>
      <c r="P427" s="260"/>
      <c r="Q427" s="260"/>
      <c r="R427" s="260"/>
      <c r="S427" s="260"/>
      <c r="T427" s="260"/>
      <c r="U427" s="260"/>
      <c r="V427" s="260"/>
      <c r="W427" s="260"/>
      <c r="X427" s="260"/>
      <c r="Y427" s="260"/>
      <c r="Z427" s="260"/>
    </row>
    <row r="428" spans="2:26" ht="14.25" customHeight="1">
      <c r="B428" s="19"/>
      <c r="D428" s="114"/>
      <c r="H428" s="426"/>
      <c r="I428" s="260"/>
      <c r="J428" s="260"/>
      <c r="K428" s="260"/>
      <c r="L428" s="260"/>
      <c r="M428" s="260"/>
      <c r="N428" s="260"/>
      <c r="O428" s="260"/>
      <c r="P428" s="260"/>
      <c r="Q428" s="260"/>
      <c r="R428" s="260"/>
      <c r="S428" s="260"/>
      <c r="T428" s="260"/>
      <c r="U428" s="260"/>
      <c r="V428" s="260"/>
      <c r="W428" s="260"/>
      <c r="X428" s="260"/>
      <c r="Y428" s="260"/>
      <c r="Z428" s="260"/>
    </row>
    <row r="429" spans="2:26" ht="14.25" customHeight="1">
      <c r="B429" s="19"/>
      <c r="D429" s="114"/>
      <c r="H429" s="426"/>
      <c r="I429" s="260"/>
      <c r="J429" s="260"/>
      <c r="K429" s="260"/>
      <c r="L429" s="260"/>
      <c r="M429" s="260"/>
      <c r="N429" s="260"/>
      <c r="O429" s="260"/>
      <c r="P429" s="260"/>
      <c r="Q429" s="260"/>
      <c r="R429" s="260"/>
      <c r="S429" s="260"/>
      <c r="T429" s="260"/>
      <c r="U429" s="260"/>
      <c r="V429" s="260"/>
      <c r="W429" s="260"/>
      <c r="X429" s="260"/>
      <c r="Y429" s="260"/>
      <c r="Z429" s="260"/>
    </row>
    <row r="430" spans="2:26" ht="14.25" customHeight="1">
      <c r="B430" s="19"/>
      <c r="D430" s="114"/>
      <c r="H430" s="426"/>
      <c r="I430" s="260"/>
      <c r="J430" s="260"/>
      <c r="K430" s="260"/>
      <c r="L430" s="260"/>
      <c r="M430" s="260"/>
      <c r="N430" s="260"/>
      <c r="O430" s="260"/>
      <c r="P430" s="260"/>
      <c r="Q430" s="260"/>
      <c r="R430" s="260"/>
      <c r="S430" s="260"/>
      <c r="T430" s="260"/>
      <c r="U430" s="260"/>
      <c r="V430" s="260"/>
      <c r="W430" s="260"/>
      <c r="X430" s="260"/>
      <c r="Y430" s="260"/>
      <c r="Z430" s="260"/>
    </row>
    <row r="431" spans="2:26" ht="14.25" customHeight="1">
      <c r="B431" s="19"/>
      <c r="D431" s="114"/>
      <c r="H431" s="426"/>
      <c r="I431" s="260"/>
      <c r="J431" s="260"/>
      <c r="K431" s="260"/>
      <c r="L431" s="260"/>
      <c r="M431" s="260"/>
      <c r="N431" s="260"/>
      <c r="O431" s="260"/>
      <c r="P431" s="260"/>
      <c r="Q431" s="260"/>
      <c r="R431" s="260"/>
      <c r="S431" s="260"/>
      <c r="T431" s="260"/>
      <c r="U431" s="260"/>
      <c r="V431" s="260"/>
      <c r="W431" s="260"/>
      <c r="X431" s="260"/>
      <c r="Y431" s="260"/>
      <c r="Z431" s="260"/>
    </row>
    <row r="432" spans="2:26" ht="14.25" customHeight="1">
      <c r="B432" s="19"/>
      <c r="D432" s="114"/>
      <c r="H432" s="426"/>
      <c r="I432" s="260"/>
      <c r="J432" s="260"/>
      <c r="K432" s="260"/>
      <c r="L432" s="260"/>
      <c r="M432" s="260"/>
      <c r="N432" s="260"/>
      <c r="O432" s="260"/>
      <c r="P432" s="260"/>
      <c r="Q432" s="260"/>
      <c r="R432" s="260"/>
      <c r="S432" s="260"/>
      <c r="T432" s="260"/>
      <c r="U432" s="260"/>
      <c r="V432" s="260"/>
      <c r="W432" s="260"/>
      <c r="X432" s="260"/>
      <c r="Y432" s="260"/>
      <c r="Z432" s="260"/>
    </row>
    <row r="433" spans="2:26" ht="14.25" customHeight="1">
      <c r="B433" s="19"/>
      <c r="D433" s="114"/>
      <c r="H433" s="426"/>
      <c r="I433" s="260"/>
      <c r="J433" s="260"/>
      <c r="K433" s="260"/>
      <c r="L433" s="260"/>
      <c r="M433" s="260"/>
      <c r="N433" s="260"/>
      <c r="O433" s="260"/>
      <c r="P433" s="260"/>
      <c r="Q433" s="260"/>
      <c r="R433" s="260"/>
      <c r="S433" s="260"/>
      <c r="T433" s="260"/>
      <c r="U433" s="260"/>
      <c r="V433" s="260"/>
      <c r="W433" s="260"/>
      <c r="X433" s="260"/>
      <c r="Y433" s="260"/>
      <c r="Z433" s="260"/>
    </row>
    <row r="434" spans="2:26" ht="14.25" customHeight="1">
      <c r="B434" s="19"/>
      <c r="D434" s="114"/>
      <c r="H434" s="426"/>
      <c r="I434" s="260"/>
      <c r="J434" s="260"/>
      <c r="K434" s="260"/>
      <c r="L434" s="260"/>
      <c r="M434" s="260"/>
      <c r="N434" s="260"/>
      <c r="O434" s="260"/>
      <c r="P434" s="260"/>
      <c r="Q434" s="260"/>
      <c r="R434" s="260"/>
      <c r="S434" s="260"/>
      <c r="T434" s="260"/>
      <c r="U434" s="260"/>
      <c r="V434" s="260"/>
      <c r="W434" s="260"/>
      <c r="X434" s="260"/>
      <c r="Y434" s="260"/>
      <c r="Z434" s="260"/>
    </row>
    <row r="435" spans="2:26" ht="14.25" customHeight="1">
      <c r="B435" s="19"/>
      <c r="D435" s="114"/>
      <c r="H435" s="426"/>
      <c r="I435" s="260"/>
      <c r="J435" s="260"/>
      <c r="K435" s="260"/>
      <c r="L435" s="260"/>
      <c r="M435" s="260"/>
      <c r="N435" s="260"/>
      <c r="O435" s="260"/>
      <c r="P435" s="260"/>
      <c r="Q435" s="260"/>
      <c r="R435" s="260"/>
      <c r="S435" s="260"/>
      <c r="T435" s="260"/>
      <c r="U435" s="260"/>
      <c r="V435" s="260"/>
      <c r="W435" s="260"/>
      <c r="X435" s="260"/>
      <c r="Y435" s="260"/>
      <c r="Z435" s="260"/>
    </row>
    <row r="436" spans="2:26" ht="14.25" customHeight="1">
      <c r="B436" s="19"/>
      <c r="D436" s="114"/>
      <c r="H436" s="426"/>
      <c r="I436" s="260"/>
      <c r="J436" s="260"/>
      <c r="K436" s="260"/>
      <c r="L436" s="260"/>
      <c r="M436" s="260"/>
      <c r="N436" s="260"/>
      <c r="O436" s="260"/>
      <c r="P436" s="260"/>
      <c r="Q436" s="260"/>
      <c r="R436" s="260"/>
      <c r="S436" s="260"/>
      <c r="T436" s="260"/>
      <c r="U436" s="260"/>
      <c r="V436" s="260"/>
      <c r="W436" s="260"/>
      <c r="X436" s="260"/>
      <c r="Y436" s="260"/>
      <c r="Z436" s="260"/>
    </row>
    <row r="437" spans="2:26" ht="14.25" customHeight="1">
      <c r="B437" s="19"/>
      <c r="D437" s="114"/>
      <c r="H437" s="426"/>
      <c r="I437" s="260"/>
      <c r="J437" s="260"/>
      <c r="K437" s="260"/>
      <c r="L437" s="260"/>
      <c r="M437" s="260"/>
      <c r="N437" s="260"/>
      <c r="O437" s="260"/>
      <c r="P437" s="260"/>
      <c r="Q437" s="260"/>
      <c r="R437" s="260"/>
      <c r="S437" s="260"/>
      <c r="T437" s="260"/>
      <c r="U437" s="260"/>
      <c r="V437" s="260"/>
      <c r="W437" s="260"/>
      <c r="X437" s="260"/>
      <c r="Y437" s="260"/>
      <c r="Z437" s="260"/>
    </row>
    <row r="438" spans="2:26" ht="14.25" customHeight="1">
      <c r="B438" s="19"/>
      <c r="D438" s="114"/>
      <c r="H438" s="426"/>
      <c r="I438" s="260"/>
      <c r="J438" s="260"/>
      <c r="K438" s="260"/>
      <c r="L438" s="260"/>
      <c r="M438" s="260"/>
      <c r="N438" s="260"/>
      <c r="O438" s="260"/>
      <c r="P438" s="260"/>
      <c r="Q438" s="260"/>
      <c r="R438" s="260"/>
      <c r="S438" s="260"/>
      <c r="T438" s="260"/>
      <c r="U438" s="260"/>
      <c r="V438" s="260"/>
      <c r="W438" s="260"/>
      <c r="X438" s="260"/>
      <c r="Y438" s="260"/>
      <c r="Z438" s="260"/>
    </row>
    <row r="439" spans="2:26" ht="14.25" customHeight="1">
      <c r="B439" s="19"/>
      <c r="D439" s="114"/>
      <c r="H439" s="426"/>
      <c r="I439" s="260"/>
      <c r="J439" s="260"/>
      <c r="K439" s="260"/>
      <c r="L439" s="260"/>
      <c r="M439" s="260"/>
      <c r="N439" s="260"/>
      <c r="O439" s="260"/>
      <c r="P439" s="260"/>
      <c r="Q439" s="260"/>
      <c r="R439" s="260"/>
      <c r="S439" s="260"/>
      <c r="T439" s="260"/>
      <c r="U439" s="260"/>
      <c r="V439" s="260"/>
      <c r="W439" s="260"/>
      <c r="X439" s="260"/>
      <c r="Y439" s="260"/>
      <c r="Z439" s="260"/>
    </row>
    <row r="440" spans="2:26" ht="14.25" customHeight="1">
      <c r="B440" s="19"/>
      <c r="D440" s="114"/>
      <c r="H440" s="426"/>
      <c r="I440" s="260"/>
      <c r="J440" s="260"/>
      <c r="K440" s="260"/>
      <c r="L440" s="260"/>
      <c r="M440" s="260"/>
      <c r="N440" s="260"/>
      <c r="O440" s="260"/>
      <c r="P440" s="260"/>
      <c r="Q440" s="260"/>
      <c r="R440" s="260"/>
      <c r="S440" s="260"/>
      <c r="T440" s="260"/>
      <c r="U440" s="260"/>
      <c r="V440" s="260"/>
      <c r="W440" s="260"/>
      <c r="X440" s="260"/>
      <c r="Y440" s="260"/>
      <c r="Z440" s="260"/>
    </row>
    <row r="441" spans="2:26" ht="14.25" customHeight="1">
      <c r="B441" s="19"/>
      <c r="D441" s="114"/>
      <c r="H441" s="426"/>
      <c r="I441" s="260"/>
      <c r="J441" s="260"/>
      <c r="K441" s="260"/>
      <c r="L441" s="260"/>
      <c r="M441" s="260"/>
      <c r="N441" s="260"/>
      <c r="O441" s="260"/>
      <c r="P441" s="260"/>
      <c r="Q441" s="260"/>
      <c r="R441" s="260"/>
      <c r="S441" s="260"/>
      <c r="T441" s="260"/>
      <c r="U441" s="260"/>
      <c r="V441" s="260"/>
      <c r="W441" s="260"/>
      <c r="X441" s="260"/>
      <c r="Y441" s="260"/>
      <c r="Z441" s="260"/>
    </row>
    <row r="442" spans="2:26" ht="14.25" customHeight="1">
      <c r="B442" s="19"/>
      <c r="D442" s="114"/>
      <c r="H442" s="426"/>
      <c r="I442" s="260"/>
      <c r="J442" s="260"/>
      <c r="K442" s="260"/>
      <c r="L442" s="260"/>
      <c r="M442" s="260"/>
      <c r="N442" s="260"/>
      <c r="O442" s="260"/>
      <c r="P442" s="260"/>
      <c r="Q442" s="260"/>
      <c r="R442" s="260"/>
      <c r="S442" s="260"/>
      <c r="T442" s="260"/>
      <c r="U442" s="260"/>
      <c r="V442" s="260"/>
      <c r="W442" s="260"/>
      <c r="X442" s="260"/>
      <c r="Y442" s="260"/>
      <c r="Z442" s="260"/>
    </row>
    <row r="443" spans="2:26" ht="14.25" customHeight="1">
      <c r="B443" s="19"/>
      <c r="D443" s="114"/>
      <c r="H443" s="426"/>
      <c r="I443" s="260"/>
      <c r="J443" s="260"/>
      <c r="K443" s="260"/>
      <c r="L443" s="260"/>
      <c r="M443" s="260"/>
      <c r="N443" s="260"/>
      <c r="O443" s="260"/>
      <c r="P443" s="260"/>
      <c r="Q443" s="260"/>
      <c r="R443" s="260"/>
      <c r="S443" s="260"/>
      <c r="T443" s="260"/>
      <c r="U443" s="260"/>
      <c r="V443" s="260"/>
      <c r="W443" s="260"/>
      <c r="X443" s="260"/>
      <c r="Y443" s="260"/>
      <c r="Z443" s="260"/>
    </row>
    <row r="444" spans="2:26" ht="14.25" customHeight="1">
      <c r="B444" s="19"/>
      <c r="D444" s="114"/>
      <c r="H444" s="426"/>
      <c r="I444" s="260"/>
      <c r="J444" s="260"/>
      <c r="K444" s="260"/>
      <c r="L444" s="260"/>
      <c r="M444" s="260"/>
      <c r="N444" s="260"/>
      <c r="O444" s="260"/>
      <c r="P444" s="260"/>
      <c r="Q444" s="260"/>
      <c r="R444" s="260"/>
      <c r="S444" s="260"/>
      <c r="T444" s="260"/>
      <c r="U444" s="260"/>
      <c r="V444" s="260"/>
      <c r="W444" s="260"/>
      <c r="X444" s="260"/>
      <c r="Y444" s="260"/>
      <c r="Z444" s="260"/>
    </row>
    <row r="445" spans="2:26" ht="14.25" customHeight="1">
      <c r="B445" s="19"/>
      <c r="D445" s="114"/>
      <c r="H445" s="426"/>
      <c r="I445" s="260"/>
      <c r="J445" s="260"/>
      <c r="K445" s="260"/>
      <c r="L445" s="260"/>
      <c r="M445" s="260"/>
      <c r="N445" s="260"/>
      <c r="O445" s="260"/>
      <c r="P445" s="260"/>
      <c r="Q445" s="260"/>
      <c r="R445" s="260"/>
      <c r="S445" s="260"/>
      <c r="T445" s="260"/>
      <c r="U445" s="260"/>
      <c r="V445" s="260"/>
      <c r="W445" s="260"/>
      <c r="X445" s="260"/>
      <c r="Y445" s="260"/>
      <c r="Z445" s="260"/>
    </row>
    <row r="446" spans="2:26" ht="14.25" customHeight="1">
      <c r="B446" s="19"/>
      <c r="D446" s="114"/>
      <c r="H446" s="426"/>
      <c r="I446" s="260"/>
      <c r="J446" s="260"/>
      <c r="K446" s="260"/>
      <c r="L446" s="260"/>
      <c r="M446" s="260"/>
      <c r="N446" s="260"/>
      <c r="O446" s="260"/>
      <c r="P446" s="260"/>
      <c r="Q446" s="260"/>
      <c r="R446" s="260"/>
      <c r="S446" s="260"/>
      <c r="T446" s="260"/>
      <c r="U446" s="260"/>
      <c r="V446" s="260"/>
      <c r="W446" s="260"/>
      <c r="X446" s="260"/>
      <c r="Y446" s="260"/>
      <c r="Z446" s="260"/>
    </row>
    <row r="447" spans="2:26" ht="14.25" customHeight="1">
      <c r="B447" s="19"/>
      <c r="D447" s="114"/>
      <c r="H447" s="426"/>
      <c r="I447" s="260"/>
      <c r="J447" s="260"/>
      <c r="K447" s="260"/>
      <c r="L447" s="260"/>
      <c r="M447" s="260"/>
      <c r="N447" s="260"/>
      <c r="O447" s="260"/>
      <c r="P447" s="260"/>
      <c r="Q447" s="260"/>
      <c r="R447" s="260"/>
      <c r="S447" s="260"/>
      <c r="T447" s="260"/>
      <c r="U447" s="260"/>
      <c r="V447" s="260"/>
      <c r="W447" s="260"/>
      <c r="X447" s="260"/>
      <c r="Y447" s="260"/>
      <c r="Z447" s="260"/>
    </row>
    <row r="448" spans="2:26" ht="14.25" customHeight="1">
      <c r="B448" s="19"/>
      <c r="D448" s="114"/>
      <c r="H448" s="426"/>
      <c r="I448" s="260"/>
      <c r="J448" s="260"/>
      <c r="K448" s="260"/>
      <c r="L448" s="260"/>
      <c r="M448" s="260"/>
      <c r="N448" s="260"/>
      <c r="O448" s="260"/>
      <c r="P448" s="260"/>
      <c r="Q448" s="260"/>
      <c r="R448" s="260"/>
      <c r="S448" s="260"/>
      <c r="T448" s="260"/>
      <c r="U448" s="260"/>
      <c r="V448" s="260"/>
      <c r="W448" s="260"/>
      <c r="X448" s="260"/>
      <c r="Y448" s="260"/>
      <c r="Z448" s="260"/>
    </row>
    <row r="449" spans="2:26" ht="14.25" customHeight="1">
      <c r="B449" s="19"/>
      <c r="D449" s="114"/>
      <c r="H449" s="426"/>
      <c r="I449" s="260"/>
      <c r="J449" s="260"/>
      <c r="K449" s="260"/>
      <c r="L449" s="260"/>
      <c r="M449" s="260"/>
      <c r="N449" s="260"/>
      <c r="O449" s="260"/>
      <c r="P449" s="260"/>
      <c r="Q449" s="260"/>
      <c r="R449" s="260"/>
      <c r="S449" s="260"/>
      <c r="T449" s="260"/>
      <c r="U449" s="260"/>
      <c r="V449" s="260"/>
      <c r="W449" s="260"/>
      <c r="X449" s="260"/>
      <c r="Y449" s="260"/>
      <c r="Z449" s="260"/>
    </row>
    <row r="450" spans="2:26" ht="14.25" customHeight="1">
      <c r="B450" s="19"/>
      <c r="D450" s="114"/>
      <c r="H450" s="426"/>
      <c r="I450" s="260"/>
      <c r="J450" s="260"/>
      <c r="K450" s="260"/>
      <c r="L450" s="260"/>
      <c r="M450" s="260"/>
      <c r="N450" s="260"/>
      <c r="O450" s="260"/>
      <c r="P450" s="260"/>
      <c r="Q450" s="260"/>
      <c r="R450" s="260"/>
      <c r="S450" s="260"/>
      <c r="T450" s="260"/>
      <c r="U450" s="260"/>
      <c r="V450" s="260"/>
      <c r="W450" s="260"/>
      <c r="X450" s="260"/>
      <c r="Y450" s="260"/>
      <c r="Z450" s="260"/>
    </row>
    <row r="451" spans="2:26" ht="14.25" customHeight="1">
      <c r="B451" s="19"/>
      <c r="D451" s="114"/>
      <c r="H451" s="426"/>
      <c r="I451" s="260"/>
      <c r="J451" s="260"/>
      <c r="K451" s="260"/>
      <c r="L451" s="260"/>
      <c r="M451" s="260"/>
      <c r="N451" s="260"/>
      <c r="O451" s="260"/>
      <c r="P451" s="260"/>
      <c r="Q451" s="260"/>
      <c r="R451" s="260"/>
      <c r="S451" s="260"/>
      <c r="T451" s="260"/>
      <c r="U451" s="260"/>
      <c r="V451" s="260"/>
      <c r="W451" s="260"/>
      <c r="X451" s="260"/>
      <c r="Y451" s="260"/>
      <c r="Z451" s="260"/>
    </row>
    <row r="452" spans="2:26" ht="14.25" customHeight="1">
      <c r="B452" s="19"/>
      <c r="D452" s="114"/>
      <c r="H452" s="426"/>
      <c r="I452" s="260"/>
      <c r="J452" s="260"/>
      <c r="K452" s="260"/>
      <c r="L452" s="260"/>
      <c r="M452" s="260"/>
      <c r="N452" s="260"/>
      <c r="O452" s="260"/>
      <c r="P452" s="260"/>
      <c r="Q452" s="260"/>
      <c r="R452" s="260"/>
      <c r="S452" s="260"/>
      <c r="T452" s="260"/>
      <c r="U452" s="260"/>
      <c r="V452" s="260"/>
      <c r="W452" s="260"/>
      <c r="X452" s="260"/>
      <c r="Y452" s="260"/>
      <c r="Z452" s="260"/>
    </row>
    <row r="453" spans="2:26" ht="14.25" customHeight="1">
      <c r="B453" s="19"/>
      <c r="D453" s="114"/>
      <c r="H453" s="426"/>
      <c r="I453" s="260"/>
      <c r="J453" s="260"/>
      <c r="K453" s="260"/>
      <c r="L453" s="260"/>
      <c r="M453" s="260"/>
      <c r="N453" s="260"/>
      <c r="O453" s="260"/>
      <c r="P453" s="260"/>
      <c r="Q453" s="260"/>
      <c r="R453" s="260"/>
      <c r="S453" s="260"/>
      <c r="T453" s="260"/>
      <c r="U453" s="260"/>
      <c r="V453" s="260"/>
      <c r="W453" s="260"/>
      <c r="X453" s="260"/>
      <c r="Y453" s="260"/>
      <c r="Z453" s="260"/>
    </row>
    <row r="454" spans="2:26" ht="14.25" customHeight="1">
      <c r="B454" s="19"/>
      <c r="D454" s="114"/>
      <c r="H454" s="426"/>
      <c r="I454" s="260"/>
      <c r="J454" s="260"/>
      <c r="K454" s="260"/>
      <c r="L454" s="260"/>
      <c r="M454" s="260"/>
      <c r="N454" s="260"/>
      <c r="O454" s="260"/>
      <c r="P454" s="260"/>
      <c r="Q454" s="260"/>
      <c r="R454" s="260"/>
      <c r="S454" s="260"/>
      <c r="T454" s="260"/>
      <c r="U454" s="260"/>
      <c r="V454" s="260"/>
      <c r="W454" s="260"/>
      <c r="X454" s="260"/>
      <c r="Y454" s="260"/>
      <c r="Z454" s="260"/>
    </row>
    <row r="455" spans="2:26" ht="14.25" customHeight="1">
      <c r="B455" s="19"/>
      <c r="D455" s="114"/>
      <c r="H455" s="426"/>
      <c r="I455" s="260"/>
      <c r="J455" s="260"/>
      <c r="K455" s="260"/>
      <c r="L455" s="260"/>
      <c r="M455" s="260"/>
      <c r="N455" s="260"/>
      <c r="O455" s="260"/>
      <c r="P455" s="260"/>
      <c r="Q455" s="260"/>
      <c r="R455" s="260"/>
      <c r="S455" s="260"/>
      <c r="T455" s="260"/>
      <c r="U455" s="260"/>
      <c r="V455" s="260"/>
      <c r="W455" s="260"/>
      <c r="X455" s="260"/>
      <c r="Y455" s="260"/>
      <c r="Z455" s="260"/>
    </row>
    <row r="456" spans="2:26" ht="14.25" customHeight="1">
      <c r="B456" s="19"/>
      <c r="D456" s="114"/>
      <c r="H456" s="426"/>
      <c r="I456" s="260"/>
      <c r="J456" s="260"/>
      <c r="K456" s="260"/>
      <c r="L456" s="260"/>
      <c r="M456" s="260"/>
      <c r="N456" s="260"/>
      <c r="O456" s="260"/>
      <c r="P456" s="260"/>
      <c r="Q456" s="260"/>
      <c r="R456" s="260"/>
      <c r="S456" s="260"/>
      <c r="T456" s="260"/>
      <c r="U456" s="260"/>
      <c r="V456" s="260"/>
      <c r="W456" s="260"/>
      <c r="X456" s="260"/>
      <c r="Y456" s="260"/>
      <c r="Z456" s="260"/>
    </row>
    <row r="457" spans="2:26" ht="14.25" customHeight="1">
      <c r="B457" s="19"/>
      <c r="D457" s="114"/>
      <c r="H457" s="426"/>
      <c r="I457" s="260"/>
      <c r="J457" s="260"/>
      <c r="K457" s="260"/>
      <c r="L457" s="260"/>
      <c r="M457" s="260"/>
      <c r="N457" s="260"/>
      <c r="O457" s="260"/>
      <c r="P457" s="260"/>
      <c r="Q457" s="260"/>
      <c r="R457" s="260"/>
      <c r="S457" s="260"/>
      <c r="T457" s="260"/>
      <c r="U457" s="260"/>
      <c r="V457" s="260"/>
      <c r="W457" s="260"/>
      <c r="X457" s="260"/>
      <c r="Y457" s="260"/>
      <c r="Z457" s="260"/>
    </row>
    <row r="458" spans="2:26" ht="14.25" customHeight="1">
      <c r="B458" s="19"/>
      <c r="D458" s="114"/>
      <c r="H458" s="426"/>
      <c r="I458" s="260"/>
      <c r="J458" s="260"/>
      <c r="K458" s="260"/>
      <c r="L458" s="260"/>
      <c r="M458" s="260"/>
      <c r="N458" s="260"/>
      <c r="O458" s="260"/>
      <c r="P458" s="260"/>
      <c r="Q458" s="260"/>
      <c r="R458" s="260"/>
      <c r="S458" s="260"/>
      <c r="T458" s="260"/>
      <c r="U458" s="260"/>
      <c r="V458" s="260"/>
      <c r="W458" s="260"/>
      <c r="X458" s="260"/>
      <c r="Y458" s="260"/>
      <c r="Z458" s="260"/>
    </row>
    <row r="459" spans="2:26" ht="14.25" customHeight="1">
      <c r="B459" s="19"/>
      <c r="D459" s="114"/>
      <c r="H459" s="426"/>
      <c r="I459" s="260"/>
      <c r="J459" s="260"/>
      <c r="K459" s="260"/>
      <c r="L459" s="260"/>
      <c r="M459" s="260"/>
      <c r="N459" s="260"/>
      <c r="O459" s="260"/>
      <c r="P459" s="260"/>
      <c r="Q459" s="260"/>
      <c r="R459" s="260"/>
      <c r="S459" s="260"/>
      <c r="T459" s="260"/>
      <c r="U459" s="260"/>
      <c r="V459" s="260"/>
      <c r="W459" s="260"/>
      <c r="X459" s="260"/>
      <c r="Y459" s="260"/>
      <c r="Z459" s="260"/>
    </row>
    <row r="460" spans="2:26" ht="14.25" customHeight="1">
      <c r="B460" s="19"/>
      <c r="D460" s="114"/>
      <c r="H460" s="426"/>
      <c r="I460" s="260"/>
      <c r="J460" s="260"/>
      <c r="K460" s="260"/>
      <c r="L460" s="260"/>
      <c r="M460" s="260"/>
      <c r="N460" s="260"/>
      <c r="O460" s="260"/>
      <c r="P460" s="260"/>
      <c r="Q460" s="260"/>
      <c r="R460" s="260"/>
      <c r="S460" s="260"/>
      <c r="T460" s="260"/>
      <c r="U460" s="260"/>
      <c r="V460" s="260"/>
      <c r="W460" s="260"/>
      <c r="X460" s="260"/>
      <c r="Y460" s="260"/>
      <c r="Z460" s="260"/>
    </row>
    <row r="461" spans="2:26" ht="14.25" customHeight="1">
      <c r="B461" s="19"/>
      <c r="D461" s="114"/>
      <c r="H461" s="426"/>
      <c r="I461" s="260"/>
      <c r="J461" s="260"/>
      <c r="K461" s="260"/>
      <c r="L461" s="260"/>
      <c r="M461" s="260"/>
      <c r="N461" s="260"/>
      <c r="O461" s="260"/>
      <c r="P461" s="260"/>
      <c r="Q461" s="260"/>
      <c r="R461" s="260"/>
      <c r="S461" s="260"/>
      <c r="T461" s="260"/>
      <c r="U461" s="260"/>
      <c r="V461" s="260"/>
      <c r="W461" s="260"/>
      <c r="X461" s="260"/>
      <c r="Y461" s="260"/>
      <c r="Z461" s="260"/>
    </row>
    <row r="462" spans="2:26" ht="14.25" customHeight="1">
      <c r="B462" s="19"/>
      <c r="D462" s="114"/>
      <c r="H462" s="426"/>
      <c r="I462" s="260"/>
      <c r="J462" s="260"/>
      <c r="K462" s="260"/>
      <c r="L462" s="260"/>
      <c r="M462" s="260"/>
      <c r="N462" s="260"/>
      <c r="O462" s="260"/>
      <c r="P462" s="260"/>
      <c r="Q462" s="260"/>
      <c r="R462" s="260"/>
      <c r="S462" s="260"/>
      <c r="T462" s="260"/>
      <c r="U462" s="260"/>
      <c r="V462" s="260"/>
      <c r="W462" s="260"/>
      <c r="X462" s="260"/>
      <c r="Y462" s="260"/>
      <c r="Z462" s="260"/>
    </row>
    <row r="463" spans="2:26" ht="14.25" customHeight="1">
      <c r="B463" s="19"/>
      <c r="D463" s="114"/>
      <c r="H463" s="426"/>
      <c r="I463" s="260"/>
      <c r="J463" s="260"/>
      <c r="K463" s="260"/>
      <c r="L463" s="260"/>
      <c r="M463" s="260"/>
      <c r="N463" s="260"/>
      <c r="O463" s="260"/>
      <c r="P463" s="260"/>
      <c r="Q463" s="260"/>
      <c r="R463" s="260"/>
      <c r="S463" s="260"/>
      <c r="T463" s="260"/>
      <c r="U463" s="260"/>
      <c r="V463" s="260"/>
      <c r="W463" s="260"/>
      <c r="X463" s="260"/>
      <c r="Y463" s="260"/>
      <c r="Z463" s="260"/>
    </row>
    <row r="464" spans="2:26" ht="14.25" customHeight="1">
      <c r="B464" s="19"/>
      <c r="D464" s="114"/>
      <c r="H464" s="426"/>
      <c r="I464" s="260"/>
      <c r="J464" s="260"/>
      <c r="K464" s="260"/>
      <c r="L464" s="260"/>
      <c r="M464" s="260"/>
      <c r="N464" s="260"/>
      <c r="O464" s="260"/>
      <c r="P464" s="260"/>
      <c r="Q464" s="260"/>
      <c r="R464" s="260"/>
      <c r="S464" s="260"/>
      <c r="T464" s="260"/>
      <c r="U464" s="260"/>
      <c r="V464" s="260"/>
      <c r="W464" s="260"/>
      <c r="X464" s="260"/>
      <c r="Y464" s="260"/>
      <c r="Z464" s="260"/>
    </row>
    <row r="465" spans="2:26" ht="14.25" customHeight="1">
      <c r="B465" s="19"/>
      <c r="D465" s="114"/>
      <c r="H465" s="426"/>
      <c r="I465" s="260"/>
      <c r="J465" s="260"/>
      <c r="K465" s="260"/>
      <c r="L465" s="260"/>
      <c r="M465" s="260"/>
      <c r="N465" s="260"/>
      <c r="O465" s="260"/>
      <c r="P465" s="260"/>
      <c r="Q465" s="260"/>
      <c r="R465" s="260"/>
      <c r="S465" s="260"/>
      <c r="T465" s="260"/>
      <c r="U465" s="260"/>
      <c r="V465" s="260"/>
      <c r="W465" s="260"/>
      <c r="X465" s="260"/>
      <c r="Y465" s="260"/>
      <c r="Z465" s="260"/>
    </row>
    <row r="466" spans="2:26" ht="14.25" customHeight="1">
      <c r="B466" s="19"/>
      <c r="D466" s="114"/>
      <c r="H466" s="426"/>
      <c r="I466" s="260"/>
      <c r="J466" s="260"/>
      <c r="K466" s="260"/>
      <c r="L466" s="260"/>
      <c r="M466" s="260"/>
      <c r="N466" s="260"/>
      <c r="O466" s="260"/>
      <c r="P466" s="260"/>
      <c r="Q466" s="260"/>
      <c r="R466" s="260"/>
      <c r="S466" s="260"/>
      <c r="T466" s="260"/>
      <c r="U466" s="260"/>
      <c r="V466" s="260"/>
      <c r="W466" s="260"/>
      <c r="X466" s="260"/>
      <c r="Y466" s="260"/>
      <c r="Z466" s="260"/>
    </row>
    <row r="467" spans="2:26" ht="14.25" customHeight="1">
      <c r="B467" s="19"/>
      <c r="D467" s="114"/>
      <c r="H467" s="426"/>
      <c r="I467" s="260"/>
      <c r="J467" s="260"/>
      <c r="K467" s="260"/>
      <c r="L467" s="260"/>
      <c r="M467" s="260"/>
      <c r="N467" s="260"/>
      <c r="O467" s="260"/>
      <c r="P467" s="260"/>
      <c r="Q467" s="260"/>
      <c r="R467" s="260"/>
      <c r="S467" s="260"/>
      <c r="T467" s="260"/>
      <c r="U467" s="260"/>
      <c r="V467" s="260"/>
      <c r="W467" s="260"/>
      <c r="X467" s="260"/>
      <c r="Y467" s="260"/>
      <c r="Z467" s="260"/>
    </row>
    <row r="468" spans="2:26" ht="14.25" customHeight="1">
      <c r="B468" s="19"/>
      <c r="D468" s="114"/>
      <c r="H468" s="426"/>
      <c r="I468" s="260"/>
      <c r="J468" s="260"/>
      <c r="K468" s="260"/>
      <c r="L468" s="260"/>
      <c r="M468" s="260"/>
      <c r="N468" s="260"/>
      <c r="O468" s="260"/>
      <c r="P468" s="260"/>
      <c r="Q468" s="260"/>
      <c r="R468" s="260"/>
      <c r="S468" s="260"/>
      <c r="T468" s="260"/>
      <c r="U468" s="260"/>
      <c r="V468" s="260"/>
      <c r="W468" s="260"/>
      <c r="X468" s="260"/>
      <c r="Y468" s="260"/>
      <c r="Z468" s="260"/>
    </row>
    <row r="469" spans="2:26" ht="14.25" customHeight="1">
      <c r="B469" s="19"/>
      <c r="D469" s="114"/>
      <c r="H469" s="426"/>
      <c r="I469" s="260"/>
      <c r="J469" s="260"/>
      <c r="K469" s="260"/>
      <c r="L469" s="260"/>
      <c r="M469" s="260"/>
      <c r="N469" s="260"/>
      <c r="O469" s="260"/>
      <c r="P469" s="260"/>
      <c r="Q469" s="260"/>
      <c r="R469" s="260"/>
      <c r="S469" s="260"/>
      <c r="T469" s="260"/>
      <c r="U469" s="260"/>
      <c r="V469" s="260"/>
      <c r="W469" s="260"/>
      <c r="X469" s="260"/>
      <c r="Y469" s="260"/>
      <c r="Z469" s="260"/>
    </row>
    <row r="470" spans="2:26" ht="14.25" customHeight="1">
      <c r="B470" s="19"/>
      <c r="D470" s="114"/>
      <c r="H470" s="426"/>
      <c r="I470" s="260"/>
      <c r="J470" s="260"/>
      <c r="K470" s="260"/>
      <c r="L470" s="260"/>
      <c r="M470" s="260"/>
      <c r="N470" s="260"/>
      <c r="O470" s="260"/>
      <c r="P470" s="260"/>
      <c r="Q470" s="260"/>
      <c r="R470" s="260"/>
      <c r="S470" s="260"/>
      <c r="T470" s="260"/>
      <c r="U470" s="260"/>
      <c r="V470" s="260"/>
      <c r="W470" s="260"/>
      <c r="X470" s="260"/>
      <c r="Y470" s="260"/>
      <c r="Z470" s="260"/>
    </row>
    <row r="471" spans="2:26" ht="14.25" customHeight="1">
      <c r="B471" s="19"/>
      <c r="D471" s="114"/>
      <c r="H471" s="426"/>
      <c r="I471" s="260"/>
      <c r="J471" s="260"/>
      <c r="K471" s="260"/>
      <c r="L471" s="260"/>
      <c r="M471" s="260"/>
      <c r="N471" s="260"/>
      <c r="O471" s="260"/>
      <c r="P471" s="260"/>
      <c r="Q471" s="260"/>
      <c r="R471" s="260"/>
      <c r="S471" s="260"/>
      <c r="T471" s="260"/>
      <c r="U471" s="260"/>
      <c r="V471" s="260"/>
      <c r="W471" s="260"/>
      <c r="X471" s="260"/>
      <c r="Y471" s="260"/>
      <c r="Z471" s="260"/>
    </row>
    <row r="472" spans="2:26" ht="14.25" customHeight="1">
      <c r="B472" s="19"/>
      <c r="D472" s="114"/>
      <c r="H472" s="426"/>
      <c r="I472" s="260"/>
      <c r="J472" s="260"/>
      <c r="K472" s="260"/>
      <c r="L472" s="260"/>
      <c r="M472" s="260"/>
      <c r="N472" s="260"/>
      <c r="O472" s="260"/>
      <c r="P472" s="260"/>
      <c r="Q472" s="260"/>
      <c r="R472" s="260"/>
      <c r="S472" s="260"/>
      <c r="T472" s="260"/>
      <c r="U472" s="260"/>
      <c r="V472" s="260"/>
      <c r="W472" s="260"/>
      <c r="X472" s="260"/>
      <c r="Y472" s="260"/>
      <c r="Z472" s="260"/>
    </row>
    <row r="473" spans="2:26" ht="14.25" customHeight="1">
      <c r="B473" s="19"/>
      <c r="D473" s="114"/>
      <c r="H473" s="426"/>
      <c r="I473" s="260"/>
      <c r="J473" s="260"/>
      <c r="K473" s="260"/>
      <c r="L473" s="260"/>
      <c r="M473" s="260"/>
      <c r="N473" s="260"/>
      <c r="O473" s="260"/>
      <c r="P473" s="260"/>
      <c r="Q473" s="260"/>
      <c r="R473" s="260"/>
      <c r="S473" s="260"/>
      <c r="T473" s="260"/>
      <c r="U473" s="260"/>
      <c r="V473" s="260"/>
      <c r="W473" s="260"/>
      <c r="X473" s="260"/>
      <c r="Y473" s="260"/>
      <c r="Z473" s="260"/>
    </row>
    <row r="474" spans="2:26" ht="14.25" customHeight="1">
      <c r="B474" s="19"/>
      <c r="D474" s="114"/>
      <c r="H474" s="426"/>
      <c r="I474" s="260"/>
      <c r="J474" s="260"/>
      <c r="K474" s="260"/>
      <c r="L474" s="260"/>
      <c r="M474" s="260"/>
      <c r="N474" s="260"/>
      <c r="O474" s="260"/>
      <c r="P474" s="260"/>
      <c r="Q474" s="260"/>
      <c r="R474" s="260"/>
      <c r="S474" s="260"/>
      <c r="T474" s="260"/>
      <c r="U474" s="260"/>
      <c r="V474" s="260"/>
      <c r="W474" s="260"/>
      <c r="X474" s="260"/>
      <c r="Y474" s="260"/>
      <c r="Z474" s="260"/>
    </row>
    <row r="475" spans="2:26" ht="14.25" customHeight="1">
      <c r="B475" s="19"/>
      <c r="D475" s="114"/>
      <c r="H475" s="426"/>
      <c r="I475" s="260"/>
      <c r="J475" s="260"/>
      <c r="K475" s="260"/>
      <c r="L475" s="260"/>
      <c r="M475" s="260"/>
      <c r="N475" s="260"/>
      <c r="O475" s="260"/>
      <c r="P475" s="260"/>
      <c r="Q475" s="260"/>
      <c r="R475" s="260"/>
      <c r="S475" s="260"/>
      <c r="T475" s="260"/>
      <c r="U475" s="260"/>
      <c r="V475" s="260"/>
      <c r="W475" s="260"/>
      <c r="X475" s="260"/>
      <c r="Y475" s="260"/>
      <c r="Z475" s="260"/>
    </row>
    <row r="476" spans="2:26" ht="14.25" customHeight="1">
      <c r="B476" s="19"/>
      <c r="D476" s="114"/>
      <c r="H476" s="426"/>
      <c r="I476" s="260"/>
      <c r="J476" s="260"/>
      <c r="K476" s="260"/>
      <c r="L476" s="260"/>
      <c r="M476" s="260"/>
      <c r="N476" s="260"/>
      <c r="O476" s="260"/>
      <c r="P476" s="260"/>
      <c r="Q476" s="260"/>
      <c r="R476" s="260"/>
      <c r="S476" s="260"/>
      <c r="T476" s="260"/>
      <c r="U476" s="260"/>
      <c r="V476" s="260"/>
      <c r="W476" s="260"/>
      <c r="X476" s="260"/>
      <c r="Y476" s="260"/>
      <c r="Z476" s="260"/>
    </row>
    <row r="477" spans="2:26" ht="14.25" customHeight="1">
      <c r="B477" s="19"/>
      <c r="D477" s="114"/>
      <c r="H477" s="426"/>
      <c r="I477" s="260"/>
      <c r="J477" s="260"/>
      <c r="K477" s="260"/>
      <c r="L477" s="260"/>
      <c r="M477" s="260"/>
      <c r="N477" s="260"/>
      <c r="O477" s="260"/>
      <c r="P477" s="260"/>
      <c r="Q477" s="260"/>
      <c r="R477" s="260"/>
      <c r="S477" s="260"/>
      <c r="T477" s="260"/>
      <c r="U477" s="260"/>
      <c r="V477" s="260"/>
      <c r="W477" s="260"/>
      <c r="X477" s="260"/>
      <c r="Y477" s="260"/>
      <c r="Z477" s="260"/>
    </row>
    <row r="478" spans="2:26" ht="14.25" customHeight="1">
      <c r="B478" s="19"/>
      <c r="D478" s="114"/>
      <c r="H478" s="426"/>
      <c r="I478" s="260"/>
      <c r="J478" s="260"/>
      <c r="K478" s="260"/>
      <c r="L478" s="260"/>
      <c r="M478" s="260"/>
      <c r="N478" s="260"/>
      <c r="O478" s="260"/>
      <c r="P478" s="260"/>
      <c r="Q478" s="260"/>
      <c r="R478" s="260"/>
      <c r="S478" s="260"/>
      <c r="T478" s="260"/>
      <c r="U478" s="260"/>
      <c r="V478" s="260"/>
      <c r="W478" s="260"/>
      <c r="X478" s="260"/>
      <c r="Y478" s="260"/>
      <c r="Z478" s="260"/>
    </row>
    <row r="479" spans="2:26" ht="14.25" customHeight="1">
      <c r="B479" s="19"/>
      <c r="D479" s="114"/>
      <c r="H479" s="426"/>
      <c r="I479" s="260"/>
      <c r="J479" s="260"/>
      <c r="K479" s="260"/>
      <c r="L479" s="260"/>
      <c r="M479" s="260"/>
      <c r="N479" s="260"/>
      <c r="O479" s="260"/>
      <c r="P479" s="260"/>
      <c r="Q479" s="260"/>
      <c r="R479" s="260"/>
      <c r="S479" s="260"/>
      <c r="T479" s="260"/>
      <c r="U479" s="260"/>
      <c r="V479" s="260"/>
      <c r="W479" s="260"/>
      <c r="X479" s="260"/>
      <c r="Y479" s="260"/>
      <c r="Z479" s="260"/>
    </row>
    <row r="480" spans="2:26" ht="14.25" customHeight="1">
      <c r="B480" s="19"/>
      <c r="D480" s="114"/>
      <c r="H480" s="426"/>
      <c r="I480" s="260"/>
      <c r="J480" s="260"/>
      <c r="K480" s="260"/>
      <c r="L480" s="260"/>
      <c r="M480" s="260"/>
      <c r="N480" s="260"/>
      <c r="O480" s="260"/>
      <c r="P480" s="260"/>
      <c r="Q480" s="260"/>
      <c r="R480" s="260"/>
      <c r="S480" s="260"/>
      <c r="T480" s="260"/>
      <c r="U480" s="260"/>
      <c r="V480" s="260"/>
      <c r="W480" s="260"/>
      <c r="X480" s="260"/>
      <c r="Y480" s="260"/>
      <c r="Z480" s="260"/>
    </row>
    <row r="481" spans="2:26" ht="14.25" customHeight="1">
      <c r="B481" s="19"/>
      <c r="D481" s="114"/>
      <c r="H481" s="426"/>
      <c r="I481" s="260"/>
      <c r="J481" s="260"/>
      <c r="K481" s="260"/>
      <c r="L481" s="260"/>
      <c r="M481" s="260"/>
      <c r="N481" s="260"/>
      <c r="O481" s="260"/>
      <c r="P481" s="260"/>
      <c r="Q481" s="260"/>
      <c r="R481" s="260"/>
      <c r="S481" s="260"/>
      <c r="T481" s="260"/>
      <c r="U481" s="260"/>
      <c r="V481" s="260"/>
      <c r="W481" s="260"/>
      <c r="X481" s="260"/>
      <c r="Y481" s="260"/>
      <c r="Z481" s="260"/>
    </row>
    <row r="482" spans="2:26" ht="14.25" customHeight="1">
      <c r="B482" s="19"/>
      <c r="D482" s="114"/>
      <c r="H482" s="426"/>
      <c r="I482" s="260"/>
      <c r="J482" s="260"/>
      <c r="K482" s="260"/>
      <c r="L482" s="260"/>
      <c r="M482" s="260"/>
      <c r="N482" s="260"/>
      <c r="O482" s="260"/>
      <c r="P482" s="260"/>
      <c r="Q482" s="260"/>
      <c r="R482" s="260"/>
      <c r="S482" s="260"/>
      <c r="T482" s="260"/>
      <c r="U482" s="260"/>
      <c r="V482" s="260"/>
      <c r="W482" s="260"/>
      <c r="X482" s="260"/>
      <c r="Y482" s="260"/>
      <c r="Z482" s="260"/>
    </row>
    <row r="483" spans="2:26" ht="14.25" customHeight="1">
      <c r="B483" s="19"/>
      <c r="D483" s="114"/>
      <c r="H483" s="426"/>
      <c r="I483" s="260"/>
      <c r="J483" s="260"/>
      <c r="K483" s="260"/>
      <c r="L483" s="260"/>
      <c r="M483" s="260"/>
      <c r="N483" s="260"/>
      <c r="O483" s="260"/>
      <c r="P483" s="260"/>
      <c r="Q483" s="260"/>
      <c r="R483" s="260"/>
      <c r="S483" s="260"/>
      <c r="T483" s="260"/>
      <c r="U483" s="260"/>
      <c r="V483" s="260"/>
      <c r="W483" s="260"/>
      <c r="X483" s="260"/>
      <c r="Y483" s="260"/>
      <c r="Z483" s="260"/>
    </row>
    <row r="484" spans="2:26" ht="14.25" customHeight="1">
      <c r="B484" s="19"/>
      <c r="D484" s="114"/>
      <c r="H484" s="426"/>
      <c r="I484" s="260"/>
      <c r="J484" s="260"/>
      <c r="K484" s="260"/>
      <c r="L484" s="260"/>
      <c r="M484" s="260"/>
      <c r="N484" s="260"/>
      <c r="O484" s="260"/>
      <c r="P484" s="260"/>
      <c r="Q484" s="260"/>
      <c r="R484" s="260"/>
      <c r="S484" s="260"/>
      <c r="T484" s="260"/>
      <c r="U484" s="260"/>
      <c r="V484" s="260"/>
      <c r="W484" s="260"/>
      <c r="X484" s="260"/>
      <c r="Y484" s="260"/>
      <c r="Z484" s="260"/>
    </row>
    <row r="485" spans="2:26" ht="14.25" customHeight="1">
      <c r="B485" s="19"/>
      <c r="D485" s="114"/>
      <c r="H485" s="426"/>
      <c r="I485" s="260"/>
      <c r="J485" s="260"/>
      <c r="K485" s="260"/>
      <c r="L485" s="260"/>
      <c r="M485" s="260"/>
      <c r="N485" s="260"/>
      <c r="O485" s="260"/>
      <c r="P485" s="260"/>
      <c r="Q485" s="260"/>
      <c r="R485" s="260"/>
      <c r="S485" s="260"/>
      <c r="T485" s="260"/>
      <c r="U485" s="260"/>
      <c r="V485" s="260"/>
      <c r="W485" s="260"/>
      <c r="X485" s="260"/>
      <c r="Y485" s="260"/>
      <c r="Z485" s="260"/>
    </row>
    <row r="486" spans="2:26" ht="14.25" customHeight="1">
      <c r="B486" s="19"/>
      <c r="D486" s="114"/>
      <c r="H486" s="426"/>
      <c r="I486" s="260"/>
      <c r="J486" s="260"/>
      <c r="K486" s="260"/>
      <c r="L486" s="260"/>
      <c r="M486" s="260"/>
      <c r="N486" s="260"/>
      <c r="O486" s="260"/>
      <c r="P486" s="260"/>
      <c r="Q486" s="260"/>
      <c r="R486" s="260"/>
      <c r="S486" s="260"/>
      <c r="T486" s="260"/>
      <c r="U486" s="260"/>
      <c r="V486" s="260"/>
      <c r="W486" s="260"/>
      <c r="X486" s="260"/>
      <c r="Y486" s="260"/>
      <c r="Z486" s="260"/>
    </row>
    <row r="487" spans="2:26" ht="14.25" customHeight="1">
      <c r="B487" s="19"/>
      <c r="D487" s="114"/>
      <c r="H487" s="426"/>
      <c r="I487" s="260"/>
      <c r="J487" s="260"/>
      <c r="K487" s="260"/>
      <c r="L487" s="260"/>
      <c r="M487" s="260"/>
      <c r="N487" s="260"/>
      <c r="O487" s="260"/>
      <c r="P487" s="260"/>
      <c r="Q487" s="260"/>
      <c r="R487" s="260"/>
      <c r="S487" s="260"/>
      <c r="T487" s="260"/>
      <c r="U487" s="260"/>
      <c r="V487" s="260"/>
      <c r="W487" s="260"/>
      <c r="X487" s="260"/>
      <c r="Y487" s="260"/>
      <c r="Z487" s="260"/>
    </row>
    <row r="488" spans="2:26" ht="14.25" customHeight="1">
      <c r="B488" s="19"/>
      <c r="D488" s="114"/>
      <c r="H488" s="426"/>
      <c r="I488" s="260"/>
      <c r="J488" s="260"/>
      <c r="K488" s="260"/>
      <c r="L488" s="260"/>
      <c r="M488" s="260"/>
      <c r="N488" s="260"/>
      <c r="O488" s="260"/>
      <c r="P488" s="260"/>
      <c r="Q488" s="260"/>
      <c r="R488" s="260"/>
      <c r="S488" s="260"/>
      <c r="T488" s="260"/>
      <c r="U488" s="260"/>
      <c r="V488" s="260"/>
      <c r="W488" s="260"/>
      <c r="X488" s="260"/>
      <c r="Y488" s="260"/>
      <c r="Z488" s="260"/>
    </row>
    <row r="489" spans="2:26" ht="14.25" customHeight="1">
      <c r="B489" s="19"/>
      <c r="D489" s="114"/>
      <c r="H489" s="426"/>
      <c r="I489" s="260"/>
      <c r="J489" s="260"/>
      <c r="K489" s="260"/>
      <c r="L489" s="260"/>
      <c r="M489" s="260"/>
      <c r="N489" s="260"/>
      <c r="O489" s="260"/>
      <c r="P489" s="260"/>
      <c r="Q489" s="260"/>
      <c r="R489" s="260"/>
      <c r="S489" s="260"/>
      <c r="T489" s="260"/>
      <c r="U489" s="260"/>
      <c r="V489" s="260"/>
      <c r="W489" s="260"/>
      <c r="X489" s="260"/>
      <c r="Y489" s="260"/>
      <c r="Z489" s="260"/>
    </row>
    <row r="490" spans="2:26" ht="14.25" customHeight="1">
      <c r="B490" s="19"/>
      <c r="D490" s="114"/>
      <c r="H490" s="426"/>
      <c r="I490" s="260"/>
      <c r="J490" s="260"/>
      <c r="K490" s="260"/>
      <c r="L490" s="260"/>
      <c r="M490" s="260"/>
      <c r="N490" s="260"/>
      <c r="O490" s="260"/>
      <c r="P490" s="260"/>
      <c r="Q490" s="260"/>
      <c r="R490" s="260"/>
      <c r="S490" s="260"/>
      <c r="T490" s="260"/>
      <c r="U490" s="260"/>
      <c r="V490" s="260"/>
      <c r="W490" s="260"/>
      <c r="X490" s="260"/>
      <c r="Y490" s="260"/>
      <c r="Z490" s="260"/>
    </row>
    <row r="491" spans="2:26" ht="14.25" customHeight="1">
      <c r="B491" s="19"/>
      <c r="D491" s="114"/>
      <c r="H491" s="426"/>
      <c r="I491" s="260"/>
      <c r="J491" s="260"/>
      <c r="K491" s="260"/>
      <c r="L491" s="260"/>
      <c r="M491" s="260"/>
      <c r="N491" s="260"/>
      <c r="O491" s="260"/>
      <c r="P491" s="260"/>
      <c r="Q491" s="260"/>
      <c r="R491" s="260"/>
      <c r="S491" s="260"/>
      <c r="T491" s="260"/>
      <c r="U491" s="260"/>
      <c r="V491" s="260"/>
      <c r="W491" s="260"/>
      <c r="X491" s="260"/>
      <c r="Y491" s="260"/>
      <c r="Z491" s="260"/>
    </row>
    <row r="492" spans="2:26" ht="14.25" customHeight="1">
      <c r="B492" s="19"/>
      <c r="D492" s="114"/>
      <c r="H492" s="421"/>
      <c r="I492" s="260"/>
      <c r="J492" s="260"/>
      <c r="K492" s="260"/>
      <c r="L492" s="260"/>
      <c r="M492" s="260"/>
      <c r="N492" s="260"/>
      <c r="O492" s="260"/>
      <c r="P492" s="260"/>
      <c r="Q492" s="260"/>
      <c r="R492" s="260"/>
      <c r="S492" s="260"/>
      <c r="T492" s="260"/>
      <c r="U492" s="260"/>
      <c r="V492" s="260"/>
      <c r="W492" s="260"/>
      <c r="X492" s="260"/>
      <c r="Y492" s="260"/>
      <c r="Z492" s="260"/>
    </row>
    <row r="493" spans="2:26" ht="14.25" customHeight="1">
      <c r="B493" s="19"/>
      <c r="D493" s="114"/>
      <c r="H493" s="421"/>
      <c r="I493" s="260"/>
      <c r="J493" s="260"/>
      <c r="K493" s="260"/>
      <c r="L493" s="260"/>
      <c r="M493" s="260"/>
      <c r="N493" s="260"/>
      <c r="O493" s="260"/>
      <c r="P493" s="260"/>
      <c r="Q493" s="260"/>
      <c r="R493" s="260"/>
      <c r="S493" s="260"/>
      <c r="T493" s="260"/>
      <c r="U493" s="260"/>
      <c r="V493" s="260"/>
      <c r="W493" s="260"/>
      <c r="X493" s="260"/>
      <c r="Y493" s="260"/>
      <c r="Z493" s="260"/>
    </row>
    <row r="494" spans="2:26" ht="14.25" customHeight="1">
      <c r="B494" s="19"/>
      <c r="D494" s="114"/>
      <c r="H494" s="421"/>
      <c r="I494" s="260"/>
      <c r="J494" s="260"/>
      <c r="K494" s="260"/>
      <c r="L494" s="260"/>
      <c r="M494" s="260"/>
      <c r="N494" s="260"/>
      <c r="O494" s="260"/>
      <c r="P494" s="260"/>
      <c r="Q494" s="260"/>
      <c r="R494" s="260"/>
      <c r="S494" s="260"/>
      <c r="T494" s="260"/>
      <c r="U494" s="260"/>
      <c r="V494" s="260"/>
      <c r="W494" s="260"/>
      <c r="X494" s="260"/>
      <c r="Y494" s="260"/>
      <c r="Z494" s="260"/>
    </row>
    <row r="495" spans="2:26" ht="14.25" customHeight="1">
      <c r="B495" s="19"/>
      <c r="D495" s="114"/>
      <c r="H495" s="421"/>
      <c r="I495" s="260"/>
      <c r="J495" s="260"/>
      <c r="K495" s="260"/>
      <c r="L495" s="260"/>
      <c r="M495" s="260"/>
      <c r="N495" s="260"/>
      <c r="O495" s="260"/>
      <c r="P495" s="260"/>
      <c r="Q495" s="260"/>
      <c r="R495" s="260"/>
      <c r="S495" s="260"/>
      <c r="T495" s="260"/>
      <c r="U495" s="260"/>
      <c r="V495" s="260"/>
      <c r="W495" s="260"/>
      <c r="X495" s="260"/>
      <c r="Y495" s="260"/>
      <c r="Z495" s="260"/>
    </row>
    <row r="496" spans="2:26" ht="14.25" customHeight="1">
      <c r="B496" s="19"/>
      <c r="D496" s="114"/>
      <c r="H496" s="421"/>
      <c r="I496" s="260"/>
      <c r="J496" s="260"/>
      <c r="K496" s="260"/>
      <c r="L496" s="260"/>
      <c r="M496" s="260"/>
      <c r="N496" s="260"/>
      <c r="O496" s="260"/>
      <c r="P496" s="260"/>
      <c r="Q496" s="260"/>
      <c r="R496" s="260"/>
      <c r="S496" s="260"/>
      <c r="T496" s="260"/>
      <c r="U496" s="260"/>
      <c r="V496" s="260"/>
      <c r="W496" s="260"/>
      <c r="X496" s="260"/>
      <c r="Y496" s="260"/>
      <c r="Z496" s="260"/>
    </row>
    <row r="497" spans="2:26" ht="14.25" customHeight="1">
      <c r="B497" s="19"/>
      <c r="D497" s="114"/>
      <c r="H497" s="421"/>
      <c r="I497" s="260"/>
      <c r="J497" s="260"/>
      <c r="K497" s="260"/>
      <c r="L497" s="260"/>
      <c r="M497" s="260"/>
      <c r="N497" s="260"/>
      <c r="O497" s="260"/>
      <c r="P497" s="260"/>
      <c r="Q497" s="260"/>
      <c r="R497" s="260"/>
      <c r="S497" s="260"/>
      <c r="T497" s="260"/>
      <c r="U497" s="260"/>
      <c r="V497" s="260"/>
      <c r="W497" s="260"/>
      <c r="X497" s="260"/>
      <c r="Y497" s="260"/>
      <c r="Z497" s="260"/>
    </row>
    <row r="498" spans="2:26" ht="14.25" customHeight="1">
      <c r="B498" s="19"/>
      <c r="D498" s="114"/>
      <c r="H498" s="421"/>
      <c r="I498" s="260"/>
      <c r="J498" s="260"/>
      <c r="K498" s="260"/>
      <c r="L498" s="260"/>
      <c r="M498" s="260"/>
      <c r="N498" s="260"/>
      <c r="O498" s="260"/>
      <c r="P498" s="260"/>
      <c r="Q498" s="260"/>
      <c r="R498" s="260"/>
      <c r="S498" s="260"/>
      <c r="T498" s="260"/>
      <c r="U498" s="260"/>
      <c r="V498" s="260"/>
      <c r="W498" s="260"/>
      <c r="X498" s="260"/>
      <c r="Y498" s="260"/>
      <c r="Z498" s="260"/>
    </row>
    <row r="499" spans="2:26" ht="14.25" customHeight="1">
      <c r="B499" s="19"/>
      <c r="D499" s="114"/>
      <c r="H499" s="421"/>
      <c r="I499" s="260"/>
      <c r="J499" s="260"/>
      <c r="K499" s="260"/>
      <c r="L499" s="260"/>
      <c r="M499" s="260"/>
      <c r="N499" s="260"/>
      <c r="O499" s="260"/>
      <c r="P499" s="260"/>
      <c r="Q499" s="260"/>
      <c r="R499" s="260"/>
      <c r="S499" s="260"/>
      <c r="T499" s="260"/>
      <c r="U499" s="260"/>
      <c r="V499" s="260"/>
      <c r="W499" s="260"/>
      <c r="X499" s="260"/>
      <c r="Y499" s="260"/>
      <c r="Z499" s="260"/>
    </row>
    <row r="500" spans="2:26" ht="14.25" customHeight="1">
      <c r="B500" s="19"/>
      <c r="D500" s="114"/>
      <c r="H500" s="421"/>
      <c r="I500" s="260"/>
      <c r="J500" s="260"/>
      <c r="K500" s="260"/>
      <c r="L500" s="260"/>
      <c r="M500" s="260"/>
      <c r="N500" s="260"/>
      <c r="O500" s="260"/>
      <c r="P500" s="260"/>
      <c r="Q500" s="260"/>
      <c r="R500" s="260"/>
      <c r="S500" s="260"/>
      <c r="T500" s="260"/>
      <c r="U500" s="260"/>
      <c r="V500" s="260"/>
      <c r="W500" s="260"/>
      <c r="X500" s="260"/>
      <c r="Y500" s="260"/>
      <c r="Z500" s="260"/>
    </row>
    <row r="501" spans="2:26" ht="14.25" customHeight="1">
      <c r="B501" s="19"/>
      <c r="D501" s="114"/>
      <c r="H501" s="421"/>
      <c r="I501" s="260"/>
      <c r="J501" s="260"/>
      <c r="K501" s="260"/>
      <c r="L501" s="260"/>
      <c r="M501" s="260"/>
      <c r="N501" s="260"/>
      <c r="O501" s="260"/>
      <c r="P501" s="260"/>
      <c r="Q501" s="260"/>
      <c r="R501" s="260"/>
      <c r="S501" s="260"/>
      <c r="T501" s="260"/>
      <c r="U501" s="260"/>
      <c r="V501" s="260"/>
      <c r="W501" s="260"/>
      <c r="X501" s="260"/>
      <c r="Y501" s="260"/>
      <c r="Z501" s="260"/>
    </row>
    <row r="502" spans="2:26" ht="14.25" customHeight="1">
      <c r="B502" s="19"/>
      <c r="D502" s="114"/>
      <c r="H502" s="421"/>
      <c r="I502" s="260"/>
      <c r="J502" s="260"/>
      <c r="K502" s="260"/>
      <c r="L502" s="260"/>
      <c r="M502" s="260"/>
      <c r="N502" s="260"/>
      <c r="O502" s="260"/>
      <c r="P502" s="260"/>
      <c r="Q502" s="260"/>
      <c r="R502" s="260"/>
      <c r="S502" s="260"/>
      <c r="T502" s="260"/>
      <c r="U502" s="260"/>
      <c r="V502" s="260"/>
      <c r="W502" s="260"/>
      <c r="X502" s="260"/>
      <c r="Y502" s="260"/>
      <c r="Z502" s="260"/>
    </row>
    <row r="503" spans="2:26" ht="14.25" customHeight="1">
      <c r="B503" s="19"/>
      <c r="D503" s="114"/>
      <c r="H503" s="421"/>
      <c r="I503" s="260"/>
      <c r="J503" s="260"/>
      <c r="K503" s="260"/>
      <c r="L503" s="260"/>
      <c r="M503" s="260"/>
      <c r="N503" s="260"/>
      <c r="O503" s="260"/>
      <c r="P503" s="260"/>
      <c r="Q503" s="260"/>
      <c r="R503" s="260"/>
      <c r="S503" s="260"/>
      <c r="T503" s="260"/>
      <c r="U503" s="260"/>
      <c r="V503" s="260"/>
      <c r="W503" s="260"/>
      <c r="X503" s="260"/>
      <c r="Y503" s="260"/>
      <c r="Z503" s="260"/>
    </row>
    <row r="504" spans="2:26" ht="14.25" customHeight="1">
      <c r="B504" s="19"/>
      <c r="D504" s="114"/>
      <c r="H504" s="421"/>
      <c r="I504" s="260"/>
      <c r="J504" s="260"/>
      <c r="K504" s="260"/>
      <c r="L504" s="260"/>
      <c r="M504" s="260"/>
      <c r="N504" s="260"/>
      <c r="O504" s="260"/>
      <c r="P504" s="260"/>
      <c r="Q504" s="260"/>
      <c r="R504" s="260"/>
      <c r="S504" s="260"/>
      <c r="T504" s="260"/>
      <c r="U504" s="260"/>
      <c r="V504" s="260"/>
      <c r="W504" s="260"/>
      <c r="X504" s="260"/>
      <c r="Y504" s="260"/>
      <c r="Z504" s="260"/>
    </row>
    <row r="505" spans="2:26" ht="14.25" customHeight="1">
      <c r="B505" s="19"/>
      <c r="D505" s="114"/>
      <c r="H505" s="421"/>
      <c r="I505" s="260"/>
      <c r="J505" s="260"/>
      <c r="K505" s="260"/>
      <c r="L505" s="260"/>
      <c r="M505" s="260"/>
      <c r="N505" s="260"/>
      <c r="O505" s="260"/>
      <c r="P505" s="260"/>
      <c r="Q505" s="260"/>
      <c r="R505" s="260"/>
      <c r="S505" s="260"/>
      <c r="T505" s="260"/>
      <c r="U505" s="260"/>
      <c r="V505" s="260"/>
      <c r="W505" s="260"/>
      <c r="X505" s="260"/>
      <c r="Y505" s="260"/>
      <c r="Z505" s="260"/>
    </row>
    <row r="506" spans="2:26" ht="14.25" customHeight="1">
      <c r="B506" s="19"/>
      <c r="D506" s="114"/>
      <c r="H506" s="421"/>
      <c r="I506" s="260"/>
      <c r="J506" s="260"/>
      <c r="K506" s="260"/>
      <c r="L506" s="260"/>
      <c r="M506" s="260"/>
      <c r="N506" s="260"/>
      <c r="O506" s="260"/>
      <c r="P506" s="260"/>
      <c r="Q506" s="260"/>
      <c r="R506" s="260"/>
      <c r="S506" s="260"/>
      <c r="T506" s="260"/>
      <c r="U506" s="260"/>
      <c r="V506" s="260"/>
      <c r="W506" s="260"/>
      <c r="X506" s="260"/>
      <c r="Y506" s="260"/>
      <c r="Z506" s="260"/>
    </row>
    <row r="507" spans="2:26" ht="14.25" customHeight="1">
      <c r="B507" s="19"/>
      <c r="D507" s="114"/>
      <c r="H507" s="421"/>
      <c r="I507" s="260"/>
      <c r="J507" s="260"/>
      <c r="K507" s="260"/>
      <c r="L507" s="260"/>
      <c r="M507" s="260"/>
      <c r="N507" s="260"/>
      <c r="O507" s="260"/>
      <c r="P507" s="260"/>
      <c r="Q507" s="260"/>
      <c r="R507" s="260"/>
      <c r="S507" s="260"/>
      <c r="T507" s="260"/>
      <c r="U507" s="260"/>
      <c r="V507" s="260"/>
      <c r="W507" s="260"/>
      <c r="X507" s="260"/>
      <c r="Y507" s="260"/>
      <c r="Z507" s="260"/>
    </row>
    <row r="508" spans="2:26" ht="14.25" customHeight="1">
      <c r="B508" s="19"/>
      <c r="D508" s="114"/>
      <c r="H508" s="421"/>
      <c r="I508" s="260"/>
      <c r="J508" s="260"/>
      <c r="K508" s="260"/>
      <c r="L508" s="260"/>
      <c r="M508" s="260"/>
      <c r="N508" s="260"/>
      <c r="O508" s="260"/>
      <c r="P508" s="260"/>
      <c r="Q508" s="260"/>
      <c r="R508" s="260"/>
      <c r="S508" s="260"/>
      <c r="T508" s="260"/>
      <c r="U508" s="260"/>
      <c r="V508" s="260"/>
      <c r="W508" s="260"/>
      <c r="X508" s="260"/>
      <c r="Y508" s="260"/>
      <c r="Z508" s="260"/>
    </row>
    <row r="509" spans="2:26" ht="14.25" customHeight="1">
      <c r="B509" s="19"/>
      <c r="D509" s="114"/>
      <c r="H509" s="421"/>
      <c r="I509" s="260"/>
      <c r="J509" s="260"/>
      <c r="K509" s="260"/>
      <c r="L509" s="260"/>
      <c r="M509" s="260"/>
      <c r="N509" s="260"/>
      <c r="O509" s="260"/>
      <c r="P509" s="260"/>
      <c r="Q509" s="260"/>
      <c r="R509" s="260"/>
      <c r="S509" s="260"/>
      <c r="T509" s="260"/>
      <c r="U509" s="260"/>
      <c r="V509" s="260"/>
      <c r="W509" s="260"/>
      <c r="X509" s="260"/>
      <c r="Y509" s="260"/>
      <c r="Z509" s="260"/>
    </row>
    <row r="510" spans="2:26" ht="14.25" customHeight="1">
      <c r="B510" s="19"/>
      <c r="D510" s="114"/>
      <c r="H510" s="421"/>
      <c r="I510" s="260"/>
      <c r="J510" s="260"/>
      <c r="K510" s="260"/>
      <c r="L510" s="260"/>
      <c r="M510" s="260"/>
      <c r="N510" s="260"/>
      <c r="O510" s="260"/>
      <c r="P510" s="260"/>
      <c r="Q510" s="260"/>
      <c r="R510" s="260"/>
      <c r="S510" s="260"/>
      <c r="T510" s="260"/>
      <c r="U510" s="260"/>
      <c r="V510" s="260"/>
      <c r="W510" s="260"/>
      <c r="X510" s="260"/>
      <c r="Y510" s="260"/>
      <c r="Z510" s="260"/>
    </row>
    <row r="511" spans="2:26" ht="14.25" customHeight="1">
      <c r="B511" s="19"/>
      <c r="D511" s="114"/>
      <c r="H511" s="421"/>
      <c r="I511" s="260"/>
      <c r="J511" s="260"/>
      <c r="K511" s="260"/>
      <c r="L511" s="260"/>
      <c r="M511" s="260"/>
      <c r="N511" s="260"/>
      <c r="O511" s="260"/>
      <c r="P511" s="260"/>
      <c r="Q511" s="260"/>
      <c r="R511" s="260"/>
      <c r="S511" s="260"/>
      <c r="T511" s="260"/>
      <c r="U511" s="260"/>
      <c r="V511" s="260"/>
      <c r="W511" s="260"/>
      <c r="X511" s="260"/>
      <c r="Y511" s="260"/>
      <c r="Z511" s="260"/>
    </row>
    <row r="512" spans="2:26" ht="14.25" customHeight="1">
      <c r="B512" s="19"/>
      <c r="D512" s="114"/>
      <c r="H512" s="421"/>
      <c r="I512" s="260"/>
      <c r="J512" s="260"/>
      <c r="K512" s="260"/>
      <c r="L512" s="260"/>
      <c r="M512" s="260"/>
      <c r="N512" s="260"/>
      <c r="O512" s="260"/>
      <c r="P512" s="260"/>
      <c r="Q512" s="260"/>
      <c r="R512" s="260"/>
      <c r="S512" s="260"/>
      <c r="T512" s="260"/>
      <c r="U512" s="260"/>
      <c r="V512" s="260"/>
      <c r="W512" s="260"/>
      <c r="X512" s="260"/>
      <c r="Y512" s="260"/>
      <c r="Z512" s="260"/>
    </row>
    <row r="513" spans="2:26" ht="14.25" customHeight="1">
      <c r="B513" s="19"/>
      <c r="D513" s="114"/>
      <c r="H513" s="421"/>
      <c r="I513" s="260"/>
      <c r="J513" s="260"/>
      <c r="K513" s="260"/>
      <c r="L513" s="260"/>
      <c r="M513" s="260"/>
      <c r="N513" s="260"/>
      <c r="O513" s="260"/>
      <c r="P513" s="260"/>
      <c r="Q513" s="260"/>
      <c r="R513" s="260"/>
      <c r="S513" s="260"/>
      <c r="T513" s="260"/>
      <c r="U513" s="260"/>
      <c r="V513" s="260"/>
      <c r="W513" s="260"/>
      <c r="X513" s="260"/>
      <c r="Y513" s="260"/>
      <c r="Z513" s="260"/>
    </row>
    <row r="514" spans="2:26" ht="14.25" customHeight="1">
      <c r="B514" s="19"/>
      <c r="D514" s="114"/>
      <c r="H514" s="421"/>
      <c r="I514" s="260"/>
      <c r="J514" s="260"/>
      <c r="K514" s="260"/>
      <c r="L514" s="260"/>
      <c r="M514" s="260"/>
      <c r="N514" s="260"/>
      <c r="O514" s="260"/>
      <c r="P514" s="260"/>
      <c r="Q514" s="260"/>
      <c r="R514" s="260"/>
      <c r="S514" s="260"/>
      <c r="T514" s="260"/>
      <c r="U514" s="260"/>
      <c r="V514" s="260"/>
      <c r="W514" s="260"/>
      <c r="X514" s="260"/>
      <c r="Y514" s="260"/>
      <c r="Z514" s="260"/>
    </row>
    <row r="515" spans="2:26" ht="14.25" customHeight="1">
      <c r="B515" s="19"/>
      <c r="D515" s="114"/>
      <c r="H515" s="421"/>
      <c r="I515" s="260"/>
      <c r="J515" s="260"/>
      <c r="K515" s="260"/>
      <c r="L515" s="260"/>
      <c r="M515" s="260"/>
      <c r="N515" s="260"/>
      <c r="O515" s="260"/>
      <c r="P515" s="260"/>
      <c r="Q515" s="260"/>
      <c r="R515" s="260"/>
      <c r="S515" s="260"/>
      <c r="T515" s="260"/>
      <c r="U515" s="260"/>
      <c r="V515" s="260"/>
      <c r="W515" s="260"/>
      <c r="X515" s="260"/>
      <c r="Y515" s="260"/>
      <c r="Z515" s="260"/>
    </row>
    <row r="516" spans="2:26" ht="14.25" customHeight="1">
      <c r="B516" s="19"/>
      <c r="D516" s="114"/>
      <c r="H516" s="421"/>
      <c r="I516" s="260"/>
      <c r="J516" s="260"/>
      <c r="K516" s="260"/>
      <c r="L516" s="260"/>
      <c r="M516" s="260"/>
      <c r="N516" s="260"/>
      <c r="O516" s="260"/>
      <c r="P516" s="260"/>
      <c r="Q516" s="260"/>
      <c r="R516" s="260"/>
      <c r="S516" s="260"/>
      <c r="T516" s="260"/>
      <c r="U516" s="260"/>
      <c r="V516" s="260"/>
      <c r="W516" s="260"/>
      <c r="X516" s="260"/>
      <c r="Y516" s="260"/>
      <c r="Z516" s="260"/>
    </row>
    <row r="517" spans="2:26" ht="14.25" customHeight="1">
      <c r="B517" s="19"/>
      <c r="D517" s="114"/>
      <c r="H517" s="421"/>
      <c r="I517" s="260"/>
      <c r="J517" s="260"/>
      <c r="K517" s="260"/>
      <c r="L517" s="260"/>
      <c r="M517" s="260"/>
      <c r="N517" s="260"/>
      <c r="O517" s="260"/>
      <c r="P517" s="260"/>
      <c r="Q517" s="260"/>
      <c r="R517" s="260"/>
      <c r="S517" s="260"/>
      <c r="T517" s="260"/>
      <c r="U517" s="260"/>
      <c r="V517" s="260"/>
      <c r="W517" s="260"/>
      <c r="X517" s="260"/>
      <c r="Y517" s="260"/>
      <c r="Z517" s="260"/>
    </row>
    <row r="518" spans="2:26" ht="14.25" customHeight="1">
      <c r="B518" s="19"/>
      <c r="D518" s="114"/>
      <c r="H518" s="421"/>
      <c r="I518" s="260"/>
      <c r="J518" s="260"/>
      <c r="K518" s="260"/>
      <c r="L518" s="260"/>
      <c r="M518" s="260"/>
      <c r="N518" s="260"/>
      <c r="O518" s="260"/>
      <c r="P518" s="260"/>
      <c r="Q518" s="260"/>
      <c r="R518" s="260"/>
      <c r="S518" s="260"/>
      <c r="T518" s="260"/>
      <c r="U518" s="260"/>
      <c r="V518" s="260"/>
      <c r="W518" s="260"/>
      <c r="X518" s="260"/>
      <c r="Y518" s="260"/>
      <c r="Z518" s="260"/>
    </row>
    <row r="519" spans="2:26" ht="14.25" customHeight="1">
      <c r="B519" s="19"/>
      <c r="D519" s="114"/>
      <c r="H519" s="421"/>
      <c r="I519" s="260"/>
      <c r="J519" s="260"/>
      <c r="K519" s="260"/>
      <c r="L519" s="260"/>
      <c r="M519" s="260"/>
      <c r="N519" s="260"/>
      <c r="O519" s="260"/>
      <c r="P519" s="260"/>
      <c r="Q519" s="260"/>
      <c r="R519" s="260"/>
      <c r="S519" s="260"/>
      <c r="T519" s="260"/>
      <c r="U519" s="260"/>
      <c r="V519" s="260"/>
      <c r="W519" s="260"/>
      <c r="X519" s="260"/>
      <c r="Y519" s="260"/>
      <c r="Z519" s="260"/>
    </row>
    <row r="520" spans="2:26" ht="14.25" customHeight="1">
      <c r="B520" s="19"/>
      <c r="D520" s="114"/>
      <c r="H520" s="421"/>
      <c r="I520" s="260"/>
      <c r="J520" s="260"/>
      <c r="K520" s="260"/>
      <c r="L520" s="260"/>
      <c r="M520" s="260"/>
      <c r="N520" s="260"/>
      <c r="O520" s="260"/>
      <c r="P520" s="260"/>
      <c r="Q520" s="260"/>
      <c r="R520" s="260"/>
      <c r="S520" s="260"/>
      <c r="T520" s="260"/>
      <c r="U520" s="260"/>
      <c r="V520" s="260"/>
      <c r="W520" s="260"/>
      <c r="X520" s="260"/>
      <c r="Y520" s="260"/>
      <c r="Z520" s="260"/>
    </row>
    <row r="521" spans="2:26" ht="14.25" customHeight="1">
      <c r="B521" s="19"/>
      <c r="D521" s="114"/>
      <c r="H521" s="421"/>
      <c r="I521" s="260"/>
      <c r="J521" s="260"/>
      <c r="K521" s="260"/>
      <c r="L521" s="260"/>
      <c r="M521" s="260"/>
      <c r="N521" s="260"/>
      <c r="O521" s="260"/>
      <c r="P521" s="260"/>
      <c r="Q521" s="260"/>
      <c r="R521" s="260"/>
      <c r="S521" s="260"/>
      <c r="T521" s="260"/>
      <c r="U521" s="260"/>
      <c r="V521" s="260"/>
      <c r="W521" s="260"/>
      <c r="X521" s="260"/>
      <c r="Y521" s="260"/>
      <c r="Z521" s="260"/>
    </row>
    <row r="522" spans="2:26" ht="14.25" customHeight="1">
      <c r="B522" s="19"/>
      <c r="D522" s="114"/>
      <c r="H522" s="421"/>
      <c r="I522" s="260"/>
      <c r="J522" s="260"/>
      <c r="K522" s="260"/>
      <c r="L522" s="260"/>
      <c r="M522" s="260"/>
      <c r="N522" s="260"/>
      <c r="O522" s="260"/>
      <c r="P522" s="260"/>
      <c r="Q522" s="260"/>
      <c r="R522" s="260"/>
      <c r="S522" s="260"/>
      <c r="T522" s="260"/>
      <c r="U522" s="260"/>
      <c r="V522" s="260"/>
      <c r="W522" s="260"/>
      <c r="X522" s="260"/>
      <c r="Y522" s="260"/>
      <c r="Z522" s="260"/>
    </row>
    <row r="523" spans="2:26" ht="14.25" customHeight="1">
      <c r="B523" s="19"/>
      <c r="D523" s="114"/>
      <c r="H523" s="421"/>
      <c r="I523" s="260"/>
      <c r="J523" s="260"/>
      <c r="K523" s="260"/>
      <c r="L523" s="260"/>
      <c r="M523" s="260"/>
      <c r="N523" s="260"/>
      <c r="O523" s="260"/>
      <c r="P523" s="260"/>
      <c r="Q523" s="260"/>
      <c r="R523" s="260"/>
      <c r="S523" s="260"/>
      <c r="T523" s="260"/>
      <c r="U523" s="260"/>
      <c r="V523" s="260"/>
      <c r="W523" s="260"/>
      <c r="X523" s="260"/>
      <c r="Y523" s="260"/>
      <c r="Z523" s="260"/>
    </row>
    <row r="524" spans="2:26" ht="14.25" customHeight="1">
      <c r="B524" s="19"/>
      <c r="D524" s="114"/>
      <c r="H524" s="421"/>
      <c r="I524" s="260"/>
      <c r="J524" s="260"/>
      <c r="K524" s="260"/>
      <c r="L524" s="260"/>
      <c r="M524" s="260"/>
      <c r="N524" s="260"/>
      <c r="O524" s="260"/>
      <c r="P524" s="260"/>
      <c r="Q524" s="260"/>
      <c r="R524" s="260"/>
      <c r="S524" s="260"/>
      <c r="T524" s="260"/>
      <c r="U524" s="260"/>
      <c r="V524" s="260"/>
      <c r="W524" s="260"/>
      <c r="X524" s="260"/>
      <c r="Y524" s="260"/>
      <c r="Z524" s="260"/>
    </row>
    <row r="525" spans="2:26" ht="14.25" customHeight="1">
      <c r="B525" s="19"/>
      <c r="D525" s="114"/>
      <c r="H525" s="421"/>
      <c r="I525" s="260"/>
      <c r="J525" s="260"/>
      <c r="K525" s="260"/>
      <c r="L525" s="260"/>
      <c r="M525" s="260"/>
      <c r="N525" s="260"/>
      <c r="O525" s="260"/>
      <c r="P525" s="260"/>
      <c r="Q525" s="260"/>
      <c r="R525" s="260"/>
      <c r="S525" s="260"/>
      <c r="T525" s="260"/>
      <c r="U525" s="260"/>
      <c r="V525" s="260"/>
      <c r="W525" s="260"/>
      <c r="X525" s="260"/>
      <c r="Y525" s="260"/>
      <c r="Z525" s="260"/>
    </row>
    <row r="526" spans="2:26" ht="14.25" customHeight="1">
      <c r="B526" s="19"/>
      <c r="D526" s="114"/>
      <c r="H526" s="421"/>
      <c r="I526" s="260"/>
      <c r="J526" s="260"/>
      <c r="K526" s="260"/>
      <c r="L526" s="260"/>
      <c r="M526" s="260"/>
      <c r="N526" s="260"/>
      <c r="O526" s="260"/>
      <c r="P526" s="260"/>
      <c r="Q526" s="260"/>
      <c r="R526" s="260"/>
      <c r="S526" s="260"/>
      <c r="T526" s="260"/>
      <c r="U526" s="260"/>
      <c r="V526" s="260"/>
      <c r="W526" s="260"/>
      <c r="X526" s="260"/>
      <c r="Y526" s="260"/>
      <c r="Z526" s="260"/>
    </row>
    <row r="527" spans="2:26" ht="14.25" customHeight="1">
      <c r="B527" s="19"/>
      <c r="D527" s="114"/>
      <c r="H527" s="421"/>
      <c r="I527" s="260"/>
      <c r="J527" s="260"/>
      <c r="K527" s="260"/>
      <c r="L527" s="260"/>
      <c r="M527" s="260"/>
      <c r="N527" s="260"/>
      <c r="O527" s="260"/>
      <c r="P527" s="260"/>
      <c r="Q527" s="260"/>
      <c r="R527" s="260"/>
      <c r="S527" s="260"/>
      <c r="T527" s="260"/>
      <c r="U527" s="260"/>
      <c r="V527" s="260"/>
      <c r="W527" s="260"/>
      <c r="X527" s="260"/>
      <c r="Y527" s="260"/>
      <c r="Z527" s="260"/>
    </row>
    <row r="528" spans="2:26" ht="14.25" customHeight="1">
      <c r="B528" s="19"/>
      <c r="D528" s="114"/>
      <c r="H528" s="421"/>
      <c r="I528" s="260"/>
      <c r="J528" s="260"/>
      <c r="K528" s="260"/>
      <c r="L528" s="260"/>
      <c r="M528" s="260"/>
      <c r="N528" s="260"/>
      <c r="O528" s="260"/>
      <c r="P528" s="260"/>
      <c r="Q528" s="260"/>
      <c r="R528" s="260"/>
      <c r="S528" s="260"/>
      <c r="T528" s="260"/>
      <c r="U528" s="260"/>
      <c r="V528" s="260"/>
      <c r="W528" s="260"/>
      <c r="X528" s="260"/>
      <c r="Y528" s="260"/>
      <c r="Z528" s="260"/>
    </row>
    <row r="529" spans="2:26" ht="14.25" customHeight="1">
      <c r="B529" s="19"/>
      <c r="D529" s="114"/>
      <c r="H529" s="421"/>
      <c r="I529" s="260"/>
      <c r="J529" s="260"/>
      <c r="K529" s="260"/>
      <c r="L529" s="260"/>
      <c r="M529" s="260"/>
      <c r="N529" s="260"/>
      <c r="O529" s="260"/>
      <c r="P529" s="260"/>
      <c r="Q529" s="260"/>
      <c r="R529" s="260"/>
      <c r="S529" s="260"/>
      <c r="T529" s="260"/>
      <c r="U529" s="260"/>
      <c r="V529" s="260"/>
      <c r="W529" s="260"/>
      <c r="X529" s="260"/>
      <c r="Y529" s="260"/>
      <c r="Z529" s="260"/>
    </row>
    <row r="530" spans="2:26" ht="14.25" customHeight="1">
      <c r="B530" s="19"/>
      <c r="D530" s="114"/>
      <c r="H530" s="421"/>
      <c r="I530" s="260"/>
      <c r="J530" s="260"/>
      <c r="K530" s="260"/>
      <c r="L530" s="260"/>
      <c r="M530" s="260"/>
      <c r="N530" s="260"/>
      <c r="O530" s="260"/>
      <c r="P530" s="260"/>
      <c r="Q530" s="260"/>
      <c r="R530" s="260"/>
      <c r="S530" s="260"/>
      <c r="T530" s="260"/>
      <c r="U530" s="260"/>
      <c r="V530" s="260"/>
      <c r="W530" s="260"/>
      <c r="X530" s="260"/>
      <c r="Y530" s="260"/>
      <c r="Z530" s="260"/>
    </row>
    <row r="531" spans="2:26" ht="14.25" customHeight="1">
      <c r="B531" s="19"/>
      <c r="D531" s="114"/>
      <c r="H531" s="421"/>
      <c r="I531" s="260"/>
      <c r="J531" s="260"/>
      <c r="K531" s="260"/>
      <c r="L531" s="260"/>
      <c r="M531" s="260"/>
      <c r="N531" s="260"/>
      <c r="O531" s="260"/>
      <c r="P531" s="260"/>
      <c r="Q531" s="260"/>
      <c r="R531" s="260"/>
      <c r="S531" s="260"/>
      <c r="T531" s="260"/>
      <c r="U531" s="260"/>
      <c r="V531" s="260"/>
      <c r="W531" s="260"/>
      <c r="X531" s="260"/>
      <c r="Y531" s="260"/>
      <c r="Z531" s="260"/>
    </row>
    <row r="532" spans="2:26" ht="14.25" customHeight="1">
      <c r="B532" s="19"/>
      <c r="D532" s="114"/>
      <c r="H532" s="421"/>
      <c r="I532" s="260"/>
      <c r="J532" s="260"/>
      <c r="K532" s="260"/>
      <c r="L532" s="260"/>
      <c r="M532" s="260"/>
      <c r="N532" s="260"/>
      <c r="O532" s="260"/>
      <c r="P532" s="260"/>
      <c r="Q532" s="260"/>
      <c r="R532" s="260"/>
      <c r="S532" s="260"/>
      <c r="T532" s="260"/>
      <c r="U532" s="260"/>
      <c r="V532" s="260"/>
      <c r="W532" s="260"/>
      <c r="X532" s="260"/>
      <c r="Y532" s="260"/>
      <c r="Z532" s="260"/>
    </row>
    <row r="533" spans="2:26" ht="14.25" customHeight="1">
      <c r="B533" s="19"/>
      <c r="D533" s="114"/>
      <c r="H533" s="421"/>
      <c r="I533" s="260"/>
      <c r="J533" s="260"/>
      <c r="K533" s="260"/>
      <c r="L533" s="260"/>
      <c r="M533" s="260"/>
      <c r="N533" s="260"/>
      <c r="O533" s="260"/>
      <c r="P533" s="260"/>
      <c r="Q533" s="260"/>
      <c r="R533" s="260"/>
      <c r="S533" s="260"/>
      <c r="T533" s="260"/>
      <c r="U533" s="260"/>
      <c r="V533" s="260"/>
      <c r="W533" s="260"/>
      <c r="X533" s="260"/>
      <c r="Y533" s="260"/>
      <c r="Z533" s="260"/>
    </row>
    <row r="534" spans="2:26" ht="14.25" customHeight="1">
      <c r="B534" s="19"/>
      <c r="D534" s="114"/>
      <c r="H534" s="421"/>
      <c r="I534" s="260"/>
      <c r="J534" s="260"/>
      <c r="K534" s="260"/>
      <c r="L534" s="260"/>
      <c r="M534" s="260"/>
      <c r="N534" s="260"/>
      <c r="O534" s="260"/>
      <c r="P534" s="260"/>
      <c r="Q534" s="260"/>
      <c r="R534" s="260"/>
      <c r="S534" s="260"/>
      <c r="T534" s="260"/>
      <c r="U534" s="260"/>
      <c r="V534" s="260"/>
      <c r="W534" s="260"/>
      <c r="X534" s="260"/>
      <c r="Y534" s="260"/>
      <c r="Z534" s="260"/>
    </row>
    <row r="535" spans="2:26" ht="14.25" customHeight="1">
      <c r="B535" s="19"/>
      <c r="D535" s="114"/>
      <c r="H535" s="421"/>
      <c r="I535" s="260"/>
      <c r="J535" s="260"/>
      <c r="K535" s="260"/>
      <c r="L535" s="260"/>
      <c r="M535" s="260"/>
      <c r="N535" s="260"/>
      <c r="O535" s="260"/>
      <c r="P535" s="260"/>
      <c r="Q535" s="260"/>
      <c r="R535" s="260"/>
      <c r="S535" s="260"/>
      <c r="T535" s="260"/>
      <c r="U535" s="260"/>
      <c r="V535" s="260"/>
      <c r="W535" s="260"/>
      <c r="X535" s="260"/>
      <c r="Y535" s="260"/>
      <c r="Z535" s="260"/>
    </row>
    <row r="536" spans="2:26" ht="14.25" customHeight="1">
      <c r="B536" s="19"/>
      <c r="D536" s="114"/>
      <c r="H536" s="421"/>
      <c r="I536" s="260"/>
      <c r="J536" s="260"/>
      <c r="K536" s="260"/>
      <c r="L536" s="260"/>
      <c r="M536" s="260"/>
      <c r="N536" s="260"/>
      <c r="O536" s="260"/>
      <c r="P536" s="260"/>
      <c r="Q536" s="260"/>
      <c r="R536" s="260"/>
      <c r="S536" s="260"/>
      <c r="T536" s="260"/>
      <c r="U536" s="260"/>
      <c r="V536" s="260"/>
      <c r="W536" s="260"/>
      <c r="X536" s="260"/>
      <c r="Y536" s="260"/>
      <c r="Z536" s="260"/>
    </row>
    <row r="537" spans="2:26" ht="14.25" customHeight="1">
      <c r="B537" s="19"/>
      <c r="D537" s="114"/>
      <c r="H537" s="421"/>
      <c r="I537" s="260"/>
      <c r="J537" s="260"/>
      <c r="K537" s="260"/>
      <c r="L537" s="260"/>
      <c r="M537" s="260"/>
      <c r="N537" s="260"/>
      <c r="O537" s="260"/>
      <c r="P537" s="260"/>
      <c r="Q537" s="260"/>
      <c r="R537" s="260"/>
      <c r="S537" s="260"/>
      <c r="T537" s="260"/>
      <c r="U537" s="260"/>
      <c r="V537" s="260"/>
      <c r="W537" s="260"/>
      <c r="X537" s="260"/>
      <c r="Y537" s="260"/>
      <c r="Z537" s="260"/>
    </row>
    <row r="538" spans="2:26" ht="14.25" customHeight="1">
      <c r="B538" s="19"/>
      <c r="D538" s="114"/>
      <c r="H538" s="421"/>
      <c r="I538" s="260"/>
      <c r="J538" s="260"/>
      <c r="K538" s="260"/>
      <c r="L538" s="260"/>
      <c r="M538" s="260"/>
      <c r="N538" s="260"/>
      <c r="O538" s="260"/>
      <c r="P538" s="260"/>
      <c r="Q538" s="260"/>
      <c r="R538" s="260"/>
      <c r="S538" s="260"/>
      <c r="T538" s="260"/>
      <c r="U538" s="260"/>
      <c r="V538" s="260"/>
      <c r="W538" s="260"/>
      <c r="X538" s="260"/>
      <c r="Y538" s="260"/>
      <c r="Z538" s="260"/>
    </row>
    <row r="539" spans="2:26" ht="14.25" customHeight="1">
      <c r="B539" s="19"/>
      <c r="D539" s="114"/>
      <c r="H539" s="421"/>
      <c r="I539" s="260"/>
      <c r="J539" s="260"/>
      <c r="K539" s="260"/>
      <c r="L539" s="260"/>
      <c r="M539" s="260"/>
      <c r="N539" s="260"/>
      <c r="O539" s="260"/>
      <c r="P539" s="260"/>
      <c r="Q539" s="260"/>
      <c r="R539" s="260"/>
      <c r="S539" s="260"/>
      <c r="T539" s="260"/>
      <c r="U539" s="260"/>
      <c r="V539" s="260"/>
      <c r="W539" s="260"/>
      <c r="X539" s="260"/>
      <c r="Y539" s="260"/>
      <c r="Z539" s="260"/>
    </row>
    <row r="540" spans="2:26" ht="14.25" customHeight="1">
      <c r="B540" s="19"/>
      <c r="D540" s="114"/>
      <c r="H540" s="421"/>
      <c r="I540" s="260"/>
      <c r="J540" s="260"/>
      <c r="K540" s="260"/>
      <c r="L540" s="260"/>
      <c r="M540" s="260"/>
      <c r="N540" s="260"/>
      <c r="O540" s="260"/>
      <c r="P540" s="260"/>
      <c r="Q540" s="260"/>
      <c r="R540" s="260"/>
      <c r="S540" s="260"/>
      <c r="T540" s="260"/>
      <c r="U540" s="260"/>
      <c r="V540" s="260"/>
      <c r="W540" s="260"/>
      <c r="X540" s="260"/>
      <c r="Y540" s="260"/>
      <c r="Z540" s="260"/>
    </row>
    <row r="541" spans="2:26" ht="14.25" customHeight="1">
      <c r="B541" s="19"/>
      <c r="D541" s="114"/>
      <c r="H541" s="421"/>
      <c r="I541" s="260"/>
      <c r="J541" s="260"/>
      <c r="K541" s="260"/>
      <c r="L541" s="260"/>
      <c r="M541" s="260"/>
      <c r="N541" s="260"/>
      <c r="O541" s="260"/>
      <c r="P541" s="260"/>
      <c r="Q541" s="260"/>
      <c r="R541" s="260"/>
      <c r="S541" s="260"/>
      <c r="T541" s="260"/>
      <c r="U541" s="260"/>
      <c r="V541" s="260"/>
      <c r="W541" s="260"/>
      <c r="X541" s="260"/>
      <c r="Y541" s="260"/>
      <c r="Z541" s="260"/>
    </row>
    <row r="542" spans="2:26" ht="14.25" customHeight="1">
      <c r="B542" s="19"/>
      <c r="D542" s="114"/>
      <c r="H542" s="421"/>
      <c r="I542" s="260"/>
      <c r="J542" s="260"/>
      <c r="K542" s="260"/>
      <c r="L542" s="260"/>
      <c r="M542" s="260"/>
      <c r="N542" s="260"/>
      <c r="O542" s="260"/>
      <c r="P542" s="260"/>
      <c r="Q542" s="260"/>
      <c r="R542" s="260"/>
      <c r="S542" s="260"/>
      <c r="T542" s="260"/>
      <c r="U542" s="260"/>
      <c r="V542" s="260"/>
      <c r="W542" s="260"/>
      <c r="X542" s="260"/>
      <c r="Y542" s="260"/>
      <c r="Z542" s="260"/>
    </row>
    <row r="543" spans="2:26" ht="14.25" customHeight="1">
      <c r="B543" s="19"/>
      <c r="D543" s="114"/>
      <c r="H543" s="421"/>
      <c r="I543" s="260"/>
      <c r="J543" s="260"/>
      <c r="K543" s="260"/>
      <c r="L543" s="260"/>
      <c r="M543" s="260"/>
      <c r="N543" s="260"/>
      <c r="O543" s="260"/>
      <c r="P543" s="260"/>
      <c r="Q543" s="260"/>
      <c r="R543" s="260"/>
      <c r="S543" s="260"/>
      <c r="T543" s="260"/>
      <c r="U543" s="260"/>
      <c r="V543" s="260"/>
      <c r="W543" s="260"/>
      <c r="X543" s="260"/>
      <c r="Y543" s="260"/>
      <c r="Z543" s="260"/>
    </row>
    <row r="544" spans="2:26" ht="14.25" customHeight="1">
      <c r="B544" s="19"/>
      <c r="D544" s="114"/>
      <c r="H544" s="421"/>
      <c r="I544" s="260"/>
      <c r="J544" s="260"/>
      <c r="K544" s="260"/>
      <c r="L544" s="260"/>
      <c r="M544" s="260"/>
      <c r="N544" s="260"/>
      <c r="O544" s="260"/>
      <c r="P544" s="260"/>
      <c r="Q544" s="260"/>
      <c r="R544" s="260"/>
      <c r="S544" s="260"/>
      <c r="T544" s="260"/>
      <c r="U544" s="260"/>
      <c r="V544" s="260"/>
      <c r="W544" s="260"/>
      <c r="X544" s="260"/>
      <c r="Y544" s="260"/>
      <c r="Z544" s="260"/>
    </row>
    <row r="545" spans="2:26" ht="14.25" customHeight="1">
      <c r="B545" s="19"/>
      <c r="D545" s="114"/>
      <c r="H545" s="421"/>
      <c r="I545" s="260"/>
      <c r="J545" s="260"/>
      <c r="K545" s="260"/>
      <c r="L545" s="260"/>
      <c r="M545" s="260"/>
      <c r="N545" s="260"/>
      <c r="O545" s="260"/>
      <c r="P545" s="260"/>
      <c r="Q545" s="260"/>
      <c r="R545" s="260"/>
      <c r="S545" s="260"/>
      <c r="T545" s="260"/>
      <c r="U545" s="260"/>
      <c r="V545" s="260"/>
      <c r="W545" s="260"/>
      <c r="X545" s="260"/>
      <c r="Y545" s="260"/>
      <c r="Z545" s="260"/>
    </row>
    <row r="546" spans="2:26" ht="14.25" customHeight="1">
      <c r="B546" s="19"/>
      <c r="D546" s="114"/>
      <c r="H546" s="421"/>
      <c r="I546" s="260"/>
      <c r="J546" s="260"/>
      <c r="K546" s="260"/>
      <c r="L546" s="260"/>
      <c r="M546" s="260"/>
      <c r="N546" s="260"/>
      <c r="O546" s="260"/>
      <c r="P546" s="260"/>
      <c r="Q546" s="260"/>
      <c r="R546" s="260"/>
      <c r="S546" s="260"/>
      <c r="T546" s="260"/>
      <c r="U546" s="260"/>
      <c r="V546" s="260"/>
      <c r="W546" s="260"/>
      <c r="X546" s="260"/>
      <c r="Y546" s="260"/>
      <c r="Z546" s="260"/>
    </row>
    <row r="547" spans="2:26" ht="14.25" customHeight="1">
      <c r="B547" s="19"/>
      <c r="D547" s="114"/>
      <c r="H547" s="421"/>
      <c r="I547" s="260"/>
      <c r="J547" s="260"/>
      <c r="K547" s="260"/>
      <c r="L547" s="260"/>
      <c r="M547" s="260"/>
      <c r="N547" s="260"/>
      <c r="O547" s="260"/>
      <c r="P547" s="260"/>
      <c r="Q547" s="260"/>
      <c r="R547" s="260"/>
      <c r="S547" s="260"/>
      <c r="T547" s="260"/>
      <c r="U547" s="260"/>
      <c r="V547" s="260"/>
      <c r="W547" s="260"/>
      <c r="X547" s="260"/>
      <c r="Y547" s="260"/>
      <c r="Z547" s="260"/>
    </row>
    <row r="548" spans="2:26" ht="14.25" customHeight="1">
      <c r="B548" s="19"/>
      <c r="D548" s="114"/>
      <c r="H548" s="421"/>
      <c r="I548" s="260"/>
      <c r="J548" s="260"/>
      <c r="K548" s="260"/>
      <c r="L548" s="260"/>
      <c r="M548" s="260"/>
      <c r="N548" s="260"/>
      <c r="O548" s="260"/>
      <c r="P548" s="260"/>
      <c r="Q548" s="260"/>
      <c r="R548" s="260"/>
      <c r="S548" s="260"/>
      <c r="T548" s="260"/>
      <c r="U548" s="260"/>
      <c r="V548" s="260"/>
      <c r="W548" s="260"/>
      <c r="X548" s="260"/>
      <c r="Y548" s="260"/>
      <c r="Z548" s="260"/>
    </row>
    <row r="549" spans="2:26" ht="14.25" customHeight="1">
      <c r="B549" s="19"/>
      <c r="D549" s="114"/>
      <c r="H549" s="421"/>
      <c r="I549" s="260"/>
      <c r="J549" s="260"/>
      <c r="K549" s="260"/>
      <c r="L549" s="260"/>
      <c r="M549" s="260"/>
      <c r="N549" s="260"/>
      <c r="O549" s="260"/>
      <c r="P549" s="260"/>
      <c r="Q549" s="260"/>
      <c r="R549" s="260"/>
      <c r="S549" s="260"/>
      <c r="T549" s="260"/>
      <c r="U549" s="260"/>
      <c r="V549" s="260"/>
      <c r="W549" s="260"/>
      <c r="X549" s="260"/>
      <c r="Y549" s="260"/>
      <c r="Z549" s="260"/>
    </row>
    <row r="550" spans="2:26" ht="14.25" customHeight="1">
      <c r="B550" s="19"/>
      <c r="D550" s="114"/>
      <c r="H550" s="421"/>
      <c r="I550" s="260"/>
      <c r="J550" s="260"/>
      <c r="K550" s="260"/>
      <c r="L550" s="260"/>
      <c r="M550" s="260"/>
      <c r="N550" s="260"/>
      <c r="O550" s="260"/>
      <c r="P550" s="260"/>
      <c r="Q550" s="260"/>
      <c r="R550" s="260"/>
      <c r="S550" s="260"/>
      <c r="T550" s="260"/>
      <c r="U550" s="260"/>
      <c r="V550" s="260"/>
      <c r="W550" s="260"/>
      <c r="X550" s="260"/>
      <c r="Y550" s="260"/>
      <c r="Z550" s="260"/>
    </row>
    <row r="551" spans="2:26" ht="14.25" customHeight="1">
      <c r="B551" s="19"/>
      <c r="D551" s="114"/>
      <c r="H551" s="421"/>
      <c r="I551" s="260"/>
      <c r="J551" s="260"/>
      <c r="K551" s="260"/>
      <c r="L551" s="260"/>
      <c r="M551" s="260"/>
      <c r="N551" s="260"/>
      <c r="O551" s="260"/>
      <c r="P551" s="260"/>
      <c r="Q551" s="260"/>
      <c r="R551" s="260"/>
      <c r="S551" s="260"/>
      <c r="T551" s="260"/>
      <c r="U551" s="260"/>
      <c r="V551" s="260"/>
      <c r="W551" s="260"/>
      <c r="X551" s="260"/>
      <c r="Y551" s="260"/>
      <c r="Z551" s="260"/>
    </row>
    <row r="552" spans="2:26" ht="14.25" customHeight="1">
      <c r="B552" s="19"/>
      <c r="D552" s="114"/>
      <c r="H552" s="421"/>
      <c r="I552" s="260"/>
      <c r="J552" s="260"/>
      <c r="K552" s="260"/>
      <c r="L552" s="260"/>
      <c r="M552" s="260"/>
      <c r="N552" s="260"/>
      <c r="O552" s="260"/>
      <c r="P552" s="260"/>
      <c r="Q552" s="260"/>
      <c r="R552" s="260"/>
      <c r="S552" s="260"/>
      <c r="T552" s="260"/>
      <c r="U552" s="260"/>
      <c r="V552" s="260"/>
      <c r="W552" s="260"/>
      <c r="X552" s="260"/>
      <c r="Y552" s="260"/>
      <c r="Z552" s="260"/>
    </row>
    <row r="553" spans="2:26" ht="14.25" customHeight="1">
      <c r="B553" s="19"/>
      <c r="D553" s="114"/>
      <c r="H553" s="421"/>
      <c r="I553" s="260"/>
      <c r="J553" s="260"/>
      <c r="K553" s="260"/>
      <c r="L553" s="260"/>
      <c r="M553" s="260"/>
      <c r="N553" s="260"/>
      <c r="O553" s="260"/>
      <c r="P553" s="260"/>
      <c r="Q553" s="260"/>
      <c r="R553" s="260"/>
      <c r="S553" s="260"/>
      <c r="T553" s="260"/>
      <c r="U553" s="260"/>
      <c r="V553" s="260"/>
      <c r="W553" s="260"/>
      <c r="X553" s="260"/>
      <c r="Y553" s="260"/>
      <c r="Z553" s="260"/>
    </row>
    <row r="554" spans="2:26" ht="14.25" customHeight="1">
      <c r="B554" s="19"/>
      <c r="D554" s="114"/>
      <c r="H554" s="421"/>
      <c r="I554" s="260"/>
      <c r="J554" s="260"/>
      <c r="K554" s="260"/>
      <c r="L554" s="260"/>
      <c r="M554" s="260"/>
      <c r="N554" s="260"/>
      <c r="O554" s="260"/>
      <c r="P554" s="260"/>
      <c r="Q554" s="260"/>
      <c r="R554" s="260"/>
      <c r="S554" s="260"/>
      <c r="T554" s="260"/>
      <c r="U554" s="260"/>
      <c r="V554" s="260"/>
      <c r="W554" s="260"/>
      <c r="X554" s="260"/>
      <c r="Y554" s="260"/>
      <c r="Z554" s="260"/>
    </row>
    <row r="555" spans="2:26" ht="14.25" customHeight="1">
      <c r="B555" s="19"/>
      <c r="D555" s="114"/>
      <c r="H555" s="421"/>
      <c r="I555" s="260"/>
      <c r="J555" s="260"/>
      <c r="K555" s="260"/>
      <c r="L555" s="260"/>
      <c r="M555" s="260"/>
      <c r="N555" s="260"/>
      <c r="O555" s="260"/>
      <c r="P555" s="260"/>
      <c r="Q555" s="260"/>
      <c r="R555" s="260"/>
      <c r="S555" s="260"/>
      <c r="T555" s="260"/>
      <c r="U555" s="260"/>
      <c r="V555" s="260"/>
      <c r="W555" s="260"/>
      <c r="X555" s="260"/>
      <c r="Y555" s="260"/>
      <c r="Z555" s="260"/>
    </row>
    <row r="556" spans="2:26" ht="14.25" customHeight="1">
      <c r="B556" s="19"/>
      <c r="D556" s="114"/>
      <c r="H556" s="421"/>
      <c r="I556" s="260"/>
      <c r="J556" s="260"/>
      <c r="K556" s="260"/>
      <c r="L556" s="260"/>
      <c r="M556" s="260"/>
      <c r="N556" s="260"/>
      <c r="O556" s="260"/>
      <c r="P556" s="260"/>
      <c r="Q556" s="260"/>
      <c r="R556" s="260"/>
      <c r="S556" s="260"/>
      <c r="T556" s="260"/>
      <c r="U556" s="260"/>
      <c r="V556" s="260"/>
      <c r="W556" s="260"/>
      <c r="X556" s="260"/>
      <c r="Y556" s="260"/>
      <c r="Z556" s="260"/>
    </row>
    <row r="557" spans="2:26" ht="14.25" customHeight="1">
      <c r="B557" s="19"/>
      <c r="D557" s="114"/>
      <c r="H557" s="421"/>
      <c r="I557" s="260"/>
      <c r="J557" s="260"/>
      <c r="K557" s="260"/>
      <c r="L557" s="260"/>
      <c r="M557" s="260"/>
      <c r="N557" s="260"/>
      <c r="O557" s="260"/>
      <c r="P557" s="260"/>
      <c r="Q557" s="260"/>
      <c r="R557" s="260"/>
      <c r="S557" s="260"/>
      <c r="T557" s="260"/>
      <c r="U557" s="260"/>
      <c r="V557" s="260"/>
      <c r="W557" s="260"/>
      <c r="X557" s="260"/>
      <c r="Y557" s="260"/>
      <c r="Z557" s="260"/>
    </row>
    <row r="558" spans="2:26" ht="14.25" customHeight="1">
      <c r="B558" s="19"/>
      <c r="D558" s="114"/>
      <c r="H558" s="421"/>
      <c r="I558" s="260"/>
      <c r="J558" s="260"/>
      <c r="K558" s="260"/>
      <c r="L558" s="260"/>
      <c r="M558" s="260"/>
      <c r="N558" s="260"/>
      <c r="O558" s="260"/>
      <c r="P558" s="260"/>
      <c r="Q558" s="260"/>
      <c r="R558" s="260"/>
      <c r="S558" s="260"/>
      <c r="T558" s="260"/>
      <c r="U558" s="260"/>
      <c r="V558" s="260"/>
      <c r="W558" s="260"/>
      <c r="X558" s="260"/>
      <c r="Y558" s="260"/>
      <c r="Z558" s="260"/>
    </row>
    <row r="559" spans="2:26" ht="14.25" customHeight="1">
      <c r="B559" s="19"/>
      <c r="D559" s="114"/>
      <c r="H559" s="421"/>
      <c r="I559" s="260"/>
      <c r="J559" s="260"/>
      <c r="K559" s="260"/>
      <c r="L559" s="260"/>
      <c r="M559" s="260"/>
      <c r="N559" s="260"/>
      <c r="O559" s="260"/>
      <c r="P559" s="260"/>
      <c r="Q559" s="260"/>
      <c r="R559" s="260"/>
      <c r="S559" s="260"/>
      <c r="T559" s="260"/>
      <c r="U559" s="260"/>
      <c r="V559" s="260"/>
      <c r="W559" s="260"/>
      <c r="X559" s="260"/>
      <c r="Y559" s="260"/>
      <c r="Z559" s="260"/>
    </row>
    <row r="560" spans="2:26" ht="14.25" customHeight="1">
      <c r="B560" s="19"/>
      <c r="D560" s="114"/>
      <c r="H560" s="421"/>
      <c r="I560" s="260"/>
      <c r="J560" s="260"/>
      <c r="K560" s="260"/>
      <c r="L560" s="260"/>
      <c r="M560" s="260"/>
      <c r="N560" s="260"/>
      <c r="O560" s="260"/>
      <c r="P560" s="260"/>
      <c r="Q560" s="260"/>
      <c r="R560" s="260"/>
      <c r="S560" s="260"/>
      <c r="T560" s="260"/>
      <c r="U560" s="260"/>
      <c r="V560" s="260"/>
      <c r="W560" s="260"/>
      <c r="X560" s="260"/>
      <c r="Y560" s="260"/>
      <c r="Z560" s="260"/>
    </row>
    <row r="561" spans="2:26" ht="14.25" customHeight="1">
      <c r="B561" s="19"/>
      <c r="D561" s="114"/>
      <c r="H561" s="421"/>
      <c r="I561" s="260"/>
      <c r="J561" s="260"/>
      <c r="K561" s="260"/>
      <c r="L561" s="260"/>
      <c r="M561" s="260"/>
      <c r="N561" s="260"/>
      <c r="O561" s="260"/>
      <c r="P561" s="260"/>
      <c r="Q561" s="260"/>
      <c r="R561" s="260"/>
      <c r="S561" s="260"/>
      <c r="T561" s="260"/>
      <c r="U561" s="260"/>
      <c r="V561" s="260"/>
      <c r="W561" s="260"/>
      <c r="X561" s="260"/>
      <c r="Y561" s="260"/>
      <c r="Z561" s="260"/>
    </row>
    <row r="562" spans="2:26" ht="14.25" customHeight="1">
      <c r="B562" s="19"/>
      <c r="D562" s="114"/>
      <c r="H562" s="421"/>
      <c r="I562" s="260"/>
      <c r="J562" s="260"/>
      <c r="K562" s="260"/>
      <c r="L562" s="260"/>
      <c r="M562" s="260"/>
      <c r="N562" s="260"/>
      <c r="O562" s="260"/>
      <c r="P562" s="260"/>
      <c r="Q562" s="260"/>
      <c r="R562" s="260"/>
      <c r="S562" s="260"/>
      <c r="T562" s="260"/>
      <c r="U562" s="260"/>
      <c r="V562" s="260"/>
      <c r="W562" s="260"/>
      <c r="X562" s="260"/>
      <c r="Y562" s="260"/>
      <c r="Z562" s="260"/>
    </row>
    <row r="563" spans="2:26" ht="14.25" customHeight="1">
      <c r="B563" s="19"/>
      <c r="D563" s="114"/>
      <c r="H563" s="421"/>
      <c r="I563" s="260"/>
      <c r="J563" s="260"/>
      <c r="K563" s="260"/>
      <c r="L563" s="260"/>
      <c r="M563" s="260"/>
      <c r="N563" s="260"/>
      <c r="O563" s="260"/>
      <c r="P563" s="260"/>
      <c r="Q563" s="260"/>
      <c r="R563" s="260"/>
      <c r="S563" s="260"/>
      <c r="T563" s="260"/>
      <c r="U563" s="260"/>
      <c r="V563" s="260"/>
      <c r="W563" s="260"/>
      <c r="X563" s="260"/>
      <c r="Y563" s="260"/>
      <c r="Z563" s="260"/>
    </row>
    <row r="564" spans="2:26" ht="14.25" customHeight="1">
      <c r="B564" s="19"/>
      <c r="D564" s="114"/>
      <c r="H564" s="421"/>
      <c r="I564" s="260"/>
      <c r="J564" s="260"/>
      <c r="K564" s="260"/>
      <c r="L564" s="260"/>
      <c r="M564" s="260"/>
      <c r="N564" s="260"/>
      <c r="O564" s="260"/>
      <c r="P564" s="260"/>
      <c r="Q564" s="260"/>
      <c r="R564" s="260"/>
      <c r="S564" s="260"/>
      <c r="T564" s="260"/>
      <c r="U564" s="260"/>
      <c r="V564" s="260"/>
      <c r="W564" s="260"/>
      <c r="X564" s="260"/>
      <c r="Y564" s="260"/>
      <c r="Z564" s="260"/>
    </row>
    <row r="565" spans="2:26" ht="14.25" customHeight="1">
      <c r="B565" s="19"/>
      <c r="D565" s="114"/>
      <c r="H565" s="421"/>
      <c r="I565" s="260"/>
      <c r="J565" s="260"/>
      <c r="K565" s="260"/>
      <c r="L565" s="260"/>
      <c r="M565" s="260"/>
      <c r="N565" s="260"/>
      <c r="O565" s="260"/>
      <c r="P565" s="260"/>
      <c r="Q565" s="260"/>
      <c r="R565" s="260"/>
      <c r="S565" s="260"/>
      <c r="T565" s="260"/>
      <c r="U565" s="260"/>
      <c r="V565" s="260"/>
      <c r="W565" s="260"/>
      <c r="X565" s="260"/>
      <c r="Y565" s="260"/>
      <c r="Z565" s="260"/>
    </row>
    <row r="566" spans="2:26" ht="14.25" customHeight="1">
      <c r="B566" s="19"/>
      <c r="D566" s="114"/>
      <c r="H566" s="421"/>
      <c r="I566" s="260"/>
      <c r="J566" s="260"/>
      <c r="K566" s="260"/>
      <c r="L566" s="260"/>
      <c r="M566" s="260"/>
      <c r="N566" s="260"/>
      <c r="O566" s="260"/>
      <c r="P566" s="260"/>
      <c r="Q566" s="260"/>
      <c r="R566" s="260"/>
      <c r="S566" s="260"/>
      <c r="T566" s="260"/>
      <c r="U566" s="260"/>
      <c r="V566" s="260"/>
      <c r="W566" s="260"/>
      <c r="X566" s="260"/>
      <c r="Y566" s="260"/>
      <c r="Z566" s="260"/>
    </row>
    <row r="567" spans="2:26" ht="14.25" customHeight="1">
      <c r="B567" s="19"/>
      <c r="D567" s="114"/>
      <c r="H567" s="421"/>
      <c r="I567" s="260"/>
      <c r="J567" s="260"/>
      <c r="K567" s="260"/>
      <c r="L567" s="260"/>
      <c r="M567" s="260"/>
      <c r="N567" s="260"/>
      <c r="O567" s="260"/>
      <c r="P567" s="260"/>
      <c r="Q567" s="260"/>
      <c r="R567" s="260"/>
      <c r="S567" s="260"/>
      <c r="T567" s="260"/>
      <c r="U567" s="260"/>
      <c r="V567" s="260"/>
      <c r="W567" s="260"/>
      <c r="X567" s="260"/>
      <c r="Y567" s="260"/>
      <c r="Z567" s="260"/>
    </row>
    <row r="568" spans="2:26" ht="14.25" customHeight="1">
      <c r="B568" s="19"/>
      <c r="D568" s="114"/>
      <c r="H568" s="421"/>
      <c r="I568" s="260"/>
      <c r="J568" s="260"/>
      <c r="K568" s="260"/>
      <c r="L568" s="260"/>
      <c r="M568" s="260"/>
      <c r="N568" s="260"/>
      <c r="O568" s="260"/>
      <c r="P568" s="260"/>
      <c r="Q568" s="260"/>
      <c r="R568" s="260"/>
      <c r="S568" s="260"/>
      <c r="T568" s="260"/>
      <c r="U568" s="260"/>
      <c r="V568" s="260"/>
      <c r="W568" s="260"/>
      <c r="X568" s="260"/>
      <c r="Y568" s="260"/>
      <c r="Z568" s="260"/>
    </row>
    <row r="569" spans="2:26" ht="14.25" customHeight="1">
      <c r="B569" s="19"/>
      <c r="D569" s="114"/>
      <c r="H569" s="421"/>
      <c r="I569" s="260"/>
      <c r="J569" s="260"/>
      <c r="K569" s="260"/>
      <c r="L569" s="260"/>
      <c r="M569" s="260"/>
      <c r="N569" s="260"/>
      <c r="O569" s="260"/>
      <c r="P569" s="260"/>
      <c r="Q569" s="260"/>
      <c r="R569" s="260"/>
      <c r="S569" s="260"/>
      <c r="T569" s="260"/>
      <c r="U569" s="260"/>
      <c r="V569" s="260"/>
      <c r="W569" s="260"/>
      <c r="X569" s="260"/>
      <c r="Y569" s="260"/>
      <c r="Z569" s="260"/>
    </row>
    <row r="570" spans="2:26" ht="14.25" customHeight="1">
      <c r="B570" s="19"/>
      <c r="D570" s="114"/>
      <c r="H570" s="421"/>
      <c r="I570" s="260"/>
      <c r="J570" s="260"/>
      <c r="K570" s="260"/>
      <c r="L570" s="260"/>
      <c r="M570" s="260"/>
      <c r="N570" s="260"/>
      <c r="O570" s="260"/>
      <c r="P570" s="260"/>
      <c r="Q570" s="260"/>
      <c r="R570" s="260"/>
      <c r="S570" s="260"/>
      <c r="T570" s="260"/>
      <c r="U570" s="260"/>
      <c r="V570" s="260"/>
      <c r="W570" s="260"/>
      <c r="X570" s="260"/>
      <c r="Y570" s="260"/>
      <c r="Z570" s="260"/>
    </row>
    <row r="571" spans="2:26" ht="14.25" customHeight="1">
      <c r="B571" s="19"/>
      <c r="D571" s="114"/>
      <c r="H571" s="421"/>
      <c r="I571" s="260"/>
      <c r="J571" s="260"/>
      <c r="K571" s="260"/>
      <c r="L571" s="260"/>
      <c r="M571" s="260"/>
      <c r="N571" s="260"/>
      <c r="O571" s="260"/>
      <c r="P571" s="260"/>
      <c r="Q571" s="260"/>
      <c r="R571" s="260"/>
      <c r="S571" s="260"/>
      <c r="T571" s="260"/>
      <c r="U571" s="260"/>
      <c r="V571" s="260"/>
      <c r="W571" s="260"/>
      <c r="X571" s="260"/>
      <c r="Y571" s="260"/>
      <c r="Z571" s="260"/>
    </row>
    <row r="572" spans="2:26" ht="14.25" customHeight="1">
      <c r="B572" s="19"/>
      <c r="D572" s="114"/>
      <c r="H572" s="421"/>
      <c r="I572" s="260"/>
      <c r="J572" s="260"/>
      <c r="K572" s="260"/>
      <c r="L572" s="260"/>
      <c r="M572" s="260"/>
      <c r="N572" s="260"/>
      <c r="O572" s="260"/>
      <c r="P572" s="260"/>
      <c r="Q572" s="260"/>
      <c r="R572" s="260"/>
      <c r="S572" s="260"/>
      <c r="T572" s="260"/>
      <c r="U572" s="260"/>
      <c r="V572" s="260"/>
      <c r="W572" s="260"/>
      <c r="X572" s="260"/>
      <c r="Y572" s="260"/>
      <c r="Z572" s="260"/>
    </row>
    <row r="573" spans="2:26" ht="14.25" customHeight="1">
      <c r="B573" s="19"/>
      <c r="D573" s="114"/>
      <c r="H573" s="421"/>
      <c r="I573" s="260"/>
      <c r="J573" s="260"/>
      <c r="K573" s="260"/>
      <c r="L573" s="260"/>
      <c r="M573" s="260"/>
      <c r="N573" s="260"/>
      <c r="O573" s="260"/>
      <c r="P573" s="260"/>
      <c r="Q573" s="260"/>
      <c r="R573" s="260"/>
      <c r="S573" s="260"/>
      <c r="T573" s="260"/>
      <c r="U573" s="260"/>
      <c r="V573" s="260"/>
      <c r="W573" s="260"/>
      <c r="X573" s="260"/>
      <c r="Y573" s="260"/>
      <c r="Z573" s="260"/>
    </row>
    <row r="574" spans="2:26" ht="14.25" customHeight="1">
      <c r="B574" s="19"/>
      <c r="D574" s="114"/>
      <c r="H574" s="421"/>
      <c r="I574" s="260"/>
      <c r="J574" s="260"/>
      <c r="K574" s="260"/>
      <c r="L574" s="260"/>
      <c r="M574" s="260"/>
      <c r="N574" s="260"/>
      <c r="O574" s="260"/>
      <c r="P574" s="260"/>
      <c r="Q574" s="260"/>
      <c r="R574" s="260"/>
      <c r="S574" s="260"/>
      <c r="T574" s="260"/>
      <c r="U574" s="260"/>
      <c r="V574" s="260"/>
      <c r="W574" s="260"/>
      <c r="X574" s="260"/>
      <c r="Y574" s="260"/>
      <c r="Z574" s="260"/>
    </row>
    <row r="575" spans="2:26" ht="14.25" customHeight="1">
      <c r="B575" s="19"/>
      <c r="D575" s="114"/>
      <c r="H575" s="421"/>
      <c r="I575" s="260"/>
      <c r="J575" s="260"/>
      <c r="K575" s="260"/>
      <c r="L575" s="260"/>
      <c r="M575" s="260"/>
      <c r="N575" s="260"/>
      <c r="O575" s="260"/>
      <c r="P575" s="260"/>
      <c r="Q575" s="260"/>
      <c r="R575" s="260"/>
      <c r="S575" s="260"/>
      <c r="T575" s="260"/>
      <c r="U575" s="260"/>
      <c r="V575" s="260"/>
      <c r="W575" s="260"/>
      <c r="X575" s="260"/>
      <c r="Y575" s="260"/>
      <c r="Z575" s="260"/>
    </row>
    <row r="576" spans="2:26" ht="14.25" customHeight="1">
      <c r="B576" s="19"/>
      <c r="D576" s="114"/>
      <c r="H576" s="421"/>
      <c r="I576" s="260"/>
      <c r="J576" s="260"/>
      <c r="K576" s="260"/>
      <c r="L576" s="260"/>
      <c r="M576" s="260"/>
      <c r="N576" s="260"/>
      <c r="O576" s="260"/>
      <c r="P576" s="260"/>
      <c r="Q576" s="260"/>
      <c r="R576" s="260"/>
      <c r="S576" s="260"/>
      <c r="T576" s="260"/>
      <c r="U576" s="260"/>
      <c r="V576" s="260"/>
      <c r="W576" s="260"/>
      <c r="X576" s="260"/>
      <c r="Y576" s="260"/>
      <c r="Z576" s="260"/>
    </row>
    <row r="577" spans="2:26" ht="14.25" customHeight="1">
      <c r="B577" s="19"/>
      <c r="D577" s="114"/>
      <c r="H577" s="421"/>
      <c r="I577" s="260"/>
      <c r="J577" s="260"/>
      <c r="K577" s="260"/>
      <c r="L577" s="260"/>
      <c r="M577" s="260"/>
      <c r="N577" s="260"/>
      <c r="O577" s="260"/>
      <c r="P577" s="260"/>
      <c r="Q577" s="260"/>
      <c r="R577" s="260"/>
      <c r="S577" s="260"/>
      <c r="T577" s="260"/>
      <c r="U577" s="260"/>
      <c r="V577" s="260"/>
      <c r="W577" s="260"/>
      <c r="X577" s="260"/>
      <c r="Y577" s="260"/>
      <c r="Z577" s="260"/>
    </row>
    <row r="578" spans="2:26" ht="14.25" customHeight="1">
      <c r="B578" s="19"/>
      <c r="D578" s="114"/>
      <c r="H578" s="421"/>
      <c r="I578" s="260"/>
      <c r="J578" s="260"/>
      <c r="K578" s="260"/>
      <c r="L578" s="260"/>
      <c r="M578" s="260"/>
      <c r="N578" s="260"/>
      <c r="O578" s="260"/>
      <c r="P578" s="260"/>
      <c r="Q578" s="260"/>
      <c r="R578" s="260"/>
      <c r="S578" s="260"/>
      <c r="T578" s="260"/>
      <c r="U578" s="260"/>
      <c r="V578" s="260"/>
      <c r="W578" s="260"/>
      <c r="X578" s="260"/>
      <c r="Y578" s="260"/>
      <c r="Z578" s="260"/>
    </row>
    <row r="579" spans="2:26" ht="14.25" customHeight="1">
      <c r="B579" s="19"/>
      <c r="D579" s="114"/>
      <c r="H579" s="421"/>
      <c r="I579" s="260"/>
      <c r="J579" s="260"/>
      <c r="K579" s="260"/>
      <c r="L579" s="260"/>
      <c r="M579" s="260"/>
      <c r="N579" s="260"/>
      <c r="O579" s="260"/>
      <c r="P579" s="260"/>
      <c r="Q579" s="260"/>
      <c r="R579" s="260"/>
      <c r="S579" s="260"/>
      <c r="T579" s="260"/>
      <c r="U579" s="260"/>
      <c r="V579" s="260"/>
      <c r="W579" s="260"/>
      <c r="X579" s="260"/>
      <c r="Y579" s="260"/>
      <c r="Z579" s="260"/>
    </row>
    <row r="580" spans="2:26" ht="14.25" customHeight="1">
      <c r="B580" s="19"/>
      <c r="D580" s="114"/>
      <c r="H580" s="421"/>
      <c r="I580" s="260"/>
      <c r="J580" s="260"/>
      <c r="K580" s="260"/>
      <c r="L580" s="260"/>
      <c r="M580" s="260"/>
      <c r="N580" s="260"/>
      <c r="O580" s="260"/>
      <c r="P580" s="260"/>
      <c r="Q580" s="260"/>
      <c r="R580" s="260"/>
      <c r="S580" s="260"/>
      <c r="T580" s="260"/>
      <c r="U580" s="260"/>
      <c r="V580" s="260"/>
      <c r="W580" s="260"/>
      <c r="X580" s="260"/>
      <c r="Y580" s="260"/>
      <c r="Z580" s="260"/>
    </row>
    <row r="581" spans="2:26" ht="14.25" customHeight="1">
      <c r="B581" s="19"/>
      <c r="D581" s="114"/>
      <c r="H581" s="421"/>
      <c r="I581" s="260"/>
      <c r="J581" s="260"/>
      <c r="K581" s="260"/>
      <c r="L581" s="260"/>
      <c r="M581" s="260"/>
      <c r="N581" s="260"/>
      <c r="O581" s="260"/>
      <c r="P581" s="260"/>
      <c r="Q581" s="260"/>
      <c r="R581" s="260"/>
      <c r="S581" s="260"/>
      <c r="T581" s="260"/>
      <c r="U581" s="260"/>
      <c r="V581" s="260"/>
      <c r="W581" s="260"/>
      <c r="X581" s="260"/>
      <c r="Y581" s="260"/>
      <c r="Z581" s="260"/>
    </row>
    <row r="582" spans="2:26" ht="14.25" customHeight="1">
      <c r="B582" s="19"/>
      <c r="D582" s="114"/>
      <c r="H582" s="421"/>
      <c r="I582" s="260"/>
      <c r="J582" s="260"/>
      <c r="K582" s="260"/>
      <c r="L582" s="260"/>
      <c r="M582" s="260"/>
      <c r="N582" s="260"/>
      <c r="O582" s="260"/>
      <c r="P582" s="260"/>
      <c r="Q582" s="260"/>
      <c r="R582" s="260"/>
      <c r="S582" s="260"/>
      <c r="T582" s="260"/>
      <c r="U582" s="260"/>
      <c r="V582" s="260"/>
      <c r="W582" s="260"/>
      <c r="X582" s="260"/>
      <c r="Y582" s="260"/>
      <c r="Z582" s="260"/>
    </row>
    <row r="583" spans="2:26" ht="14.25" customHeight="1">
      <c r="B583" s="19"/>
      <c r="D583" s="114"/>
      <c r="H583" s="421"/>
      <c r="I583" s="260"/>
      <c r="J583" s="260"/>
      <c r="K583" s="260"/>
      <c r="L583" s="260"/>
      <c r="M583" s="260"/>
      <c r="N583" s="260"/>
      <c r="O583" s="260"/>
      <c r="P583" s="260"/>
      <c r="Q583" s="260"/>
      <c r="R583" s="260"/>
      <c r="S583" s="260"/>
      <c r="T583" s="260"/>
      <c r="U583" s="260"/>
      <c r="V583" s="260"/>
      <c r="W583" s="260"/>
      <c r="X583" s="260"/>
      <c r="Y583" s="260"/>
      <c r="Z583" s="260"/>
    </row>
    <row r="584" spans="2:26" ht="14.25" customHeight="1">
      <c r="B584" s="19"/>
      <c r="D584" s="114"/>
      <c r="H584" s="421"/>
      <c r="I584" s="260"/>
      <c r="J584" s="260"/>
      <c r="K584" s="260"/>
      <c r="L584" s="260"/>
      <c r="M584" s="260"/>
      <c r="N584" s="260"/>
      <c r="O584" s="260"/>
      <c r="P584" s="260"/>
      <c r="Q584" s="260"/>
      <c r="R584" s="260"/>
      <c r="S584" s="260"/>
      <c r="T584" s="260"/>
      <c r="U584" s="260"/>
      <c r="V584" s="260"/>
      <c r="W584" s="260"/>
      <c r="X584" s="260"/>
      <c r="Y584" s="260"/>
      <c r="Z584" s="260"/>
    </row>
    <row r="585" spans="2:26" ht="14.25" customHeight="1">
      <c r="B585" s="19"/>
      <c r="D585" s="114"/>
      <c r="H585" s="421"/>
      <c r="I585" s="260"/>
      <c r="J585" s="260"/>
      <c r="K585" s="260"/>
      <c r="L585" s="260"/>
      <c r="M585" s="260"/>
      <c r="N585" s="260"/>
      <c r="O585" s="260"/>
      <c r="P585" s="260"/>
      <c r="Q585" s="260"/>
      <c r="R585" s="260"/>
      <c r="S585" s="260"/>
      <c r="T585" s="260"/>
      <c r="U585" s="260"/>
      <c r="V585" s="260"/>
      <c r="W585" s="260"/>
      <c r="X585" s="260"/>
      <c r="Y585" s="260"/>
      <c r="Z585" s="260"/>
    </row>
    <row r="586" spans="2:26" ht="14.25" customHeight="1">
      <c r="B586" s="19"/>
      <c r="D586" s="114"/>
      <c r="H586" s="421"/>
      <c r="I586" s="260"/>
      <c r="J586" s="260"/>
      <c r="K586" s="260"/>
      <c r="L586" s="260"/>
      <c r="M586" s="260"/>
      <c r="N586" s="260"/>
      <c r="O586" s="260"/>
      <c r="P586" s="260"/>
      <c r="Q586" s="260"/>
      <c r="R586" s="260"/>
      <c r="S586" s="260"/>
      <c r="T586" s="260"/>
      <c r="U586" s="260"/>
      <c r="V586" s="260"/>
      <c r="W586" s="260"/>
      <c r="X586" s="260"/>
      <c r="Y586" s="260"/>
      <c r="Z586" s="260"/>
    </row>
    <row r="587" spans="2:26" ht="14.25" customHeight="1">
      <c r="B587" s="19"/>
      <c r="D587" s="114"/>
      <c r="H587" s="421"/>
      <c r="I587" s="260"/>
      <c r="J587" s="260"/>
      <c r="K587" s="260"/>
      <c r="L587" s="260"/>
      <c r="M587" s="260"/>
      <c r="N587" s="260"/>
      <c r="O587" s="260"/>
      <c r="P587" s="260"/>
      <c r="Q587" s="260"/>
      <c r="R587" s="260"/>
      <c r="S587" s="260"/>
      <c r="T587" s="260"/>
      <c r="U587" s="260"/>
      <c r="V587" s="260"/>
      <c r="W587" s="260"/>
      <c r="X587" s="260"/>
      <c r="Y587" s="260"/>
      <c r="Z587" s="260"/>
    </row>
    <row r="588" spans="2:26" ht="14.25" customHeight="1">
      <c r="B588" s="19"/>
      <c r="D588" s="114"/>
      <c r="H588" s="421"/>
      <c r="I588" s="260"/>
      <c r="J588" s="260"/>
      <c r="K588" s="260"/>
      <c r="L588" s="260"/>
      <c r="M588" s="260"/>
      <c r="N588" s="260"/>
      <c r="O588" s="260"/>
      <c r="P588" s="260"/>
      <c r="Q588" s="260"/>
      <c r="R588" s="260"/>
      <c r="S588" s="260"/>
      <c r="T588" s="260"/>
      <c r="U588" s="260"/>
      <c r="V588" s="260"/>
      <c r="W588" s="260"/>
      <c r="X588" s="260"/>
      <c r="Y588" s="260"/>
      <c r="Z588" s="260"/>
    </row>
    <row r="589" spans="2:26" ht="14.25" customHeight="1">
      <c r="B589" s="19"/>
      <c r="D589" s="114"/>
      <c r="H589" s="421"/>
      <c r="I589" s="260"/>
      <c r="J589" s="260"/>
      <c r="K589" s="260"/>
      <c r="L589" s="260"/>
      <c r="M589" s="260"/>
      <c r="N589" s="260"/>
      <c r="O589" s="260"/>
      <c r="P589" s="260"/>
      <c r="Q589" s="260"/>
      <c r="R589" s="260"/>
      <c r="S589" s="260"/>
      <c r="T589" s="260"/>
      <c r="U589" s="260"/>
      <c r="V589" s="260"/>
      <c r="W589" s="260"/>
      <c r="X589" s="260"/>
      <c r="Y589" s="260"/>
      <c r="Z589" s="260"/>
    </row>
    <row r="590" spans="2:26" ht="14.25" customHeight="1">
      <c r="B590" s="19"/>
      <c r="D590" s="114"/>
      <c r="H590" s="421"/>
      <c r="I590" s="260"/>
      <c r="J590" s="260"/>
      <c r="K590" s="260"/>
      <c r="L590" s="260"/>
      <c r="M590" s="260"/>
      <c r="N590" s="260"/>
      <c r="O590" s="260"/>
      <c r="P590" s="260"/>
      <c r="Q590" s="260"/>
      <c r="R590" s="260"/>
      <c r="S590" s="260"/>
      <c r="T590" s="260"/>
      <c r="U590" s="260"/>
      <c r="V590" s="260"/>
      <c r="W590" s="260"/>
      <c r="X590" s="260"/>
      <c r="Y590" s="260"/>
      <c r="Z590" s="260"/>
    </row>
    <row r="591" spans="2:26" ht="14.25" customHeight="1">
      <c r="B591" s="19"/>
      <c r="D591" s="114"/>
      <c r="H591" s="421"/>
      <c r="I591" s="260"/>
      <c r="J591" s="260"/>
      <c r="K591" s="260"/>
      <c r="L591" s="260"/>
      <c r="M591" s="260"/>
      <c r="N591" s="260"/>
      <c r="O591" s="260"/>
      <c r="P591" s="260"/>
      <c r="Q591" s="260"/>
      <c r="R591" s="260"/>
      <c r="S591" s="260"/>
      <c r="T591" s="260"/>
      <c r="U591" s="260"/>
      <c r="V591" s="260"/>
      <c r="W591" s="260"/>
      <c r="X591" s="260"/>
      <c r="Y591" s="260"/>
      <c r="Z591" s="260"/>
    </row>
    <row r="592" spans="2:26" ht="14.25" customHeight="1">
      <c r="B592" s="19"/>
      <c r="D592" s="114"/>
      <c r="H592" s="421"/>
      <c r="I592" s="260"/>
      <c r="J592" s="260"/>
      <c r="K592" s="260"/>
      <c r="L592" s="260"/>
      <c r="M592" s="260"/>
      <c r="N592" s="260"/>
      <c r="O592" s="260"/>
      <c r="P592" s="260"/>
      <c r="Q592" s="260"/>
      <c r="R592" s="260"/>
      <c r="S592" s="260"/>
      <c r="T592" s="260"/>
      <c r="U592" s="260"/>
      <c r="V592" s="260"/>
      <c r="W592" s="260"/>
      <c r="X592" s="260"/>
      <c r="Y592" s="260"/>
      <c r="Z592" s="260"/>
    </row>
    <row r="593" spans="2:26" ht="14.25" customHeight="1">
      <c r="B593" s="19"/>
      <c r="D593" s="114"/>
      <c r="H593" s="421"/>
      <c r="I593" s="260"/>
      <c r="J593" s="260"/>
      <c r="K593" s="260"/>
      <c r="L593" s="260"/>
      <c r="M593" s="260"/>
      <c r="N593" s="260"/>
      <c r="O593" s="260"/>
      <c r="P593" s="260"/>
      <c r="Q593" s="260"/>
      <c r="R593" s="260"/>
      <c r="S593" s="260"/>
      <c r="T593" s="260"/>
      <c r="U593" s="260"/>
      <c r="V593" s="260"/>
      <c r="W593" s="260"/>
      <c r="X593" s="260"/>
      <c r="Y593" s="260"/>
      <c r="Z593" s="260"/>
    </row>
    <row r="594" spans="2:26" ht="14.25" customHeight="1">
      <c r="B594" s="19"/>
      <c r="D594" s="114"/>
      <c r="H594" s="421"/>
      <c r="I594" s="260"/>
      <c r="J594" s="260"/>
      <c r="K594" s="260"/>
      <c r="L594" s="260"/>
      <c r="M594" s="260"/>
      <c r="N594" s="260"/>
      <c r="O594" s="260"/>
      <c r="P594" s="260"/>
      <c r="Q594" s="260"/>
      <c r="R594" s="260"/>
      <c r="S594" s="260"/>
      <c r="T594" s="260"/>
      <c r="U594" s="260"/>
      <c r="V594" s="260"/>
      <c r="W594" s="260"/>
      <c r="X594" s="260"/>
      <c r="Y594" s="260"/>
      <c r="Z594" s="260"/>
    </row>
    <row r="595" spans="2:26" ht="14.25" customHeight="1">
      <c r="B595" s="19"/>
      <c r="D595" s="114"/>
      <c r="H595" s="421"/>
      <c r="I595" s="260"/>
      <c r="J595" s="260"/>
      <c r="K595" s="260"/>
      <c r="L595" s="260"/>
      <c r="M595" s="260"/>
      <c r="N595" s="260"/>
      <c r="O595" s="260"/>
      <c r="P595" s="260"/>
      <c r="Q595" s="260"/>
      <c r="R595" s="260"/>
      <c r="S595" s="260"/>
      <c r="T595" s="260"/>
      <c r="U595" s="260"/>
      <c r="V595" s="260"/>
      <c r="W595" s="260"/>
      <c r="X595" s="260"/>
      <c r="Y595" s="260"/>
      <c r="Z595" s="260"/>
    </row>
    <row r="596" spans="2:26" ht="14.25" customHeight="1">
      <c r="B596" s="19"/>
      <c r="D596" s="114"/>
      <c r="H596" s="421"/>
      <c r="I596" s="260"/>
      <c r="J596" s="260"/>
      <c r="K596" s="260"/>
      <c r="L596" s="260"/>
      <c r="M596" s="260"/>
      <c r="N596" s="260"/>
      <c r="O596" s="260"/>
      <c r="P596" s="260"/>
      <c r="Q596" s="260"/>
      <c r="R596" s="260"/>
      <c r="S596" s="260"/>
      <c r="T596" s="260"/>
      <c r="U596" s="260"/>
      <c r="V596" s="260"/>
      <c r="W596" s="260"/>
      <c r="X596" s="260"/>
      <c r="Y596" s="260"/>
      <c r="Z596" s="260"/>
    </row>
    <row r="597" spans="2:26" ht="14.25" customHeight="1">
      <c r="B597" s="19"/>
      <c r="D597" s="114"/>
      <c r="H597" s="421"/>
      <c r="I597" s="260"/>
      <c r="J597" s="260"/>
      <c r="K597" s="260"/>
      <c r="L597" s="260"/>
      <c r="M597" s="260"/>
      <c r="N597" s="260"/>
      <c r="O597" s="260"/>
      <c r="P597" s="260"/>
      <c r="Q597" s="260"/>
      <c r="R597" s="260"/>
      <c r="S597" s="260"/>
      <c r="T597" s="260"/>
      <c r="U597" s="260"/>
      <c r="V597" s="260"/>
      <c r="W597" s="260"/>
      <c r="X597" s="260"/>
      <c r="Y597" s="260"/>
      <c r="Z597" s="260"/>
    </row>
    <row r="598" spans="2:26" ht="14.25" customHeight="1">
      <c r="B598" s="19"/>
      <c r="D598" s="114"/>
      <c r="H598" s="421"/>
      <c r="I598" s="260"/>
      <c r="J598" s="260"/>
      <c r="K598" s="260"/>
      <c r="L598" s="260"/>
      <c r="M598" s="260"/>
      <c r="N598" s="260"/>
      <c r="O598" s="260"/>
      <c r="P598" s="260"/>
      <c r="Q598" s="260"/>
      <c r="R598" s="260"/>
      <c r="S598" s="260"/>
      <c r="T598" s="260"/>
      <c r="U598" s="260"/>
      <c r="V598" s="260"/>
      <c r="W598" s="260"/>
      <c r="X598" s="260"/>
      <c r="Y598" s="260"/>
      <c r="Z598" s="260"/>
    </row>
    <row r="599" spans="2:26" ht="14.25" customHeight="1">
      <c r="B599" s="19"/>
      <c r="D599" s="114"/>
      <c r="H599" s="421"/>
      <c r="I599" s="260"/>
      <c r="J599" s="260"/>
      <c r="K599" s="260"/>
      <c r="L599" s="260"/>
      <c r="M599" s="260"/>
      <c r="N599" s="260"/>
      <c r="O599" s="260"/>
      <c r="P599" s="260"/>
      <c r="Q599" s="260"/>
      <c r="R599" s="260"/>
      <c r="S599" s="260"/>
      <c r="T599" s="260"/>
      <c r="U599" s="260"/>
      <c r="V599" s="260"/>
      <c r="W599" s="260"/>
      <c r="X599" s="260"/>
      <c r="Y599" s="260"/>
      <c r="Z599" s="260"/>
    </row>
    <row r="600" spans="2:26" ht="14.25" customHeight="1">
      <c r="B600" s="19"/>
      <c r="D600" s="114"/>
      <c r="H600" s="421"/>
      <c r="I600" s="260"/>
      <c r="J600" s="260"/>
      <c r="K600" s="260"/>
      <c r="L600" s="260"/>
      <c r="M600" s="260"/>
      <c r="N600" s="260"/>
      <c r="O600" s="260"/>
      <c r="P600" s="260"/>
      <c r="Q600" s="260"/>
      <c r="R600" s="260"/>
      <c r="S600" s="260"/>
      <c r="T600" s="260"/>
      <c r="U600" s="260"/>
      <c r="V600" s="260"/>
      <c r="W600" s="260"/>
      <c r="X600" s="260"/>
      <c r="Y600" s="260"/>
      <c r="Z600" s="260"/>
    </row>
    <row r="601" spans="2:26" ht="14.25" customHeight="1">
      <c r="B601" s="19"/>
      <c r="D601" s="114"/>
      <c r="H601" s="421"/>
      <c r="I601" s="260"/>
      <c r="J601" s="260"/>
      <c r="K601" s="260"/>
      <c r="L601" s="260"/>
      <c r="M601" s="260"/>
      <c r="N601" s="260"/>
      <c r="O601" s="260"/>
      <c r="P601" s="260"/>
      <c r="Q601" s="260"/>
      <c r="R601" s="260"/>
      <c r="S601" s="260"/>
      <c r="T601" s="260"/>
      <c r="U601" s="260"/>
      <c r="V601" s="260"/>
      <c r="W601" s="260"/>
      <c r="X601" s="260"/>
      <c r="Y601" s="260"/>
      <c r="Z601" s="260"/>
    </row>
    <row r="602" spans="2:26" ht="14.25" customHeight="1">
      <c r="B602" s="19"/>
      <c r="D602" s="114"/>
      <c r="H602" s="421"/>
      <c r="I602" s="260"/>
      <c r="J602" s="260"/>
      <c r="K602" s="260"/>
      <c r="L602" s="260"/>
      <c r="M602" s="260"/>
      <c r="N602" s="260"/>
      <c r="O602" s="260"/>
      <c r="P602" s="260"/>
      <c r="Q602" s="260"/>
      <c r="R602" s="260"/>
      <c r="S602" s="260"/>
      <c r="T602" s="260"/>
      <c r="U602" s="260"/>
      <c r="V602" s="260"/>
      <c r="W602" s="260"/>
      <c r="X602" s="260"/>
      <c r="Y602" s="260"/>
      <c r="Z602" s="260"/>
    </row>
    <row r="603" spans="2:26" ht="14.25" customHeight="1">
      <c r="B603" s="19"/>
      <c r="D603" s="114"/>
      <c r="H603" s="421"/>
      <c r="I603" s="260"/>
      <c r="J603" s="260"/>
      <c r="K603" s="260"/>
      <c r="L603" s="260"/>
      <c r="M603" s="260"/>
      <c r="N603" s="260"/>
      <c r="O603" s="260"/>
      <c r="P603" s="260"/>
      <c r="Q603" s="260"/>
      <c r="R603" s="260"/>
      <c r="S603" s="260"/>
      <c r="T603" s="260"/>
      <c r="U603" s="260"/>
      <c r="V603" s="260"/>
      <c r="W603" s="260"/>
      <c r="X603" s="260"/>
      <c r="Y603" s="260"/>
      <c r="Z603" s="260"/>
    </row>
    <row r="604" spans="2:26" ht="14.25" customHeight="1">
      <c r="B604" s="19"/>
      <c r="D604" s="114"/>
      <c r="H604" s="421"/>
      <c r="I604" s="260"/>
      <c r="J604" s="260"/>
      <c r="K604" s="260"/>
      <c r="L604" s="260"/>
      <c r="M604" s="260"/>
      <c r="N604" s="260"/>
      <c r="O604" s="260"/>
      <c r="P604" s="260"/>
      <c r="Q604" s="260"/>
      <c r="R604" s="260"/>
      <c r="S604" s="260"/>
      <c r="T604" s="260"/>
      <c r="U604" s="260"/>
      <c r="V604" s="260"/>
      <c r="W604" s="260"/>
      <c r="X604" s="260"/>
      <c r="Y604" s="260"/>
      <c r="Z604" s="260"/>
    </row>
    <row r="605" spans="2:26" ht="14.25" customHeight="1">
      <c r="B605" s="19"/>
      <c r="D605" s="114"/>
      <c r="H605" s="421"/>
      <c r="I605" s="260"/>
      <c r="J605" s="260"/>
      <c r="K605" s="260"/>
      <c r="L605" s="260"/>
      <c r="M605" s="260"/>
      <c r="N605" s="260"/>
      <c r="O605" s="260"/>
      <c r="P605" s="260"/>
      <c r="Q605" s="260"/>
      <c r="R605" s="260"/>
      <c r="S605" s="260"/>
      <c r="T605" s="260"/>
      <c r="U605" s="260"/>
      <c r="V605" s="260"/>
      <c r="W605" s="260"/>
      <c r="X605" s="260"/>
      <c r="Y605" s="260"/>
      <c r="Z605" s="260"/>
    </row>
    <row r="606" spans="2:26" ht="14.25" customHeight="1">
      <c r="B606" s="19"/>
      <c r="D606" s="114"/>
      <c r="H606" s="421"/>
      <c r="I606" s="260"/>
      <c r="J606" s="260"/>
      <c r="K606" s="260"/>
      <c r="L606" s="260"/>
      <c r="M606" s="260"/>
      <c r="N606" s="260"/>
      <c r="O606" s="260"/>
      <c r="P606" s="260"/>
      <c r="Q606" s="260"/>
      <c r="R606" s="260"/>
      <c r="S606" s="260"/>
      <c r="T606" s="260"/>
      <c r="U606" s="260"/>
      <c r="V606" s="260"/>
      <c r="W606" s="260"/>
      <c r="X606" s="260"/>
      <c r="Y606" s="260"/>
      <c r="Z606" s="260"/>
    </row>
    <row r="607" spans="2:26" ht="14.25" customHeight="1">
      <c r="B607" s="19"/>
      <c r="D607" s="114"/>
      <c r="H607" s="421"/>
      <c r="I607" s="260"/>
      <c r="J607" s="260"/>
      <c r="K607" s="260"/>
      <c r="L607" s="260"/>
      <c r="M607" s="260"/>
      <c r="N607" s="260"/>
      <c r="O607" s="260"/>
      <c r="P607" s="260"/>
      <c r="Q607" s="260"/>
      <c r="R607" s="260"/>
      <c r="S607" s="260"/>
      <c r="T607" s="260"/>
      <c r="U607" s="260"/>
      <c r="V607" s="260"/>
      <c r="W607" s="260"/>
      <c r="X607" s="260"/>
      <c r="Y607" s="260"/>
      <c r="Z607" s="260"/>
    </row>
    <row r="608" spans="2:26" ht="14.25" customHeight="1">
      <c r="B608" s="19"/>
      <c r="D608" s="114"/>
      <c r="H608" s="421"/>
      <c r="I608" s="260"/>
      <c r="J608" s="260"/>
      <c r="K608" s="260"/>
      <c r="L608" s="260"/>
      <c r="M608" s="260"/>
      <c r="N608" s="260"/>
      <c r="O608" s="260"/>
      <c r="P608" s="260"/>
      <c r="Q608" s="260"/>
      <c r="R608" s="260"/>
      <c r="S608" s="260"/>
      <c r="T608" s="260"/>
      <c r="U608" s="260"/>
      <c r="V608" s="260"/>
      <c r="W608" s="260"/>
      <c r="X608" s="260"/>
      <c r="Y608" s="260"/>
      <c r="Z608" s="260"/>
    </row>
    <row r="609" spans="2:26" ht="14.25" customHeight="1">
      <c r="B609" s="19"/>
      <c r="D609" s="114"/>
      <c r="H609" s="421"/>
      <c r="I609" s="260"/>
      <c r="J609" s="260"/>
      <c r="K609" s="260"/>
      <c r="L609" s="260"/>
      <c r="M609" s="260"/>
      <c r="N609" s="260"/>
      <c r="O609" s="260"/>
      <c r="P609" s="260"/>
      <c r="Q609" s="260"/>
      <c r="R609" s="260"/>
      <c r="S609" s="260"/>
      <c r="T609" s="260"/>
      <c r="U609" s="260"/>
      <c r="V609" s="260"/>
      <c r="W609" s="260"/>
      <c r="X609" s="260"/>
      <c r="Y609" s="260"/>
      <c r="Z609" s="260"/>
    </row>
    <row r="610" spans="2:26" ht="14.25" customHeight="1">
      <c r="B610" s="19"/>
      <c r="D610" s="114"/>
      <c r="H610" s="421"/>
      <c r="I610" s="260"/>
      <c r="J610" s="260"/>
      <c r="K610" s="260"/>
      <c r="L610" s="260"/>
      <c r="M610" s="260"/>
      <c r="N610" s="260"/>
      <c r="O610" s="260"/>
      <c r="P610" s="260"/>
      <c r="Q610" s="260"/>
      <c r="R610" s="260"/>
      <c r="S610" s="260"/>
      <c r="T610" s="260"/>
      <c r="U610" s="260"/>
      <c r="V610" s="260"/>
      <c r="W610" s="260"/>
      <c r="X610" s="260"/>
      <c r="Y610" s="260"/>
      <c r="Z610" s="260"/>
    </row>
    <row r="611" spans="2:26" ht="14.25" customHeight="1">
      <c r="B611" s="19"/>
      <c r="D611" s="114"/>
      <c r="H611" s="421"/>
      <c r="I611" s="260"/>
      <c r="J611" s="260"/>
      <c r="K611" s="260"/>
      <c r="L611" s="260"/>
      <c r="M611" s="260"/>
      <c r="N611" s="260"/>
      <c r="O611" s="260"/>
      <c r="P611" s="260"/>
      <c r="Q611" s="260"/>
      <c r="R611" s="260"/>
      <c r="S611" s="260"/>
      <c r="T611" s="260"/>
      <c r="U611" s="260"/>
      <c r="V611" s="260"/>
      <c r="W611" s="260"/>
      <c r="X611" s="260"/>
      <c r="Y611" s="260"/>
      <c r="Z611" s="260"/>
    </row>
    <row r="612" spans="2:26" ht="14.25" customHeight="1">
      <c r="B612" s="19"/>
      <c r="D612" s="114"/>
      <c r="H612" s="421"/>
      <c r="I612" s="260"/>
      <c r="J612" s="260"/>
      <c r="K612" s="260"/>
      <c r="L612" s="260"/>
      <c r="M612" s="260"/>
      <c r="N612" s="260"/>
      <c r="O612" s="260"/>
      <c r="P612" s="260"/>
      <c r="Q612" s="260"/>
      <c r="R612" s="260"/>
      <c r="S612" s="260"/>
      <c r="T612" s="260"/>
      <c r="U612" s="260"/>
      <c r="V612" s="260"/>
      <c r="W612" s="260"/>
      <c r="X612" s="260"/>
      <c r="Y612" s="260"/>
      <c r="Z612" s="260"/>
    </row>
    <row r="613" spans="2:26" ht="14.25" customHeight="1">
      <c r="B613" s="19"/>
      <c r="D613" s="114"/>
      <c r="H613" s="421"/>
      <c r="I613" s="260"/>
      <c r="J613" s="260"/>
      <c r="K613" s="260"/>
      <c r="L613" s="260"/>
      <c r="M613" s="260"/>
      <c r="N613" s="260"/>
      <c r="O613" s="260"/>
      <c r="P613" s="260"/>
      <c r="Q613" s="260"/>
      <c r="R613" s="260"/>
      <c r="S613" s="260"/>
      <c r="T613" s="260"/>
      <c r="U613" s="260"/>
      <c r="V613" s="260"/>
      <c r="W613" s="260"/>
      <c r="X613" s="260"/>
      <c r="Y613" s="260"/>
      <c r="Z613" s="260"/>
    </row>
    <row r="614" spans="2:26" ht="14.25" customHeight="1">
      <c r="B614" s="19"/>
      <c r="D614" s="114"/>
      <c r="H614" s="421"/>
      <c r="I614" s="260"/>
      <c r="J614" s="260"/>
      <c r="K614" s="260"/>
      <c r="L614" s="260"/>
      <c r="M614" s="260"/>
      <c r="N614" s="260"/>
      <c r="O614" s="260"/>
      <c r="P614" s="260"/>
      <c r="Q614" s="260"/>
      <c r="R614" s="260"/>
      <c r="S614" s="260"/>
      <c r="T614" s="260"/>
      <c r="U614" s="260"/>
      <c r="V614" s="260"/>
      <c r="W614" s="260"/>
      <c r="X614" s="260"/>
      <c r="Y614" s="260"/>
      <c r="Z614" s="260"/>
    </row>
    <row r="615" spans="2:26" ht="14.25" customHeight="1">
      <c r="B615" s="19"/>
      <c r="D615" s="114"/>
      <c r="H615" s="421"/>
      <c r="I615" s="260"/>
      <c r="J615" s="260"/>
      <c r="K615" s="260"/>
      <c r="L615" s="260"/>
      <c r="M615" s="260"/>
      <c r="N615" s="260"/>
      <c r="O615" s="260"/>
      <c r="P615" s="260"/>
      <c r="Q615" s="260"/>
      <c r="R615" s="260"/>
      <c r="S615" s="260"/>
      <c r="T615" s="260"/>
      <c r="U615" s="260"/>
      <c r="V615" s="260"/>
      <c r="W615" s="260"/>
      <c r="X615" s="260"/>
      <c r="Y615" s="260"/>
      <c r="Z615" s="260"/>
    </row>
    <row r="616" spans="2:26" ht="14.25" customHeight="1">
      <c r="B616" s="19"/>
      <c r="D616" s="114"/>
      <c r="H616" s="421"/>
      <c r="I616" s="260"/>
      <c r="J616" s="260"/>
      <c r="K616" s="260"/>
      <c r="L616" s="260"/>
      <c r="M616" s="260"/>
      <c r="N616" s="260"/>
      <c r="O616" s="260"/>
      <c r="P616" s="260"/>
      <c r="Q616" s="260"/>
      <c r="R616" s="260"/>
      <c r="S616" s="260"/>
      <c r="T616" s="260"/>
      <c r="U616" s="260"/>
      <c r="V616" s="260"/>
      <c r="W616" s="260"/>
      <c r="X616" s="260"/>
      <c r="Y616" s="260"/>
      <c r="Z616" s="260"/>
    </row>
    <row r="617" spans="2:26" ht="14.25" customHeight="1">
      <c r="B617" s="19"/>
      <c r="D617" s="114"/>
      <c r="H617" s="421"/>
      <c r="I617" s="260"/>
      <c r="J617" s="260"/>
      <c r="K617" s="260"/>
      <c r="L617" s="260"/>
      <c r="M617" s="260"/>
      <c r="N617" s="260"/>
      <c r="O617" s="260"/>
      <c r="P617" s="260"/>
      <c r="Q617" s="260"/>
      <c r="R617" s="260"/>
      <c r="S617" s="260"/>
      <c r="T617" s="260"/>
      <c r="U617" s="260"/>
      <c r="V617" s="260"/>
      <c r="W617" s="260"/>
      <c r="X617" s="260"/>
      <c r="Y617" s="260"/>
      <c r="Z617" s="260"/>
    </row>
    <row r="618" spans="2:26" ht="14.25" customHeight="1">
      <c r="B618" s="19"/>
      <c r="D618" s="114"/>
      <c r="H618" s="421"/>
      <c r="I618" s="260"/>
      <c r="J618" s="260"/>
      <c r="K618" s="260"/>
      <c r="L618" s="260"/>
      <c r="M618" s="260"/>
      <c r="N618" s="260"/>
      <c r="O618" s="260"/>
      <c r="P618" s="260"/>
      <c r="Q618" s="260"/>
      <c r="R618" s="260"/>
      <c r="S618" s="260"/>
      <c r="T618" s="260"/>
      <c r="U618" s="260"/>
      <c r="V618" s="260"/>
      <c r="W618" s="260"/>
      <c r="X618" s="260"/>
      <c r="Y618" s="260"/>
      <c r="Z618" s="260"/>
    </row>
    <row r="619" spans="2:26" ht="14.25" customHeight="1">
      <c r="B619" s="19"/>
      <c r="D619" s="114"/>
      <c r="H619" s="421"/>
      <c r="I619" s="260"/>
      <c r="J619" s="260"/>
      <c r="K619" s="260"/>
      <c r="L619" s="260"/>
      <c r="M619" s="260"/>
      <c r="N619" s="260"/>
      <c r="O619" s="260"/>
      <c r="P619" s="260"/>
      <c r="Q619" s="260"/>
      <c r="R619" s="260"/>
      <c r="S619" s="260"/>
      <c r="T619" s="260"/>
      <c r="U619" s="260"/>
      <c r="V619" s="260"/>
      <c r="W619" s="260"/>
      <c r="X619" s="260"/>
      <c r="Y619" s="260"/>
      <c r="Z619" s="260"/>
    </row>
    <row r="620" spans="2:26" ht="14.25" customHeight="1">
      <c r="B620" s="19"/>
      <c r="D620" s="114"/>
      <c r="H620" s="421"/>
      <c r="I620" s="260"/>
      <c r="J620" s="260"/>
      <c r="K620" s="260"/>
      <c r="L620" s="260"/>
      <c r="M620" s="260"/>
      <c r="N620" s="260"/>
      <c r="O620" s="260"/>
      <c r="P620" s="260"/>
      <c r="Q620" s="260"/>
      <c r="R620" s="260"/>
      <c r="S620" s="260"/>
      <c r="T620" s="260"/>
      <c r="U620" s="260"/>
      <c r="V620" s="260"/>
      <c r="W620" s="260"/>
      <c r="X620" s="260"/>
      <c r="Y620" s="260"/>
      <c r="Z620" s="260"/>
    </row>
    <row r="621" spans="2:26" ht="14.25" customHeight="1">
      <c r="B621" s="19"/>
      <c r="D621" s="114"/>
      <c r="H621" s="421"/>
      <c r="I621" s="260"/>
      <c r="J621" s="260"/>
      <c r="K621" s="260"/>
      <c r="L621" s="260"/>
      <c r="M621" s="260"/>
      <c r="N621" s="260"/>
      <c r="O621" s="260"/>
      <c r="P621" s="260"/>
      <c r="Q621" s="260"/>
      <c r="R621" s="260"/>
      <c r="S621" s="260"/>
      <c r="T621" s="260"/>
      <c r="U621" s="260"/>
      <c r="V621" s="260"/>
      <c r="W621" s="260"/>
      <c r="X621" s="260"/>
      <c r="Y621" s="260"/>
      <c r="Z621" s="260"/>
    </row>
    <row r="622" spans="2:26" ht="14.25" customHeight="1">
      <c r="B622" s="19"/>
      <c r="D622" s="114"/>
      <c r="H622" s="421"/>
      <c r="I622" s="260"/>
      <c r="J622" s="260"/>
      <c r="K622" s="260"/>
      <c r="L622" s="260"/>
      <c r="M622" s="260"/>
      <c r="N622" s="260"/>
      <c r="O622" s="260"/>
      <c r="P622" s="260"/>
      <c r="Q622" s="260"/>
      <c r="R622" s="260"/>
      <c r="S622" s="260"/>
      <c r="T622" s="260"/>
      <c r="U622" s="260"/>
      <c r="V622" s="260"/>
      <c r="W622" s="260"/>
      <c r="X622" s="260"/>
      <c r="Y622" s="260"/>
      <c r="Z622" s="260"/>
    </row>
    <row r="623" spans="2:26" ht="14.25" customHeight="1">
      <c r="B623" s="19"/>
      <c r="D623" s="114"/>
      <c r="H623" s="421"/>
      <c r="I623" s="260"/>
      <c r="J623" s="260"/>
      <c r="K623" s="260"/>
      <c r="L623" s="260"/>
      <c r="M623" s="260"/>
      <c r="N623" s="260"/>
      <c r="O623" s="260"/>
      <c r="P623" s="260"/>
      <c r="Q623" s="260"/>
      <c r="R623" s="260"/>
      <c r="S623" s="260"/>
      <c r="T623" s="260"/>
      <c r="U623" s="260"/>
      <c r="V623" s="260"/>
      <c r="W623" s="260"/>
      <c r="X623" s="260"/>
      <c r="Y623" s="260"/>
      <c r="Z623" s="260"/>
    </row>
    <row r="624" spans="2:26" ht="14.25" customHeight="1">
      <c r="B624" s="19"/>
      <c r="D624" s="114"/>
      <c r="H624" s="421"/>
      <c r="I624" s="260"/>
      <c r="J624" s="260"/>
      <c r="K624" s="260"/>
      <c r="L624" s="260"/>
      <c r="M624" s="260"/>
      <c r="N624" s="260"/>
      <c r="O624" s="260"/>
      <c r="P624" s="260"/>
      <c r="Q624" s="260"/>
      <c r="R624" s="260"/>
      <c r="S624" s="260"/>
      <c r="T624" s="260"/>
      <c r="U624" s="260"/>
      <c r="V624" s="260"/>
      <c r="W624" s="260"/>
      <c r="X624" s="260"/>
      <c r="Y624" s="260"/>
      <c r="Z624" s="260"/>
    </row>
    <row r="625" spans="2:26" ht="14.25" customHeight="1">
      <c r="B625" s="19"/>
      <c r="D625" s="114"/>
      <c r="H625" s="421"/>
      <c r="I625" s="260"/>
      <c r="J625" s="260"/>
      <c r="K625" s="260"/>
      <c r="L625" s="260"/>
      <c r="M625" s="260"/>
      <c r="N625" s="260"/>
      <c r="O625" s="260"/>
      <c r="P625" s="260"/>
      <c r="Q625" s="260"/>
      <c r="R625" s="260"/>
      <c r="S625" s="260"/>
      <c r="T625" s="260"/>
      <c r="U625" s="260"/>
      <c r="V625" s="260"/>
      <c r="W625" s="260"/>
      <c r="X625" s="260"/>
      <c r="Y625" s="260"/>
      <c r="Z625" s="260"/>
    </row>
    <row r="626" spans="2:26" ht="14.25" customHeight="1">
      <c r="B626" s="19"/>
      <c r="D626" s="114"/>
      <c r="H626" s="421"/>
      <c r="I626" s="260"/>
      <c r="J626" s="260"/>
      <c r="K626" s="260"/>
      <c r="L626" s="260"/>
      <c r="M626" s="260"/>
      <c r="N626" s="260"/>
      <c r="O626" s="260"/>
      <c r="P626" s="260"/>
      <c r="Q626" s="260"/>
      <c r="R626" s="260"/>
      <c r="S626" s="260"/>
      <c r="T626" s="260"/>
      <c r="U626" s="260"/>
      <c r="V626" s="260"/>
      <c r="W626" s="260"/>
      <c r="X626" s="260"/>
      <c r="Y626" s="260"/>
      <c r="Z626" s="260"/>
    </row>
    <row r="627" spans="2:26" ht="14.25" customHeight="1">
      <c r="B627" s="19"/>
      <c r="D627" s="114"/>
      <c r="H627" s="421"/>
      <c r="I627" s="260"/>
      <c r="J627" s="260"/>
      <c r="K627" s="260"/>
      <c r="L627" s="260"/>
      <c r="M627" s="260"/>
      <c r="N627" s="260"/>
      <c r="O627" s="260"/>
      <c r="P627" s="260"/>
      <c r="Q627" s="260"/>
      <c r="R627" s="260"/>
      <c r="S627" s="260"/>
      <c r="T627" s="260"/>
      <c r="U627" s="260"/>
      <c r="V627" s="260"/>
      <c r="W627" s="260"/>
      <c r="X627" s="260"/>
      <c r="Y627" s="260"/>
      <c r="Z627" s="260"/>
    </row>
    <row r="628" spans="2:26" ht="14.25" customHeight="1">
      <c r="B628" s="19"/>
      <c r="D628" s="114"/>
      <c r="H628" s="421"/>
      <c r="I628" s="260"/>
      <c r="J628" s="260"/>
      <c r="K628" s="260"/>
      <c r="L628" s="260"/>
      <c r="M628" s="260"/>
      <c r="N628" s="260"/>
      <c r="O628" s="260"/>
      <c r="P628" s="260"/>
      <c r="Q628" s="260"/>
      <c r="R628" s="260"/>
      <c r="S628" s="260"/>
      <c r="T628" s="260"/>
      <c r="U628" s="260"/>
      <c r="V628" s="260"/>
      <c r="W628" s="260"/>
      <c r="X628" s="260"/>
      <c r="Y628" s="260"/>
      <c r="Z628" s="260"/>
    </row>
    <row r="629" spans="2:26" ht="14.25" customHeight="1">
      <c r="B629" s="19"/>
      <c r="D629" s="114"/>
      <c r="H629" s="421"/>
      <c r="I629" s="260"/>
      <c r="J629" s="260"/>
      <c r="K629" s="260"/>
      <c r="L629" s="260"/>
      <c r="M629" s="260"/>
      <c r="N629" s="260"/>
      <c r="O629" s="260"/>
      <c r="P629" s="260"/>
      <c r="Q629" s="260"/>
      <c r="R629" s="260"/>
      <c r="S629" s="260"/>
      <c r="T629" s="260"/>
      <c r="U629" s="260"/>
      <c r="V629" s="260"/>
      <c r="W629" s="260"/>
      <c r="X629" s="260"/>
      <c r="Y629" s="260"/>
      <c r="Z629" s="260"/>
    </row>
    <row r="630" spans="2:26" ht="14.25" customHeight="1">
      <c r="B630" s="19"/>
      <c r="D630" s="114"/>
      <c r="H630" s="421"/>
      <c r="I630" s="260"/>
      <c r="J630" s="260"/>
      <c r="K630" s="260"/>
      <c r="L630" s="260"/>
      <c r="M630" s="260"/>
      <c r="N630" s="260"/>
      <c r="O630" s="260"/>
      <c r="P630" s="260"/>
      <c r="Q630" s="260"/>
      <c r="R630" s="260"/>
      <c r="S630" s="260"/>
      <c r="T630" s="260"/>
      <c r="U630" s="260"/>
      <c r="V630" s="260"/>
      <c r="W630" s="260"/>
      <c r="X630" s="260"/>
      <c r="Y630" s="260"/>
      <c r="Z630" s="260"/>
    </row>
    <row r="631" spans="2:26" ht="14.25" customHeight="1">
      <c r="B631" s="19"/>
      <c r="D631" s="114"/>
      <c r="H631" s="421"/>
      <c r="I631" s="260"/>
      <c r="J631" s="260"/>
      <c r="K631" s="260"/>
      <c r="L631" s="260"/>
      <c r="M631" s="260"/>
      <c r="N631" s="260"/>
      <c r="O631" s="260"/>
      <c r="P631" s="260"/>
      <c r="Q631" s="260"/>
      <c r="R631" s="260"/>
      <c r="S631" s="260"/>
      <c r="T631" s="260"/>
      <c r="U631" s="260"/>
      <c r="V631" s="260"/>
      <c r="W631" s="260"/>
      <c r="X631" s="260"/>
      <c r="Y631" s="260"/>
      <c r="Z631" s="260"/>
    </row>
    <row r="632" spans="2:26" ht="14.25" customHeight="1">
      <c r="B632" s="19"/>
      <c r="D632" s="114"/>
      <c r="H632" s="421"/>
      <c r="I632" s="260"/>
      <c r="J632" s="260"/>
      <c r="K632" s="260"/>
      <c r="L632" s="260"/>
      <c r="M632" s="260"/>
      <c r="N632" s="260"/>
      <c r="O632" s="260"/>
      <c r="P632" s="260"/>
      <c r="Q632" s="260"/>
      <c r="R632" s="260"/>
      <c r="S632" s="260"/>
      <c r="T632" s="260"/>
      <c r="U632" s="260"/>
      <c r="V632" s="260"/>
      <c r="W632" s="260"/>
      <c r="X632" s="260"/>
      <c r="Y632" s="260"/>
      <c r="Z632" s="260"/>
    </row>
    <row r="633" spans="2:26" ht="14.25" customHeight="1">
      <c r="B633" s="19"/>
      <c r="D633" s="114"/>
      <c r="H633" s="421"/>
      <c r="I633" s="260"/>
      <c r="J633" s="260"/>
      <c r="K633" s="260"/>
      <c r="L633" s="260"/>
      <c r="M633" s="260"/>
      <c r="N633" s="260"/>
      <c r="O633" s="260"/>
      <c r="P633" s="260"/>
      <c r="Q633" s="260"/>
      <c r="R633" s="260"/>
      <c r="S633" s="260"/>
      <c r="T633" s="260"/>
      <c r="U633" s="260"/>
      <c r="V633" s="260"/>
      <c r="W633" s="260"/>
      <c r="X633" s="260"/>
      <c r="Y633" s="260"/>
      <c r="Z633" s="260"/>
    </row>
    <row r="634" spans="2:26" ht="14.25" customHeight="1">
      <c r="B634" s="19"/>
      <c r="D634" s="114"/>
      <c r="H634" s="421"/>
      <c r="I634" s="260"/>
      <c r="J634" s="260"/>
      <c r="K634" s="260"/>
      <c r="L634" s="260"/>
      <c r="M634" s="260"/>
      <c r="N634" s="260"/>
      <c r="O634" s="260"/>
      <c r="P634" s="260"/>
      <c r="Q634" s="260"/>
      <c r="R634" s="260"/>
      <c r="S634" s="260"/>
      <c r="T634" s="260"/>
      <c r="U634" s="260"/>
      <c r="V634" s="260"/>
      <c r="W634" s="260"/>
      <c r="X634" s="260"/>
      <c r="Y634" s="260"/>
      <c r="Z634" s="260"/>
    </row>
    <row r="635" spans="2:26" ht="14.25" customHeight="1">
      <c r="B635" s="19"/>
      <c r="D635" s="114"/>
      <c r="H635" s="421"/>
      <c r="I635" s="260"/>
      <c r="J635" s="260"/>
      <c r="K635" s="260"/>
      <c r="L635" s="260"/>
      <c r="M635" s="260"/>
      <c r="N635" s="260"/>
      <c r="O635" s="260"/>
      <c r="P635" s="260"/>
      <c r="Q635" s="260"/>
      <c r="R635" s="260"/>
      <c r="S635" s="260"/>
      <c r="T635" s="260"/>
      <c r="U635" s="260"/>
      <c r="V635" s="260"/>
      <c r="W635" s="260"/>
      <c r="X635" s="260"/>
      <c r="Y635" s="260"/>
      <c r="Z635" s="260"/>
    </row>
    <row r="636" spans="2:26" ht="14.25" customHeight="1">
      <c r="B636" s="19"/>
      <c r="D636" s="114"/>
      <c r="H636" s="421"/>
      <c r="I636" s="260"/>
      <c r="J636" s="260"/>
      <c r="K636" s="260"/>
      <c r="L636" s="260"/>
      <c r="M636" s="260"/>
      <c r="N636" s="260"/>
      <c r="O636" s="260"/>
      <c r="P636" s="260"/>
      <c r="Q636" s="260"/>
      <c r="R636" s="260"/>
      <c r="S636" s="260"/>
      <c r="T636" s="260"/>
      <c r="U636" s="260"/>
      <c r="V636" s="260"/>
      <c r="W636" s="260"/>
      <c r="X636" s="260"/>
      <c r="Y636" s="260"/>
      <c r="Z636" s="260"/>
    </row>
    <row r="637" spans="2:26" ht="14.25" customHeight="1">
      <c r="B637" s="19"/>
      <c r="D637" s="114"/>
      <c r="H637" s="421"/>
      <c r="I637" s="260"/>
      <c r="J637" s="260"/>
      <c r="K637" s="260"/>
      <c r="L637" s="260"/>
      <c r="M637" s="260"/>
      <c r="N637" s="260"/>
      <c r="O637" s="260"/>
      <c r="P637" s="260"/>
      <c r="Q637" s="260"/>
      <c r="R637" s="260"/>
      <c r="S637" s="260"/>
      <c r="T637" s="260"/>
      <c r="U637" s="260"/>
      <c r="V637" s="260"/>
      <c r="W637" s="260"/>
      <c r="X637" s="260"/>
      <c r="Y637" s="260"/>
      <c r="Z637" s="260"/>
    </row>
    <row r="638" spans="2:26" ht="14.25" customHeight="1">
      <c r="B638" s="19"/>
      <c r="D638" s="114"/>
      <c r="H638" s="421"/>
      <c r="I638" s="260"/>
      <c r="J638" s="260"/>
      <c r="K638" s="260"/>
      <c r="L638" s="260"/>
      <c r="M638" s="260"/>
      <c r="N638" s="260"/>
      <c r="O638" s="260"/>
      <c r="P638" s="260"/>
      <c r="Q638" s="260"/>
      <c r="R638" s="260"/>
      <c r="S638" s="260"/>
      <c r="T638" s="260"/>
      <c r="U638" s="260"/>
      <c r="V638" s="260"/>
      <c r="W638" s="260"/>
      <c r="X638" s="260"/>
      <c r="Y638" s="260"/>
      <c r="Z638" s="260"/>
    </row>
    <row r="639" spans="2:26" ht="14.25" customHeight="1">
      <c r="B639" s="19"/>
      <c r="D639" s="114"/>
      <c r="H639" s="421"/>
      <c r="I639" s="260"/>
      <c r="J639" s="260"/>
      <c r="K639" s="260"/>
      <c r="L639" s="260"/>
      <c r="M639" s="260"/>
      <c r="N639" s="260"/>
      <c r="O639" s="260"/>
      <c r="P639" s="260"/>
      <c r="Q639" s="260"/>
      <c r="R639" s="260"/>
      <c r="S639" s="260"/>
      <c r="T639" s="260"/>
      <c r="U639" s="260"/>
      <c r="V639" s="260"/>
      <c r="W639" s="260"/>
      <c r="X639" s="260"/>
      <c r="Y639" s="260"/>
      <c r="Z639" s="260"/>
    </row>
    <row r="640" spans="2:26" ht="14.25" customHeight="1">
      <c r="B640" s="19"/>
      <c r="D640" s="114"/>
      <c r="H640" s="421"/>
      <c r="I640" s="260"/>
      <c r="J640" s="260"/>
      <c r="K640" s="260"/>
      <c r="L640" s="260"/>
      <c r="M640" s="260"/>
      <c r="N640" s="260"/>
      <c r="O640" s="260"/>
      <c r="P640" s="260"/>
      <c r="Q640" s="260"/>
      <c r="R640" s="260"/>
      <c r="S640" s="260"/>
      <c r="T640" s="260"/>
      <c r="U640" s="260"/>
      <c r="V640" s="260"/>
      <c r="W640" s="260"/>
      <c r="X640" s="260"/>
      <c r="Y640" s="260"/>
      <c r="Z640" s="260"/>
    </row>
    <row r="641" spans="2:26" ht="14.25" customHeight="1">
      <c r="B641" s="19"/>
      <c r="D641" s="114"/>
      <c r="H641" s="421"/>
      <c r="I641" s="260"/>
      <c r="J641" s="260"/>
      <c r="K641" s="260"/>
      <c r="L641" s="260"/>
      <c r="M641" s="260"/>
      <c r="N641" s="260"/>
      <c r="O641" s="260"/>
      <c r="P641" s="260"/>
      <c r="Q641" s="260"/>
      <c r="R641" s="260"/>
      <c r="S641" s="260"/>
      <c r="T641" s="260"/>
      <c r="U641" s="260"/>
      <c r="V641" s="260"/>
      <c r="W641" s="260"/>
      <c r="X641" s="260"/>
      <c r="Y641" s="260"/>
      <c r="Z641" s="260"/>
    </row>
    <row r="642" spans="2:26" ht="14.25" customHeight="1">
      <c r="B642" s="19"/>
      <c r="D642" s="114"/>
      <c r="H642" s="421"/>
      <c r="I642" s="260"/>
      <c r="J642" s="260"/>
      <c r="K642" s="260"/>
      <c r="L642" s="260"/>
      <c r="M642" s="260"/>
      <c r="N642" s="260"/>
      <c r="O642" s="260"/>
      <c r="P642" s="260"/>
      <c r="Q642" s="260"/>
      <c r="R642" s="260"/>
      <c r="S642" s="260"/>
      <c r="T642" s="260"/>
      <c r="U642" s="260"/>
      <c r="V642" s="260"/>
      <c r="W642" s="260"/>
      <c r="X642" s="260"/>
      <c r="Y642" s="260"/>
      <c r="Z642" s="260"/>
    </row>
    <row r="643" spans="2:26" ht="14.25" customHeight="1">
      <c r="B643" s="19"/>
      <c r="D643" s="114"/>
      <c r="H643" s="421"/>
      <c r="I643" s="260"/>
      <c r="J643" s="260"/>
      <c r="K643" s="260"/>
      <c r="L643" s="260"/>
      <c r="M643" s="260"/>
      <c r="N643" s="260"/>
      <c r="O643" s="260"/>
      <c r="P643" s="260"/>
      <c r="Q643" s="260"/>
      <c r="R643" s="260"/>
      <c r="S643" s="260"/>
      <c r="T643" s="260"/>
      <c r="U643" s="260"/>
      <c r="V643" s="260"/>
      <c r="W643" s="260"/>
      <c r="X643" s="260"/>
      <c r="Y643" s="260"/>
      <c r="Z643" s="260"/>
    </row>
    <row r="644" spans="2:26" ht="14.25" customHeight="1">
      <c r="B644" s="19"/>
      <c r="D644" s="114"/>
      <c r="H644" s="421"/>
      <c r="I644" s="260"/>
      <c r="J644" s="260"/>
      <c r="K644" s="260"/>
      <c r="L644" s="260"/>
      <c r="M644" s="260"/>
      <c r="N644" s="260"/>
      <c r="O644" s="260"/>
      <c r="P644" s="260"/>
      <c r="Q644" s="260"/>
      <c r="R644" s="260"/>
      <c r="S644" s="260"/>
      <c r="T644" s="260"/>
      <c r="U644" s="260"/>
      <c r="V644" s="260"/>
      <c r="W644" s="260"/>
      <c r="X644" s="260"/>
      <c r="Y644" s="260"/>
      <c r="Z644" s="260"/>
    </row>
    <row r="645" spans="2:26" ht="14.25" customHeight="1">
      <c r="B645" s="19"/>
      <c r="D645" s="114"/>
      <c r="H645" s="421"/>
      <c r="I645" s="260"/>
      <c r="J645" s="260"/>
      <c r="K645" s="260"/>
      <c r="L645" s="260"/>
      <c r="M645" s="260"/>
      <c r="N645" s="260"/>
      <c r="O645" s="260"/>
      <c r="P645" s="260"/>
      <c r="Q645" s="260"/>
      <c r="R645" s="260"/>
      <c r="S645" s="260"/>
      <c r="T645" s="260"/>
      <c r="U645" s="260"/>
      <c r="V645" s="260"/>
      <c r="W645" s="260"/>
      <c r="X645" s="260"/>
      <c r="Y645" s="260"/>
      <c r="Z645" s="260"/>
    </row>
    <row r="646" spans="2:26" ht="14.25" customHeight="1">
      <c r="B646" s="19"/>
      <c r="D646" s="114"/>
      <c r="H646" s="421"/>
      <c r="I646" s="260"/>
      <c r="J646" s="260"/>
      <c r="K646" s="260"/>
      <c r="L646" s="260"/>
      <c r="M646" s="260"/>
      <c r="N646" s="260"/>
      <c r="O646" s="260"/>
      <c r="P646" s="260"/>
      <c r="Q646" s="260"/>
      <c r="R646" s="260"/>
      <c r="S646" s="260"/>
      <c r="T646" s="260"/>
      <c r="U646" s="260"/>
      <c r="V646" s="260"/>
      <c r="W646" s="260"/>
      <c r="X646" s="260"/>
      <c r="Y646" s="260"/>
      <c r="Z646" s="260"/>
    </row>
    <row r="647" spans="2:26" ht="14.25" customHeight="1">
      <c r="B647" s="19"/>
      <c r="D647" s="114"/>
      <c r="H647" s="421"/>
      <c r="I647" s="260"/>
      <c r="J647" s="260"/>
      <c r="K647" s="260"/>
      <c r="L647" s="260"/>
      <c r="M647" s="260"/>
      <c r="N647" s="260"/>
      <c r="O647" s="260"/>
      <c r="P647" s="260"/>
      <c r="Q647" s="260"/>
      <c r="R647" s="260"/>
      <c r="S647" s="260"/>
      <c r="T647" s="260"/>
      <c r="U647" s="260"/>
      <c r="V647" s="260"/>
      <c r="W647" s="260"/>
      <c r="X647" s="260"/>
      <c r="Y647" s="260"/>
      <c r="Z647" s="260"/>
    </row>
    <row r="648" spans="2:26" ht="14.25" customHeight="1">
      <c r="B648" s="19"/>
      <c r="D648" s="114"/>
      <c r="H648" s="421"/>
      <c r="I648" s="260"/>
      <c r="J648" s="260"/>
      <c r="K648" s="260"/>
      <c r="L648" s="260"/>
      <c r="M648" s="260"/>
      <c r="N648" s="260"/>
      <c r="O648" s="260"/>
      <c r="P648" s="260"/>
      <c r="Q648" s="260"/>
      <c r="R648" s="260"/>
      <c r="S648" s="260"/>
      <c r="T648" s="260"/>
      <c r="U648" s="260"/>
      <c r="V648" s="260"/>
      <c r="W648" s="260"/>
      <c r="X648" s="260"/>
      <c r="Y648" s="260"/>
      <c r="Z648" s="260"/>
    </row>
    <row r="649" spans="2:26" ht="14.25" customHeight="1">
      <c r="B649" s="19"/>
      <c r="D649" s="114"/>
      <c r="H649" s="421"/>
      <c r="I649" s="260"/>
      <c r="J649" s="260"/>
      <c r="K649" s="260"/>
      <c r="L649" s="260"/>
      <c r="M649" s="260"/>
      <c r="N649" s="260"/>
      <c r="O649" s="260"/>
      <c r="P649" s="260"/>
      <c r="Q649" s="260"/>
      <c r="R649" s="260"/>
      <c r="S649" s="260"/>
      <c r="T649" s="260"/>
      <c r="U649" s="260"/>
      <c r="V649" s="260"/>
      <c r="W649" s="260"/>
      <c r="X649" s="260"/>
      <c r="Y649" s="260"/>
      <c r="Z649" s="260"/>
    </row>
    <row r="650" spans="2:26" ht="14.25" customHeight="1">
      <c r="B650" s="19"/>
      <c r="D650" s="114"/>
      <c r="H650" s="421"/>
      <c r="I650" s="260"/>
      <c r="J650" s="260"/>
      <c r="K650" s="260"/>
      <c r="L650" s="260"/>
      <c r="M650" s="260"/>
      <c r="N650" s="260"/>
      <c r="O650" s="260"/>
      <c r="P650" s="260"/>
      <c r="Q650" s="260"/>
      <c r="R650" s="260"/>
      <c r="S650" s="260"/>
      <c r="T650" s="260"/>
      <c r="U650" s="260"/>
      <c r="V650" s="260"/>
      <c r="W650" s="260"/>
      <c r="X650" s="260"/>
      <c r="Y650" s="260"/>
      <c r="Z650" s="260"/>
    </row>
    <row r="651" spans="2:26" ht="14.25" customHeight="1">
      <c r="B651" s="19"/>
      <c r="D651" s="114"/>
      <c r="H651" s="421"/>
      <c r="I651" s="260"/>
      <c r="J651" s="260"/>
      <c r="K651" s="260"/>
      <c r="L651" s="260"/>
      <c r="M651" s="260"/>
      <c r="N651" s="260"/>
      <c r="O651" s="260"/>
      <c r="P651" s="260"/>
      <c r="Q651" s="260"/>
      <c r="R651" s="260"/>
      <c r="S651" s="260"/>
      <c r="T651" s="260"/>
      <c r="U651" s="260"/>
      <c r="V651" s="260"/>
      <c r="W651" s="260"/>
      <c r="X651" s="260"/>
      <c r="Y651" s="260"/>
      <c r="Z651" s="260"/>
    </row>
    <row r="652" spans="2:26" ht="14.25" customHeight="1">
      <c r="B652" s="19"/>
      <c r="D652" s="114"/>
      <c r="H652" s="421"/>
      <c r="I652" s="260"/>
      <c r="J652" s="260"/>
      <c r="K652" s="260"/>
      <c r="L652" s="260"/>
      <c r="M652" s="260"/>
      <c r="N652" s="260"/>
      <c r="O652" s="260"/>
      <c r="P652" s="260"/>
      <c r="Q652" s="260"/>
      <c r="R652" s="260"/>
      <c r="S652" s="260"/>
      <c r="T652" s="260"/>
      <c r="U652" s="260"/>
      <c r="V652" s="260"/>
      <c r="W652" s="260"/>
      <c r="X652" s="260"/>
      <c r="Y652" s="260"/>
      <c r="Z652" s="260"/>
    </row>
    <row r="653" spans="2:26" ht="14.25" customHeight="1">
      <c r="B653" s="19"/>
      <c r="D653" s="114"/>
      <c r="H653" s="421"/>
      <c r="I653" s="260"/>
      <c r="J653" s="260"/>
      <c r="K653" s="260"/>
      <c r="L653" s="260"/>
      <c r="M653" s="260"/>
      <c r="N653" s="260"/>
      <c r="O653" s="260"/>
      <c r="P653" s="260"/>
      <c r="Q653" s="260"/>
      <c r="R653" s="260"/>
      <c r="S653" s="260"/>
      <c r="T653" s="260"/>
      <c r="U653" s="260"/>
      <c r="V653" s="260"/>
      <c r="W653" s="260"/>
      <c r="X653" s="260"/>
      <c r="Y653" s="260"/>
      <c r="Z653" s="260"/>
    </row>
    <row r="654" spans="2:26" ht="14.25" customHeight="1">
      <c r="B654" s="19"/>
      <c r="D654" s="114"/>
      <c r="H654" s="421"/>
      <c r="I654" s="260"/>
      <c r="J654" s="260"/>
      <c r="K654" s="260"/>
      <c r="L654" s="260"/>
      <c r="M654" s="260"/>
      <c r="N654" s="260"/>
      <c r="O654" s="260"/>
      <c r="P654" s="260"/>
      <c r="Q654" s="260"/>
      <c r="R654" s="260"/>
      <c r="S654" s="260"/>
      <c r="T654" s="260"/>
      <c r="U654" s="260"/>
      <c r="V654" s="260"/>
      <c r="W654" s="260"/>
      <c r="X654" s="260"/>
      <c r="Y654" s="260"/>
      <c r="Z654" s="260"/>
    </row>
    <row r="655" spans="2:26" ht="14.25" customHeight="1">
      <c r="B655" s="19"/>
      <c r="D655" s="114"/>
      <c r="H655" s="421"/>
      <c r="I655" s="260"/>
      <c r="J655" s="260"/>
      <c r="K655" s="260"/>
      <c r="L655" s="260"/>
      <c r="M655" s="260"/>
      <c r="N655" s="260"/>
      <c r="O655" s="260"/>
      <c r="P655" s="260"/>
      <c r="Q655" s="260"/>
      <c r="R655" s="260"/>
      <c r="S655" s="260"/>
      <c r="T655" s="260"/>
      <c r="U655" s="260"/>
      <c r="V655" s="260"/>
      <c r="W655" s="260"/>
      <c r="X655" s="260"/>
      <c r="Y655" s="260"/>
      <c r="Z655" s="260"/>
    </row>
    <row r="656" spans="2:26" ht="14.25" customHeight="1">
      <c r="B656" s="19"/>
      <c r="D656" s="114"/>
      <c r="H656" s="421"/>
      <c r="I656" s="260"/>
      <c r="J656" s="260"/>
      <c r="K656" s="260"/>
      <c r="L656" s="260"/>
      <c r="M656" s="260"/>
      <c r="N656" s="260"/>
      <c r="O656" s="260"/>
      <c r="P656" s="260"/>
      <c r="Q656" s="260"/>
      <c r="R656" s="260"/>
      <c r="S656" s="260"/>
      <c r="T656" s="260"/>
      <c r="U656" s="260"/>
      <c r="V656" s="260"/>
      <c r="W656" s="260"/>
      <c r="X656" s="260"/>
      <c r="Y656" s="260"/>
      <c r="Z656" s="260"/>
    </row>
    <row r="657" spans="2:26" ht="14.25" customHeight="1">
      <c r="B657" s="19"/>
      <c r="D657" s="114"/>
      <c r="H657" s="421"/>
      <c r="I657" s="260"/>
      <c r="J657" s="260"/>
      <c r="K657" s="260"/>
      <c r="L657" s="260"/>
      <c r="M657" s="260"/>
      <c r="N657" s="260"/>
      <c r="O657" s="260"/>
      <c r="P657" s="260"/>
      <c r="Q657" s="260"/>
      <c r="R657" s="260"/>
      <c r="S657" s="260"/>
      <c r="T657" s="260"/>
      <c r="U657" s="260"/>
      <c r="V657" s="260"/>
      <c r="W657" s="260"/>
      <c r="X657" s="260"/>
      <c r="Y657" s="260"/>
      <c r="Z657" s="260"/>
    </row>
    <row r="658" spans="2:26" ht="14.25" customHeight="1">
      <c r="B658" s="19"/>
      <c r="D658" s="114"/>
      <c r="H658" s="421"/>
      <c r="I658" s="260"/>
      <c r="J658" s="260"/>
      <c r="K658" s="260"/>
      <c r="L658" s="260"/>
      <c r="M658" s="260"/>
      <c r="N658" s="260"/>
      <c r="O658" s="260"/>
      <c r="P658" s="260"/>
      <c r="Q658" s="260"/>
      <c r="R658" s="260"/>
      <c r="S658" s="260"/>
      <c r="T658" s="260"/>
      <c r="U658" s="260"/>
      <c r="V658" s="260"/>
      <c r="W658" s="260"/>
      <c r="X658" s="260"/>
      <c r="Y658" s="260"/>
      <c r="Z658" s="260"/>
    </row>
    <row r="659" spans="2:26" ht="14.25" customHeight="1">
      <c r="B659" s="19"/>
      <c r="D659" s="114"/>
      <c r="H659" s="421"/>
      <c r="I659" s="260"/>
      <c r="J659" s="260"/>
      <c r="K659" s="260"/>
      <c r="L659" s="260"/>
      <c r="M659" s="260"/>
      <c r="N659" s="260"/>
      <c r="O659" s="260"/>
      <c r="P659" s="260"/>
      <c r="Q659" s="260"/>
      <c r="R659" s="260"/>
      <c r="S659" s="260"/>
      <c r="T659" s="260"/>
      <c r="U659" s="260"/>
      <c r="V659" s="260"/>
      <c r="W659" s="260"/>
      <c r="X659" s="260"/>
      <c r="Y659" s="260"/>
      <c r="Z659" s="260"/>
    </row>
    <row r="660" spans="2:26" ht="14.25" customHeight="1">
      <c r="B660" s="19"/>
      <c r="D660" s="114"/>
      <c r="H660" s="421"/>
      <c r="I660" s="260"/>
      <c r="J660" s="260"/>
      <c r="K660" s="260"/>
      <c r="L660" s="260"/>
      <c r="M660" s="260"/>
      <c r="N660" s="260"/>
      <c r="O660" s="260"/>
      <c r="P660" s="260"/>
      <c r="Q660" s="260"/>
      <c r="R660" s="260"/>
      <c r="S660" s="260"/>
      <c r="T660" s="260"/>
      <c r="U660" s="260"/>
      <c r="V660" s="260"/>
      <c r="W660" s="260"/>
      <c r="X660" s="260"/>
      <c r="Y660" s="260"/>
      <c r="Z660" s="260"/>
    </row>
    <row r="661" spans="2:26" ht="14.25" customHeight="1">
      <c r="B661" s="19"/>
      <c r="D661" s="114"/>
      <c r="H661" s="421"/>
      <c r="I661" s="260"/>
      <c r="J661" s="260"/>
      <c r="K661" s="260"/>
      <c r="L661" s="260"/>
      <c r="M661" s="260"/>
      <c r="N661" s="260"/>
      <c r="O661" s="260"/>
      <c r="P661" s="260"/>
      <c r="Q661" s="260"/>
      <c r="R661" s="260"/>
      <c r="S661" s="260"/>
      <c r="T661" s="260"/>
      <c r="U661" s="260"/>
      <c r="V661" s="260"/>
      <c r="W661" s="260"/>
      <c r="X661" s="260"/>
      <c r="Y661" s="260"/>
      <c r="Z661" s="260"/>
    </row>
    <row r="662" spans="2:26" ht="14.25" customHeight="1">
      <c r="B662" s="19"/>
      <c r="D662" s="114"/>
      <c r="H662" s="421"/>
      <c r="I662" s="260"/>
      <c r="J662" s="260"/>
      <c r="K662" s="260"/>
      <c r="L662" s="260"/>
      <c r="M662" s="260"/>
      <c r="N662" s="260"/>
      <c r="O662" s="260"/>
      <c r="P662" s="260"/>
      <c r="Q662" s="260"/>
      <c r="R662" s="260"/>
      <c r="S662" s="260"/>
      <c r="T662" s="260"/>
      <c r="U662" s="260"/>
      <c r="V662" s="260"/>
      <c r="W662" s="260"/>
      <c r="X662" s="260"/>
      <c r="Y662" s="260"/>
      <c r="Z662" s="260"/>
    </row>
    <row r="663" spans="2:26" ht="14.25" customHeight="1">
      <c r="B663" s="19"/>
      <c r="D663" s="114"/>
      <c r="H663" s="421"/>
      <c r="I663" s="260"/>
      <c r="J663" s="260"/>
      <c r="K663" s="260"/>
      <c r="L663" s="260"/>
      <c r="M663" s="260"/>
      <c r="N663" s="260"/>
      <c r="O663" s="260"/>
      <c r="P663" s="260"/>
      <c r="Q663" s="260"/>
      <c r="R663" s="260"/>
      <c r="S663" s="260"/>
      <c r="T663" s="260"/>
      <c r="U663" s="260"/>
      <c r="V663" s="260"/>
      <c r="W663" s="260"/>
      <c r="X663" s="260"/>
      <c r="Y663" s="260"/>
      <c r="Z663" s="260"/>
    </row>
    <row r="664" spans="2:26" ht="14.25" customHeight="1">
      <c r="B664" s="19"/>
      <c r="D664" s="114"/>
      <c r="H664" s="421"/>
      <c r="I664" s="260"/>
      <c r="J664" s="260"/>
      <c r="K664" s="260"/>
      <c r="L664" s="260"/>
      <c r="M664" s="260"/>
      <c r="N664" s="260"/>
      <c r="O664" s="260"/>
      <c r="P664" s="260"/>
      <c r="Q664" s="260"/>
      <c r="R664" s="260"/>
      <c r="S664" s="260"/>
      <c r="T664" s="260"/>
      <c r="U664" s="260"/>
      <c r="V664" s="260"/>
      <c r="W664" s="260"/>
      <c r="X664" s="260"/>
      <c r="Y664" s="260"/>
      <c r="Z664" s="260"/>
    </row>
    <row r="665" spans="2:26" ht="14.25" customHeight="1">
      <c r="B665" s="19"/>
      <c r="D665" s="114"/>
      <c r="H665" s="421"/>
      <c r="I665" s="260"/>
      <c r="J665" s="260"/>
      <c r="K665" s="260"/>
      <c r="L665" s="260"/>
      <c r="M665" s="260"/>
      <c r="N665" s="260"/>
      <c r="O665" s="260"/>
      <c r="P665" s="260"/>
      <c r="Q665" s="260"/>
      <c r="R665" s="260"/>
      <c r="S665" s="260"/>
      <c r="T665" s="260"/>
      <c r="U665" s="260"/>
      <c r="V665" s="260"/>
      <c r="W665" s="260"/>
      <c r="X665" s="260"/>
      <c r="Y665" s="260"/>
      <c r="Z665" s="260"/>
    </row>
    <row r="666" spans="2:26" ht="14.25" customHeight="1">
      <c r="B666" s="19"/>
      <c r="D666" s="114"/>
      <c r="H666" s="421"/>
      <c r="I666" s="260"/>
      <c r="J666" s="260"/>
      <c r="K666" s="260"/>
      <c r="L666" s="260"/>
      <c r="M666" s="260"/>
      <c r="N666" s="260"/>
      <c r="O666" s="260"/>
      <c r="P666" s="260"/>
      <c r="Q666" s="260"/>
      <c r="R666" s="260"/>
      <c r="S666" s="260"/>
      <c r="T666" s="260"/>
      <c r="U666" s="260"/>
      <c r="V666" s="260"/>
      <c r="W666" s="260"/>
      <c r="X666" s="260"/>
      <c r="Y666" s="260"/>
      <c r="Z666" s="260"/>
    </row>
    <row r="667" spans="2:26" ht="14.25" customHeight="1">
      <c r="B667" s="19"/>
      <c r="D667" s="114"/>
      <c r="H667" s="421"/>
      <c r="I667" s="260"/>
      <c r="J667" s="260"/>
      <c r="K667" s="260"/>
      <c r="L667" s="260"/>
      <c r="M667" s="260"/>
      <c r="N667" s="260"/>
      <c r="O667" s="260"/>
      <c r="P667" s="260"/>
      <c r="Q667" s="260"/>
      <c r="R667" s="260"/>
      <c r="S667" s="260"/>
      <c r="T667" s="260"/>
      <c r="U667" s="260"/>
      <c r="V667" s="260"/>
      <c r="W667" s="260"/>
      <c r="X667" s="260"/>
      <c r="Y667" s="260"/>
      <c r="Z667" s="260"/>
    </row>
    <row r="668" spans="2:26" ht="14.25" customHeight="1">
      <c r="B668" s="19"/>
      <c r="D668" s="114"/>
      <c r="H668" s="421"/>
      <c r="I668" s="260"/>
      <c r="J668" s="260"/>
      <c r="K668" s="260"/>
      <c r="L668" s="260"/>
      <c r="M668" s="260"/>
      <c r="N668" s="260"/>
      <c r="O668" s="260"/>
      <c r="P668" s="260"/>
      <c r="Q668" s="260"/>
      <c r="R668" s="260"/>
      <c r="S668" s="260"/>
      <c r="T668" s="260"/>
      <c r="U668" s="260"/>
      <c r="V668" s="260"/>
      <c r="W668" s="260"/>
      <c r="X668" s="260"/>
      <c r="Y668" s="260"/>
      <c r="Z668" s="260"/>
    </row>
    <row r="669" spans="2:26" ht="14.25" customHeight="1">
      <c r="B669" s="19"/>
      <c r="D669" s="114"/>
      <c r="H669" s="421"/>
      <c r="I669" s="260"/>
      <c r="J669" s="260"/>
      <c r="K669" s="260"/>
      <c r="L669" s="260"/>
      <c r="M669" s="260"/>
      <c r="N669" s="260"/>
      <c r="O669" s="260"/>
      <c r="P669" s="260"/>
      <c r="Q669" s="260"/>
      <c r="R669" s="260"/>
      <c r="S669" s="260"/>
      <c r="T669" s="260"/>
      <c r="U669" s="260"/>
      <c r="V669" s="260"/>
      <c r="W669" s="260"/>
      <c r="X669" s="260"/>
      <c r="Y669" s="260"/>
      <c r="Z669" s="260"/>
    </row>
    <row r="670" spans="2:26" ht="14.25" customHeight="1">
      <c r="B670" s="19"/>
      <c r="D670" s="114"/>
      <c r="H670" s="421"/>
      <c r="I670" s="260"/>
      <c r="J670" s="260"/>
      <c r="K670" s="260"/>
      <c r="L670" s="260"/>
      <c r="M670" s="260"/>
      <c r="N670" s="260"/>
      <c r="O670" s="260"/>
      <c r="P670" s="260"/>
      <c r="Q670" s="260"/>
      <c r="R670" s="260"/>
      <c r="S670" s="260"/>
      <c r="T670" s="260"/>
      <c r="U670" s="260"/>
      <c r="V670" s="260"/>
      <c r="W670" s="260"/>
      <c r="X670" s="260"/>
      <c r="Y670" s="260"/>
      <c r="Z670" s="260"/>
    </row>
    <row r="671" spans="2:26" ht="14.25" customHeight="1">
      <c r="B671" s="19"/>
      <c r="D671" s="114"/>
      <c r="H671" s="421"/>
      <c r="I671" s="260"/>
      <c r="J671" s="260"/>
      <c r="K671" s="260"/>
      <c r="L671" s="260"/>
      <c r="M671" s="260"/>
      <c r="N671" s="260"/>
      <c r="O671" s="260"/>
      <c r="P671" s="260"/>
      <c r="Q671" s="260"/>
      <c r="R671" s="260"/>
      <c r="S671" s="260"/>
      <c r="T671" s="260"/>
      <c r="U671" s="260"/>
      <c r="V671" s="260"/>
      <c r="W671" s="260"/>
      <c r="X671" s="260"/>
      <c r="Y671" s="260"/>
      <c r="Z671" s="260"/>
    </row>
    <row r="672" spans="2:26" ht="14.25" customHeight="1">
      <c r="B672" s="19"/>
      <c r="D672" s="114"/>
      <c r="H672" s="421"/>
      <c r="I672" s="260"/>
      <c r="J672" s="260"/>
      <c r="K672" s="260"/>
      <c r="L672" s="260"/>
      <c r="M672" s="260"/>
      <c r="N672" s="260"/>
      <c r="O672" s="260"/>
      <c r="P672" s="260"/>
      <c r="Q672" s="260"/>
      <c r="R672" s="260"/>
      <c r="S672" s="260"/>
      <c r="T672" s="260"/>
      <c r="U672" s="260"/>
      <c r="V672" s="260"/>
      <c r="W672" s="260"/>
      <c r="X672" s="260"/>
      <c r="Y672" s="260"/>
      <c r="Z672" s="260"/>
    </row>
    <row r="673" spans="2:26" ht="14.25" customHeight="1">
      <c r="B673" s="19"/>
      <c r="D673" s="114"/>
      <c r="H673" s="421"/>
      <c r="I673" s="260"/>
      <c r="J673" s="260"/>
      <c r="K673" s="260"/>
      <c r="L673" s="260"/>
      <c r="M673" s="260"/>
      <c r="N673" s="260"/>
      <c r="O673" s="260"/>
      <c r="P673" s="260"/>
      <c r="Q673" s="260"/>
      <c r="R673" s="260"/>
      <c r="S673" s="260"/>
      <c r="T673" s="260"/>
      <c r="U673" s="260"/>
      <c r="V673" s="260"/>
      <c r="W673" s="260"/>
      <c r="X673" s="260"/>
      <c r="Y673" s="260"/>
      <c r="Z673" s="260"/>
    </row>
    <row r="674" spans="2:26" ht="14.25" customHeight="1">
      <c r="B674" s="19"/>
      <c r="D674" s="114"/>
      <c r="H674" s="421"/>
      <c r="I674" s="260"/>
      <c r="J674" s="260"/>
      <c r="K674" s="260"/>
      <c r="L674" s="260"/>
      <c r="M674" s="260"/>
      <c r="N674" s="260"/>
      <c r="O674" s="260"/>
      <c r="P674" s="260"/>
      <c r="Q674" s="260"/>
      <c r="R674" s="260"/>
      <c r="S674" s="260"/>
      <c r="T674" s="260"/>
      <c r="U674" s="260"/>
      <c r="V674" s="260"/>
      <c r="W674" s="260"/>
      <c r="X674" s="260"/>
      <c r="Y674" s="260"/>
      <c r="Z674" s="260"/>
    </row>
    <row r="675" spans="2:26" ht="14.25" customHeight="1">
      <c r="B675" s="19"/>
      <c r="D675" s="114"/>
      <c r="H675" s="421"/>
      <c r="I675" s="260"/>
      <c r="J675" s="260"/>
      <c r="K675" s="260"/>
      <c r="L675" s="260"/>
      <c r="M675" s="260"/>
      <c r="N675" s="260"/>
      <c r="O675" s="260"/>
      <c r="P675" s="260"/>
      <c r="Q675" s="260"/>
      <c r="R675" s="260"/>
      <c r="S675" s="260"/>
      <c r="T675" s="260"/>
      <c r="U675" s="260"/>
      <c r="V675" s="260"/>
      <c r="W675" s="260"/>
      <c r="X675" s="260"/>
      <c r="Y675" s="260"/>
      <c r="Z675" s="260"/>
    </row>
    <row r="676" spans="2:26" ht="14.25" customHeight="1">
      <c r="B676" s="19"/>
      <c r="D676" s="114"/>
      <c r="H676" s="421"/>
      <c r="I676" s="260"/>
      <c r="J676" s="260"/>
      <c r="K676" s="260"/>
      <c r="L676" s="260"/>
      <c r="M676" s="260"/>
      <c r="N676" s="260"/>
      <c r="O676" s="260"/>
      <c r="P676" s="260"/>
      <c r="Q676" s="260"/>
      <c r="R676" s="260"/>
      <c r="S676" s="260"/>
      <c r="T676" s="260"/>
      <c r="U676" s="260"/>
      <c r="V676" s="260"/>
      <c r="W676" s="260"/>
      <c r="X676" s="260"/>
      <c r="Y676" s="260"/>
      <c r="Z676" s="260"/>
    </row>
    <row r="677" spans="2:26" ht="14.25" customHeight="1">
      <c r="B677" s="19"/>
      <c r="D677" s="114"/>
      <c r="H677" s="421"/>
      <c r="I677" s="260"/>
      <c r="J677" s="260"/>
      <c r="K677" s="260"/>
      <c r="L677" s="260"/>
      <c r="M677" s="260"/>
      <c r="N677" s="260"/>
      <c r="O677" s="260"/>
      <c r="P677" s="260"/>
      <c r="Q677" s="260"/>
      <c r="R677" s="260"/>
      <c r="S677" s="260"/>
      <c r="T677" s="260"/>
      <c r="U677" s="260"/>
      <c r="V677" s="260"/>
      <c r="W677" s="260"/>
      <c r="X677" s="260"/>
      <c r="Y677" s="260"/>
      <c r="Z677" s="260"/>
    </row>
    <row r="678" spans="2:26" ht="14.25" customHeight="1">
      <c r="B678" s="19"/>
      <c r="D678" s="114"/>
      <c r="H678" s="421"/>
      <c r="I678" s="260"/>
      <c r="J678" s="260"/>
      <c r="K678" s="260"/>
      <c r="L678" s="260"/>
      <c r="M678" s="260"/>
      <c r="N678" s="260"/>
      <c r="O678" s="260"/>
      <c r="P678" s="260"/>
      <c r="Q678" s="260"/>
      <c r="R678" s="260"/>
      <c r="S678" s="260"/>
      <c r="T678" s="260"/>
      <c r="U678" s="260"/>
      <c r="V678" s="260"/>
      <c r="W678" s="260"/>
      <c r="X678" s="260"/>
      <c r="Y678" s="260"/>
      <c r="Z678" s="260"/>
    </row>
    <row r="679" spans="2:26" ht="14.25" customHeight="1">
      <c r="B679" s="19"/>
      <c r="D679" s="114"/>
      <c r="H679" s="421"/>
      <c r="I679" s="260"/>
      <c r="J679" s="260"/>
      <c r="K679" s="260"/>
      <c r="L679" s="260"/>
      <c r="M679" s="260"/>
      <c r="N679" s="260"/>
      <c r="O679" s="260"/>
      <c r="P679" s="260"/>
      <c r="Q679" s="260"/>
      <c r="R679" s="260"/>
      <c r="S679" s="260"/>
      <c r="T679" s="260"/>
      <c r="U679" s="260"/>
      <c r="V679" s="260"/>
      <c r="W679" s="260"/>
      <c r="X679" s="260"/>
      <c r="Y679" s="260"/>
      <c r="Z679" s="260"/>
    </row>
    <row r="680" spans="2:26" ht="14.25" customHeight="1">
      <c r="B680" s="19"/>
      <c r="D680" s="114"/>
      <c r="H680" s="421"/>
      <c r="I680" s="260"/>
      <c r="J680" s="260"/>
      <c r="K680" s="260"/>
      <c r="L680" s="260"/>
      <c r="M680" s="260"/>
      <c r="N680" s="260"/>
      <c r="O680" s="260"/>
      <c r="P680" s="260"/>
      <c r="Q680" s="260"/>
      <c r="R680" s="260"/>
      <c r="S680" s="260"/>
      <c r="T680" s="260"/>
      <c r="U680" s="260"/>
      <c r="V680" s="260"/>
      <c r="W680" s="260"/>
      <c r="X680" s="260"/>
      <c r="Y680" s="260"/>
      <c r="Z680" s="260"/>
    </row>
    <row r="681" spans="2:26" ht="14.25" customHeight="1">
      <c r="B681" s="19"/>
      <c r="D681" s="114"/>
      <c r="H681" s="421"/>
      <c r="I681" s="260"/>
      <c r="J681" s="260"/>
      <c r="K681" s="260"/>
      <c r="L681" s="260"/>
      <c r="M681" s="260"/>
      <c r="N681" s="260"/>
      <c r="O681" s="260"/>
      <c r="P681" s="260"/>
      <c r="Q681" s="260"/>
      <c r="R681" s="260"/>
      <c r="S681" s="260"/>
      <c r="T681" s="260"/>
      <c r="U681" s="260"/>
      <c r="V681" s="260"/>
      <c r="W681" s="260"/>
      <c r="X681" s="260"/>
      <c r="Y681" s="260"/>
      <c r="Z681" s="260"/>
    </row>
    <row r="682" spans="2:26" ht="14.25" customHeight="1">
      <c r="B682" s="19"/>
      <c r="D682" s="114"/>
      <c r="H682" s="421"/>
      <c r="I682" s="260"/>
      <c r="J682" s="260"/>
      <c r="K682" s="260"/>
      <c r="L682" s="260"/>
      <c r="M682" s="260"/>
      <c r="N682" s="260"/>
      <c r="O682" s="260"/>
      <c r="P682" s="260"/>
      <c r="Q682" s="260"/>
      <c r="R682" s="260"/>
      <c r="S682" s="260"/>
      <c r="T682" s="260"/>
      <c r="U682" s="260"/>
      <c r="V682" s="260"/>
      <c r="W682" s="260"/>
      <c r="X682" s="260"/>
      <c r="Y682" s="260"/>
      <c r="Z682" s="260"/>
    </row>
    <row r="683" spans="2:26" ht="14.25" customHeight="1">
      <c r="B683" s="19"/>
      <c r="D683" s="114"/>
      <c r="H683" s="421"/>
      <c r="I683" s="260"/>
      <c r="J683" s="260"/>
      <c r="K683" s="260"/>
      <c r="L683" s="260"/>
      <c r="M683" s="260"/>
      <c r="N683" s="260"/>
      <c r="O683" s="260"/>
      <c r="P683" s="260"/>
      <c r="Q683" s="260"/>
      <c r="R683" s="260"/>
      <c r="S683" s="260"/>
      <c r="T683" s="260"/>
      <c r="U683" s="260"/>
      <c r="V683" s="260"/>
      <c r="W683" s="260"/>
      <c r="X683" s="260"/>
      <c r="Y683" s="260"/>
      <c r="Z683" s="260"/>
    </row>
    <row r="684" spans="2:26" ht="14.25" customHeight="1">
      <c r="B684" s="19"/>
      <c r="D684" s="114"/>
      <c r="H684" s="421"/>
      <c r="I684" s="260"/>
      <c r="J684" s="260"/>
      <c r="K684" s="260"/>
      <c r="L684" s="260"/>
      <c r="M684" s="260"/>
      <c r="N684" s="260"/>
      <c r="O684" s="260"/>
      <c r="P684" s="260"/>
      <c r="Q684" s="260"/>
      <c r="R684" s="260"/>
      <c r="S684" s="260"/>
      <c r="T684" s="260"/>
      <c r="U684" s="260"/>
      <c r="V684" s="260"/>
      <c r="W684" s="260"/>
      <c r="X684" s="260"/>
      <c r="Y684" s="260"/>
      <c r="Z684" s="260"/>
    </row>
    <row r="685" spans="2:26" ht="14.25" customHeight="1">
      <c r="B685" s="19"/>
      <c r="D685" s="114"/>
      <c r="H685" s="421"/>
      <c r="I685" s="260"/>
      <c r="J685" s="260"/>
      <c r="K685" s="260"/>
      <c r="L685" s="260"/>
      <c r="M685" s="260"/>
      <c r="N685" s="260"/>
      <c r="O685" s="260"/>
      <c r="P685" s="260"/>
      <c r="Q685" s="260"/>
      <c r="R685" s="260"/>
      <c r="S685" s="260"/>
      <c r="T685" s="260"/>
      <c r="U685" s="260"/>
      <c r="V685" s="260"/>
      <c r="W685" s="260"/>
      <c r="X685" s="260"/>
      <c r="Y685" s="260"/>
      <c r="Z685" s="260"/>
    </row>
    <row r="686" spans="2:26" ht="14.25" customHeight="1">
      <c r="B686" s="19"/>
      <c r="D686" s="114"/>
      <c r="H686" s="421"/>
      <c r="I686" s="260"/>
      <c r="J686" s="260"/>
      <c r="K686" s="260"/>
      <c r="L686" s="260"/>
      <c r="M686" s="260"/>
      <c r="N686" s="260"/>
      <c r="O686" s="260"/>
      <c r="P686" s="260"/>
      <c r="Q686" s="260"/>
      <c r="R686" s="260"/>
      <c r="S686" s="260"/>
      <c r="T686" s="260"/>
      <c r="U686" s="260"/>
      <c r="V686" s="260"/>
      <c r="W686" s="260"/>
      <c r="X686" s="260"/>
      <c r="Y686" s="260"/>
      <c r="Z686" s="260"/>
    </row>
    <row r="687" spans="2:26" ht="14.25" customHeight="1">
      <c r="B687" s="19"/>
      <c r="D687" s="114"/>
      <c r="H687" s="421"/>
      <c r="I687" s="260"/>
      <c r="J687" s="260"/>
      <c r="K687" s="260"/>
      <c r="L687" s="260"/>
      <c r="M687" s="260"/>
      <c r="N687" s="260"/>
      <c r="O687" s="260"/>
      <c r="P687" s="260"/>
      <c r="Q687" s="260"/>
      <c r="R687" s="260"/>
      <c r="S687" s="260"/>
      <c r="T687" s="260"/>
      <c r="U687" s="260"/>
      <c r="V687" s="260"/>
      <c r="W687" s="260"/>
      <c r="X687" s="260"/>
      <c r="Y687" s="260"/>
      <c r="Z687" s="260"/>
    </row>
    <row r="688" spans="2:26" ht="14.25" customHeight="1">
      <c r="B688" s="19"/>
      <c r="D688" s="114"/>
      <c r="H688" s="421"/>
      <c r="I688" s="260"/>
      <c r="J688" s="260"/>
      <c r="K688" s="260"/>
      <c r="L688" s="260"/>
      <c r="M688" s="260"/>
      <c r="N688" s="260"/>
      <c r="O688" s="260"/>
      <c r="P688" s="260"/>
      <c r="Q688" s="260"/>
      <c r="R688" s="260"/>
      <c r="S688" s="260"/>
      <c r="T688" s="260"/>
      <c r="U688" s="260"/>
      <c r="V688" s="260"/>
      <c r="W688" s="260"/>
      <c r="X688" s="260"/>
      <c r="Y688" s="260"/>
      <c r="Z688" s="260"/>
    </row>
    <row r="689" spans="2:26" ht="14.25" customHeight="1">
      <c r="B689" s="19"/>
      <c r="D689" s="114"/>
      <c r="H689" s="421"/>
      <c r="I689" s="260"/>
      <c r="J689" s="260"/>
      <c r="K689" s="260"/>
      <c r="L689" s="260"/>
      <c r="M689" s="260"/>
      <c r="N689" s="260"/>
      <c r="O689" s="260"/>
      <c r="P689" s="260"/>
      <c r="Q689" s="260"/>
      <c r="R689" s="260"/>
      <c r="S689" s="260"/>
      <c r="T689" s="260"/>
      <c r="U689" s="260"/>
      <c r="V689" s="260"/>
      <c r="W689" s="260"/>
      <c r="X689" s="260"/>
      <c r="Y689" s="260"/>
      <c r="Z689" s="260"/>
    </row>
    <row r="690" spans="2:26" ht="14.25" customHeight="1">
      <c r="B690" s="19"/>
      <c r="D690" s="114"/>
      <c r="H690" s="421"/>
      <c r="I690" s="260"/>
      <c r="J690" s="260"/>
      <c r="K690" s="260"/>
      <c r="L690" s="260"/>
      <c r="M690" s="260"/>
      <c r="N690" s="260"/>
      <c r="O690" s="260"/>
      <c r="P690" s="260"/>
      <c r="Q690" s="260"/>
      <c r="R690" s="260"/>
      <c r="S690" s="260"/>
      <c r="T690" s="260"/>
      <c r="U690" s="260"/>
      <c r="V690" s="260"/>
      <c r="W690" s="260"/>
      <c r="X690" s="260"/>
      <c r="Y690" s="260"/>
      <c r="Z690" s="260"/>
    </row>
    <row r="691" spans="2:26" ht="14.25" customHeight="1">
      <c r="B691" s="19"/>
      <c r="D691" s="114"/>
      <c r="H691" s="421"/>
      <c r="I691" s="260"/>
      <c r="J691" s="260"/>
      <c r="K691" s="260"/>
      <c r="L691" s="260"/>
      <c r="M691" s="260"/>
      <c r="N691" s="260"/>
      <c r="O691" s="260"/>
      <c r="P691" s="260"/>
      <c r="Q691" s="260"/>
      <c r="R691" s="260"/>
      <c r="S691" s="260"/>
      <c r="T691" s="260"/>
      <c r="U691" s="260"/>
      <c r="V691" s="260"/>
      <c r="W691" s="260"/>
      <c r="X691" s="260"/>
      <c r="Y691" s="260"/>
      <c r="Z691" s="260"/>
    </row>
    <row r="692" spans="2:26" ht="14.25" customHeight="1">
      <c r="B692" s="19"/>
      <c r="D692" s="114"/>
      <c r="H692" s="421"/>
      <c r="I692" s="260"/>
      <c r="J692" s="260"/>
      <c r="K692" s="260"/>
      <c r="L692" s="260"/>
      <c r="M692" s="260"/>
      <c r="N692" s="260"/>
      <c r="O692" s="260"/>
      <c r="P692" s="260"/>
      <c r="Q692" s="260"/>
      <c r="R692" s="260"/>
      <c r="S692" s="260"/>
      <c r="T692" s="260"/>
      <c r="U692" s="260"/>
      <c r="V692" s="260"/>
      <c r="W692" s="260"/>
      <c r="X692" s="260"/>
      <c r="Y692" s="260"/>
      <c r="Z692" s="260"/>
    </row>
    <row r="693" spans="2:26" ht="14.25" customHeight="1">
      <c r="B693" s="19"/>
      <c r="D693" s="114"/>
      <c r="H693" s="421"/>
      <c r="I693" s="260"/>
      <c r="J693" s="260"/>
      <c r="K693" s="260"/>
      <c r="L693" s="260"/>
      <c r="M693" s="260"/>
      <c r="N693" s="260"/>
      <c r="O693" s="260"/>
      <c r="P693" s="260"/>
      <c r="Q693" s="260"/>
      <c r="R693" s="260"/>
      <c r="S693" s="260"/>
      <c r="T693" s="260"/>
      <c r="U693" s="260"/>
      <c r="V693" s="260"/>
      <c r="W693" s="260"/>
      <c r="X693" s="260"/>
      <c r="Y693" s="260"/>
      <c r="Z693" s="260"/>
    </row>
    <row r="694" spans="2:26" ht="14.25" customHeight="1">
      <c r="B694" s="19"/>
      <c r="D694" s="114"/>
      <c r="H694" s="421"/>
      <c r="I694" s="260"/>
      <c r="J694" s="260"/>
      <c r="K694" s="260"/>
      <c r="L694" s="260"/>
      <c r="M694" s="260"/>
      <c r="N694" s="260"/>
      <c r="O694" s="260"/>
      <c r="P694" s="260"/>
      <c r="Q694" s="260"/>
      <c r="R694" s="260"/>
      <c r="S694" s="260"/>
      <c r="T694" s="260"/>
      <c r="U694" s="260"/>
      <c r="V694" s="260"/>
      <c r="W694" s="260"/>
      <c r="X694" s="260"/>
      <c r="Y694" s="260"/>
      <c r="Z694" s="260"/>
    </row>
    <row r="695" spans="2:26" ht="14.25" customHeight="1">
      <c r="B695" s="19"/>
      <c r="D695" s="114"/>
      <c r="H695" s="421"/>
      <c r="I695" s="260"/>
      <c r="J695" s="260"/>
      <c r="K695" s="260"/>
      <c r="L695" s="260"/>
      <c r="M695" s="260"/>
      <c r="N695" s="260"/>
      <c r="O695" s="260"/>
      <c r="P695" s="260"/>
      <c r="Q695" s="260"/>
      <c r="R695" s="260"/>
      <c r="S695" s="260"/>
      <c r="T695" s="260"/>
      <c r="U695" s="260"/>
      <c r="V695" s="260"/>
      <c r="W695" s="260"/>
      <c r="X695" s="260"/>
      <c r="Y695" s="260"/>
      <c r="Z695" s="260"/>
    </row>
    <row r="696" spans="2:26" ht="14.25" customHeight="1">
      <c r="B696" s="19"/>
      <c r="D696" s="114"/>
      <c r="H696" s="421"/>
      <c r="I696" s="260"/>
      <c r="J696" s="260"/>
      <c r="K696" s="260"/>
      <c r="L696" s="260"/>
      <c r="M696" s="260"/>
      <c r="N696" s="260"/>
      <c r="O696" s="260"/>
      <c r="P696" s="260"/>
      <c r="Q696" s="260"/>
      <c r="R696" s="260"/>
      <c r="S696" s="260"/>
      <c r="T696" s="260"/>
      <c r="U696" s="260"/>
      <c r="V696" s="260"/>
      <c r="W696" s="260"/>
      <c r="X696" s="260"/>
      <c r="Y696" s="260"/>
      <c r="Z696" s="260"/>
    </row>
    <row r="697" spans="2:26" ht="14.25" customHeight="1">
      <c r="B697" s="19"/>
      <c r="D697" s="114"/>
      <c r="H697" s="421"/>
      <c r="I697" s="260"/>
      <c r="J697" s="260"/>
      <c r="K697" s="260"/>
      <c r="L697" s="260"/>
      <c r="M697" s="260"/>
      <c r="N697" s="260"/>
      <c r="O697" s="260"/>
      <c r="P697" s="260"/>
      <c r="Q697" s="260"/>
      <c r="R697" s="260"/>
      <c r="S697" s="260"/>
      <c r="T697" s="260"/>
      <c r="U697" s="260"/>
      <c r="V697" s="260"/>
      <c r="W697" s="260"/>
      <c r="X697" s="260"/>
      <c r="Y697" s="260"/>
      <c r="Z697" s="260"/>
    </row>
    <row r="698" spans="2:26" ht="14.25" customHeight="1">
      <c r="B698" s="19"/>
      <c r="D698" s="114"/>
      <c r="H698" s="421"/>
      <c r="I698" s="260"/>
      <c r="J698" s="260"/>
      <c r="K698" s="260"/>
      <c r="L698" s="260"/>
      <c r="M698" s="260"/>
      <c r="N698" s="260"/>
      <c r="O698" s="260"/>
      <c r="P698" s="260"/>
      <c r="Q698" s="260"/>
      <c r="R698" s="260"/>
      <c r="S698" s="260"/>
      <c r="T698" s="260"/>
      <c r="U698" s="260"/>
      <c r="V698" s="260"/>
      <c r="W698" s="260"/>
      <c r="X698" s="260"/>
      <c r="Y698" s="260"/>
      <c r="Z698" s="260"/>
    </row>
    <row r="699" spans="2:26" ht="14.25" customHeight="1">
      <c r="B699" s="19"/>
      <c r="D699" s="114"/>
      <c r="H699" s="421"/>
      <c r="I699" s="260"/>
      <c r="J699" s="260"/>
      <c r="K699" s="260"/>
      <c r="L699" s="260"/>
      <c r="M699" s="260"/>
      <c r="N699" s="260"/>
      <c r="O699" s="260"/>
      <c r="P699" s="260"/>
      <c r="Q699" s="260"/>
      <c r="R699" s="260"/>
      <c r="S699" s="260"/>
      <c r="T699" s="260"/>
      <c r="U699" s="260"/>
      <c r="V699" s="260"/>
      <c r="W699" s="260"/>
      <c r="X699" s="260"/>
      <c r="Y699" s="260"/>
      <c r="Z699" s="260"/>
    </row>
    <row r="700" spans="2:26" ht="14.25" customHeight="1">
      <c r="B700" s="19"/>
      <c r="D700" s="114"/>
      <c r="H700" s="421"/>
      <c r="I700" s="260"/>
      <c r="J700" s="260"/>
      <c r="K700" s="260"/>
      <c r="L700" s="260"/>
      <c r="M700" s="260"/>
      <c r="N700" s="260"/>
      <c r="O700" s="260"/>
      <c r="P700" s="260"/>
      <c r="Q700" s="260"/>
      <c r="R700" s="260"/>
      <c r="S700" s="260"/>
      <c r="T700" s="260"/>
      <c r="U700" s="260"/>
      <c r="V700" s="260"/>
      <c r="W700" s="260"/>
      <c r="X700" s="260"/>
      <c r="Y700" s="260"/>
      <c r="Z700" s="260"/>
    </row>
    <row r="701" spans="2:26" ht="14.25" customHeight="1">
      <c r="B701" s="19"/>
      <c r="D701" s="114"/>
      <c r="H701" s="421"/>
      <c r="I701" s="260"/>
      <c r="J701" s="260"/>
      <c r="K701" s="260"/>
      <c r="L701" s="260"/>
      <c r="M701" s="260"/>
      <c r="N701" s="260"/>
      <c r="O701" s="260"/>
      <c r="P701" s="260"/>
      <c r="Q701" s="260"/>
      <c r="R701" s="260"/>
      <c r="S701" s="260"/>
      <c r="T701" s="260"/>
      <c r="U701" s="260"/>
      <c r="V701" s="260"/>
      <c r="W701" s="260"/>
      <c r="X701" s="260"/>
      <c r="Y701" s="260"/>
      <c r="Z701" s="260"/>
    </row>
    <row r="702" spans="2:26" ht="14.25" customHeight="1">
      <c r="B702" s="19"/>
      <c r="D702" s="114"/>
      <c r="H702" s="421"/>
      <c r="I702" s="260"/>
      <c r="J702" s="260"/>
      <c r="K702" s="260"/>
      <c r="L702" s="260"/>
      <c r="M702" s="260"/>
      <c r="N702" s="260"/>
      <c r="O702" s="260"/>
      <c r="P702" s="260"/>
      <c r="Q702" s="260"/>
      <c r="R702" s="260"/>
      <c r="S702" s="260"/>
      <c r="T702" s="260"/>
      <c r="U702" s="260"/>
      <c r="V702" s="260"/>
      <c r="W702" s="260"/>
      <c r="X702" s="260"/>
      <c r="Y702" s="260"/>
      <c r="Z702" s="260"/>
    </row>
    <row r="703" spans="2:26" ht="14.25" customHeight="1">
      <c r="B703" s="19"/>
      <c r="D703" s="114"/>
      <c r="H703" s="421"/>
      <c r="I703" s="260"/>
      <c r="J703" s="260"/>
      <c r="K703" s="260"/>
      <c r="L703" s="260"/>
      <c r="M703" s="260"/>
      <c r="N703" s="260"/>
      <c r="O703" s="260"/>
      <c r="P703" s="260"/>
      <c r="Q703" s="260"/>
      <c r="R703" s="260"/>
      <c r="S703" s="260"/>
      <c r="T703" s="260"/>
      <c r="U703" s="260"/>
      <c r="V703" s="260"/>
      <c r="W703" s="260"/>
      <c r="X703" s="260"/>
      <c r="Y703" s="260"/>
      <c r="Z703" s="260"/>
    </row>
    <row r="704" spans="2:26" ht="14.25" customHeight="1">
      <c r="B704" s="19"/>
      <c r="D704" s="114"/>
      <c r="H704" s="421"/>
      <c r="I704" s="260"/>
      <c r="J704" s="260"/>
      <c r="K704" s="260"/>
      <c r="L704" s="260"/>
      <c r="M704" s="260"/>
      <c r="N704" s="260"/>
      <c r="O704" s="260"/>
      <c r="P704" s="260"/>
      <c r="Q704" s="260"/>
      <c r="R704" s="260"/>
      <c r="S704" s="260"/>
      <c r="T704" s="260"/>
      <c r="U704" s="260"/>
      <c r="V704" s="260"/>
      <c r="W704" s="260"/>
      <c r="X704" s="260"/>
      <c r="Y704" s="260"/>
      <c r="Z704" s="260"/>
    </row>
    <row r="705" spans="2:26" ht="14.25" customHeight="1">
      <c r="B705" s="19"/>
      <c r="D705" s="114"/>
      <c r="H705" s="421"/>
      <c r="I705" s="260"/>
      <c r="J705" s="260"/>
      <c r="K705" s="260"/>
      <c r="L705" s="260"/>
      <c r="M705" s="260"/>
      <c r="N705" s="260"/>
      <c r="O705" s="260"/>
      <c r="P705" s="260"/>
      <c r="Q705" s="260"/>
      <c r="R705" s="260"/>
      <c r="S705" s="260"/>
      <c r="T705" s="260"/>
      <c r="U705" s="260"/>
      <c r="V705" s="260"/>
      <c r="W705" s="260"/>
      <c r="X705" s="260"/>
      <c r="Y705" s="260"/>
      <c r="Z705" s="260"/>
    </row>
    <row r="706" spans="2:26" ht="14.25" customHeight="1">
      <c r="B706" s="19"/>
      <c r="D706" s="114"/>
      <c r="H706" s="421"/>
      <c r="I706" s="260"/>
      <c r="J706" s="260"/>
      <c r="K706" s="260"/>
      <c r="L706" s="260"/>
      <c r="M706" s="260"/>
      <c r="N706" s="260"/>
      <c r="O706" s="260"/>
      <c r="P706" s="260"/>
      <c r="Q706" s="260"/>
      <c r="R706" s="260"/>
      <c r="S706" s="260"/>
      <c r="T706" s="260"/>
      <c r="U706" s="260"/>
      <c r="V706" s="260"/>
      <c r="W706" s="260"/>
      <c r="X706" s="260"/>
      <c r="Y706" s="260"/>
      <c r="Z706" s="260"/>
    </row>
    <row r="707" spans="2:26" ht="14.25" customHeight="1">
      <c r="B707" s="19"/>
      <c r="D707" s="114"/>
      <c r="H707" s="421"/>
      <c r="I707" s="260"/>
      <c r="J707" s="260"/>
      <c r="K707" s="260"/>
      <c r="L707" s="260"/>
      <c r="M707" s="260"/>
      <c r="N707" s="260"/>
      <c r="O707" s="260"/>
      <c r="P707" s="260"/>
      <c r="Q707" s="260"/>
      <c r="R707" s="260"/>
      <c r="S707" s="260"/>
      <c r="T707" s="260"/>
      <c r="U707" s="260"/>
      <c r="V707" s="260"/>
      <c r="W707" s="260"/>
      <c r="X707" s="260"/>
      <c r="Y707" s="260"/>
      <c r="Z707" s="260"/>
    </row>
    <row r="708" spans="2:26" ht="14.25" customHeight="1">
      <c r="B708" s="19"/>
      <c r="D708" s="114"/>
      <c r="H708" s="421"/>
      <c r="I708" s="260"/>
      <c r="J708" s="260"/>
      <c r="K708" s="260"/>
      <c r="L708" s="260"/>
      <c r="M708" s="260"/>
      <c r="N708" s="260"/>
      <c r="O708" s="260"/>
      <c r="P708" s="260"/>
      <c r="Q708" s="260"/>
      <c r="R708" s="260"/>
      <c r="S708" s="260"/>
      <c r="T708" s="260"/>
      <c r="U708" s="260"/>
      <c r="V708" s="260"/>
      <c r="W708" s="260"/>
      <c r="X708" s="260"/>
      <c r="Y708" s="260"/>
      <c r="Z708" s="260"/>
    </row>
    <row r="709" spans="2:26" ht="14.25" customHeight="1">
      <c r="B709" s="19"/>
      <c r="D709" s="114"/>
      <c r="H709" s="421"/>
      <c r="I709" s="260"/>
      <c r="J709" s="260"/>
      <c r="K709" s="260"/>
      <c r="L709" s="260"/>
      <c r="M709" s="260"/>
      <c r="N709" s="260"/>
      <c r="O709" s="260"/>
      <c r="P709" s="260"/>
      <c r="Q709" s="260"/>
      <c r="R709" s="260"/>
      <c r="S709" s="260"/>
      <c r="T709" s="260"/>
      <c r="U709" s="260"/>
      <c r="V709" s="260"/>
      <c r="W709" s="260"/>
      <c r="X709" s="260"/>
      <c r="Y709" s="260"/>
      <c r="Z709" s="260"/>
    </row>
    <row r="710" spans="2:26" ht="14.25" customHeight="1">
      <c r="B710" s="19"/>
      <c r="D710" s="114"/>
      <c r="H710" s="421"/>
      <c r="I710" s="260"/>
      <c r="J710" s="260"/>
      <c r="K710" s="260"/>
      <c r="L710" s="260"/>
      <c r="M710" s="260"/>
      <c r="N710" s="260"/>
      <c r="O710" s="260"/>
      <c r="P710" s="260"/>
      <c r="Q710" s="260"/>
      <c r="R710" s="260"/>
      <c r="S710" s="260"/>
      <c r="T710" s="260"/>
      <c r="U710" s="260"/>
      <c r="V710" s="260"/>
      <c r="W710" s="260"/>
      <c r="X710" s="260"/>
      <c r="Y710" s="260"/>
      <c r="Z710" s="260"/>
    </row>
    <row r="711" spans="2:26" ht="14.25" customHeight="1">
      <c r="B711" s="19"/>
      <c r="D711" s="114"/>
      <c r="H711" s="421"/>
      <c r="I711" s="260"/>
      <c r="J711" s="260"/>
      <c r="K711" s="260"/>
      <c r="L711" s="260"/>
      <c r="M711" s="260"/>
      <c r="N711" s="260"/>
      <c r="O711" s="260"/>
      <c r="P711" s="260"/>
      <c r="Q711" s="260"/>
      <c r="R711" s="260"/>
      <c r="S711" s="260"/>
      <c r="T711" s="260"/>
      <c r="U711" s="260"/>
      <c r="V711" s="260"/>
      <c r="W711" s="260"/>
      <c r="X711" s="260"/>
      <c r="Y711" s="260"/>
      <c r="Z711" s="260"/>
    </row>
    <row r="712" spans="2:26" ht="14.25" customHeight="1">
      <c r="B712" s="19"/>
      <c r="D712" s="114"/>
      <c r="H712" s="421"/>
      <c r="I712" s="260"/>
      <c r="J712" s="260"/>
      <c r="K712" s="260"/>
      <c r="L712" s="260"/>
      <c r="M712" s="260"/>
      <c r="N712" s="260"/>
      <c r="O712" s="260"/>
      <c r="P712" s="260"/>
      <c r="Q712" s="260"/>
      <c r="R712" s="260"/>
      <c r="S712" s="260"/>
      <c r="T712" s="260"/>
      <c r="U712" s="260"/>
      <c r="V712" s="260"/>
      <c r="W712" s="260"/>
      <c r="X712" s="260"/>
      <c r="Y712" s="260"/>
      <c r="Z712" s="260"/>
    </row>
    <row r="713" spans="2:26" ht="14.25" customHeight="1">
      <c r="B713" s="19"/>
      <c r="D713" s="114"/>
      <c r="H713" s="421"/>
      <c r="I713" s="260"/>
      <c r="J713" s="260"/>
      <c r="K713" s="260"/>
      <c r="L713" s="260"/>
      <c r="M713" s="260"/>
      <c r="N713" s="260"/>
      <c r="O713" s="260"/>
      <c r="P713" s="260"/>
      <c r="Q713" s="260"/>
      <c r="R713" s="260"/>
      <c r="S713" s="260"/>
      <c r="T713" s="260"/>
      <c r="U713" s="260"/>
      <c r="V713" s="260"/>
      <c r="W713" s="260"/>
      <c r="X713" s="260"/>
      <c r="Y713" s="260"/>
      <c r="Z713" s="260"/>
    </row>
    <row r="714" spans="2:26" ht="14.25" customHeight="1">
      <c r="B714" s="19"/>
      <c r="D714" s="114"/>
      <c r="H714" s="421"/>
      <c r="I714" s="260"/>
      <c r="J714" s="260"/>
      <c r="K714" s="260"/>
      <c r="L714" s="260"/>
      <c r="M714" s="260"/>
      <c r="N714" s="260"/>
      <c r="O714" s="260"/>
      <c r="P714" s="260"/>
      <c r="Q714" s="260"/>
      <c r="R714" s="260"/>
      <c r="S714" s="260"/>
      <c r="T714" s="260"/>
      <c r="U714" s="260"/>
      <c r="V714" s="260"/>
      <c r="W714" s="260"/>
      <c r="X714" s="260"/>
      <c r="Y714" s="260"/>
      <c r="Z714" s="260"/>
    </row>
    <row r="715" spans="2:26" ht="14.25" customHeight="1">
      <c r="B715" s="19"/>
      <c r="D715" s="114"/>
      <c r="H715" s="421"/>
      <c r="I715" s="260"/>
      <c r="J715" s="260"/>
      <c r="K715" s="260"/>
      <c r="L715" s="260"/>
      <c r="M715" s="260"/>
      <c r="N715" s="260"/>
      <c r="O715" s="260"/>
      <c r="P715" s="260"/>
      <c r="Q715" s="260"/>
      <c r="R715" s="260"/>
      <c r="S715" s="260"/>
      <c r="T715" s="260"/>
      <c r="U715" s="260"/>
      <c r="V715" s="260"/>
      <c r="W715" s="260"/>
      <c r="X715" s="260"/>
      <c r="Y715" s="260"/>
      <c r="Z715" s="260"/>
    </row>
    <row r="716" spans="2:26" ht="14.25" customHeight="1">
      <c r="B716" s="19"/>
      <c r="D716" s="114"/>
      <c r="H716" s="421"/>
      <c r="I716" s="260"/>
      <c r="J716" s="260"/>
      <c r="K716" s="260"/>
      <c r="L716" s="260"/>
      <c r="M716" s="260"/>
      <c r="N716" s="260"/>
      <c r="O716" s="260"/>
      <c r="P716" s="260"/>
      <c r="Q716" s="260"/>
      <c r="R716" s="260"/>
      <c r="S716" s="260"/>
      <c r="T716" s="260"/>
      <c r="U716" s="260"/>
      <c r="V716" s="260"/>
      <c r="W716" s="260"/>
      <c r="X716" s="260"/>
      <c r="Y716" s="260"/>
      <c r="Z716" s="260"/>
    </row>
    <row r="717" spans="2:26" ht="14.25" customHeight="1">
      <c r="B717" s="19"/>
      <c r="D717" s="114"/>
      <c r="H717" s="421"/>
      <c r="I717" s="260"/>
      <c r="J717" s="260"/>
      <c r="K717" s="260"/>
      <c r="L717" s="260"/>
      <c r="M717" s="260"/>
      <c r="N717" s="260"/>
      <c r="O717" s="260"/>
      <c r="P717" s="260"/>
      <c r="Q717" s="260"/>
      <c r="R717" s="260"/>
      <c r="S717" s="260"/>
      <c r="T717" s="260"/>
      <c r="U717" s="260"/>
      <c r="V717" s="260"/>
      <c r="W717" s="260"/>
      <c r="X717" s="260"/>
      <c r="Y717" s="260"/>
      <c r="Z717" s="260"/>
    </row>
    <row r="718" spans="2:26" ht="14.25" customHeight="1">
      <c r="B718" s="19"/>
      <c r="D718" s="114"/>
      <c r="H718" s="421"/>
      <c r="I718" s="260"/>
      <c r="J718" s="260"/>
      <c r="K718" s="260"/>
      <c r="L718" s="260"/>
      <c r="M718" s="260"/>
      <c r="N718" s="260"/>
      <c r="O718" s="260"/>
      <c r="P718" s="260"/>
      <c r="Q718" s="260"/>
      <c r="R718" s="260"/>
      <c r="S718" s="260"/>
      <c r="T718" s="260"/>
      <c r="U718" s="260"/>
      <c r="V718" s="260"/>
      <c r="W718" s="260"/>
      <c r="X718" s="260"/>
      <c r="Y718" s="260"/>
      <c r="Z718" s="260"/>
    </row>
    <row r="719" spans="2:26" ht="14.25" customHeight="1">
      <c r="B719" s="19"/>
      <c r="D719" s="114"/>
      <c r="H719" s="421"/>
      <c r="I719" s="260"/>
      <c r="J719" s="260"/>
      <c r="K719" s="260"/>
      <c r="L719" s="260"/>
      <c r="M719" s="260"/>
      <c r="N719" s="260"/>
      <c r="O719" s="260"/>
      <c r="P719" s="260"/>
      <c r="Q719" s="260"/>
      <c r="R719" s="260"/>
      <c r="S719" s="260"/>
      <c r="T719" s="260"/>
      <c r="U719" s="260"/>
      <c r="V719" s="260"/>
      <c r="W719" s="260"/>
      <c r="X719" s="260"/>
      <c r="Y719" s="260"/>
      <c r="Z719" s="260"/>
    </row>
    <row r="720" spans="2:26" ht="14.25" customHeight="1">
      <c r="B720" s="19"/>
      <c r="D720" s="114"/>
      <c r="H720" s="421"/>
      <c r="I720" s="260"/>
      <c r="J720" s="260"/>
      <c r="K720" s="260"/>
      <c r="L720" s="260"/>
      <c r="M720" s="260"/>
      <c r="N720" s="260"/>
      <c r="O720" s="260"/>
      <c r="P720" s="260"/>
      <c r="Q720" s="260"/>
      <c r="R720" s="260"/>
      <c r="S720" s="260"/>
      <c r="T720" s="260"/>
      <c r="U720" s="260"/>
      <c r="V720" s="260"/>
      <c r="W720" s="260"/>
      <c r="X720" s="260"/>
      <c r="Y720" s="260"/>
      <c r="Z720" s="260"/>
    </row>
    <row r="721" spans="2:26" ht="14.25" customHeight="1">
      <c r="B721" s="19"/>
      <c r="D721" s="114"/>
      <c r="H721" s="421"/>
      <c r="I721" s="260"/>
      <c r="J721" s="260"/>
      <c r="K721" s="260"/>
      <c r="L721" s="260"/>
      <c r="M721" s="260"/>
      <c r="N721" s="260"/>
      <c r="O721" s="260"/>
      <c r="P721" s="260"/>
      <c r="Q721" s="260"/>
      <c r="R721" s="260"/>
      <c r="S721" s="260"/>
      <c r="T721" s="260"/>
      <c r="U721" s="260"/>
      <c r="V721" s="260"/>
      <c r="W721" s="260"/>
      <c r="X721" s="260"/>
      <c r="Y721" s="260"/>
      <c r="Z721" s="260"/>
    </row>
    <row r="722" spans="2:26" ht="14.25" customHeight="1">
      <c r="B722" s="19"/>
      <c r="D722" s="114"/>
      <c r="H722" s="421"/>
      <c r="I722" s="260"/>
      <c r="J722" s="260"/>
      <c r="K722" s="260"/>
      <c r="L722" s="260"/>
      <c r="M722" s="260"/>
      <c r="N722" s="260"/>
      <c r="O722" s="260"/>
      <c r="P722" s="260"/>
      <c r="Q722" s="260"/>
      <c r="R722" s="260"/>
      <c r="S722" s="260"/>
      <c r="T722" s="260"/>
      <c r="U722" s="260"/>
      <c r="V722" s="260"/>
      <c r="W722" s="260"/>
      <c r="X722" s="260"/>
      <c r="Y722" s="260"/>
      <c r="Z722" s="260"/>
    </row>
    <row r="723" spans="2:26" ht="14.25" customHeight="1">
      <c r="B723" s="19"/>
      <c r="D723" s="114"/>
      <c r="H723" s="421"/>
      <c r="I723" s="260"/>
      <c r="J723" s="260"/>
      <c r="K723" s="260"/>
      <c r="L723" s="260"/>
      <c r="M723" s="260"/>
      <c r="N723" s="260"/>
      <c r="O723" s="260"/>
      <c r="P723" s="260"/>
      <c r="Q723" s="260"/>
      <c r="R723" s="260"/>
      <c r="S723" s="260"/>
      <c r="T723" s="260"/>
      <c r="U723" s="260"/>
      <c r="V723" s="260"/>
      <c r="W723" s="260"/>
      <c r="X723" s="260"/>
      <c r="Y723" s="260"/>
      <c r="Z723" s="260"/>
    </row>
    <row r="724" spans="2:26" ht="14.25" customHeight="1">
      <c r="B724" s="19"/>
      <c r="D724" s="114"/>
      <c r="H724" s="421"/>
      <c r="I724" s="260"/>
      <c r="J724" s="260"/>
      <c r="K724" s="260"/>
      <c r="L724" s="260"/>
      <c r="M724" s="260"/>
      <c r="N724" s="260"/>
      <c r="O724" s="260"/>
      <c r="P724" s="260"/>
      <c r="Q724" s="260"/>
      <c r="R724" s="260"/>
      <c r="S724" s="260"/>
      <c r="T724" s="260"/>
      <c r="U724" s="260"/>
      <c r="V724" s="260"/>
      <c r="W724" s="260"/>
      <c r="X724" s="260"/>
      <c r="Y724" s="260"/>
      <c r="Z724" s="260"/>
    </row>
    <row r="725" spans="2:26" ht="14.25" customHeight="1">
      <c r="B725" s="19"/>
      <c r="D725" s="114"/>
      <c r="H725" s="421"/>
      <c r="I725" s="260"/>
      <c r="J725" s="260"/>
      <c r="K725" s="260"/>
      <c r="L725" s="260"/>
      <c r="M725" s="260"/>
      <c r="N725" s="260"/>
      <c r="O725" s="260"/>
      <c r="P725" s="260"/>
      <c r="Q725" s="260"/>
      <c r="R725" s="260"/>
      <c r="S725" s="260"/>
      <c r="T725" s="260"/>
      <c r="U725" s="260"/>
      <c r="V725" s="260"/>
      <c r="W725" s="260"/>
      <c r="X725" s="260"/>
      <c r="Y725" s="260"/>
      <c r="Z725" s="260"/>
    </row>
    <row r="726" spans="2:26" ht="14.25" customHeight="1">
      <c r="B726" s="19"/>
      <c r="D726" s="114"/>
      <c r="H726" s="421"/>
      <c r="I726" s="260"/>
      <c r="J726" s="260"/>
      <c r="K726" s="260"/>
      <c r="L726" s="260"/>
      <c r="M726" s="260"/>
      <c r="N726" s="260"/>
      <c r="O726" s="260"/>
      <c r="P726" s="260"/>
      <c r="Q726" s="260"/>
      <c r="R726" s="260"/>
      <c r="S726" s="260"/>
      <c r="T726" s="260"/>
      <c r="U726" s="260"/>
      <c r="V726" s="260"/>
      <c r="W726" s="260"/>
      <c r="X726" s="260"/>
      <c r="Y726" s="260"/>
      <c r="Z726" s="260"/>
    </row>
    <row r="727" spans="2:26" ht="14.25" customHeight="1">
      <c r="B727" s="19"/>
      <c r="D727" s="114"/>
      <c r="H727" s="421"/>
      <c r="I727" s="260"/>
      <c r="J727" s="260"/>
      <c r="K727" s="260"/>
      <c r="L727" s="260"/>
      <c r="M727" s="260"/>
      <c r="N727" s="260"/>
      <c r="O727" s="260"/>
      <c r="P727" s="260"/>
      <c r="Q727" s="260"/>
      <c r="R727" s="260"/>
      <c r="S727" s="260"/>
      <c r="T727" s="260"/>
      <c r="U727" s="260"/>
      <c r="V727" s="260"/>
      <c r="W727" s="260"/>
      <c r="X727" s="260"/>
      <c r="Y727" s="260"/>
      <c r="Z727" s="260"/>
    </row>
    <row r="728" spans="2:26" ht="14.25" customHeight="1">
      <c r="B728" s="19"/>
      <c r="D728" s="114"/>
      <c r="H728" s="421"/>
      <c r="I728" s="260"/>
      <c r="J728" s="260"/>
      <c r="K728" s="260"/>
      <c r="L728" s="260"/>
      <c r="M728" s="260"/>
      <c r="N728" s="260"/>
      <c r="O728" s="260"/>
      <c r="P728" s="260"/>
      <c r="Q728" s="260"/>
      <c r="R728" s="260"/>
      <c r="S728" s="260"/>
      <c r="T728" s="260"/>
      <c r="U728" s="260"/>
      <c r="V728" s="260"/>
      <c r="W728" s="260"/>
      <c r="X728" s="260"/>
      <c r="Y728" s="260"/>
      <c r="Z728" s="260"/>
    </row>
    <row r="729" spans="2:26" ht="14.25" customHeight="1">
      <c r="B729" s="19"/>
      <c r="D729" s="114"/>
      <c r="H729" s="421"/>
      <c r="I729" s="260"/>
      <c r="J729" s="260"/>
      <c r="K729" s="260"/>
      <c r="L729" s="260"/>
      <c r="M729" s="260"/>
      <c r="N729" s="260"/>
      <c r="O729" s="260"/>
      <c r="P729" s="260"/>
      <c r="Q729" s="260"/>
      <c r="R729" s="260"/>
      <c r="S729" s="260"/>
      <c r="T729" s="260"/>
      <c r="U729" s="260"/>
      <c r="V729" s="260"/>
      <c r="W729" s="260"/>
      <c r="X729" s="260"/>
      <c r="Y729" s="260"/>
      <c r="Z729" s="260"/>
    </row>
    <row r="730" spans="2:26" ht="14.25" customHeight="1">
      <c r="B730" s="19"/>
      <c r="D730" s="114"/>
      <c r="H730" s="421"/>
      <c r="I730" s="260"/>
      <c r="J730" s="260"/>
      <c r="K730" s="260"/>
      <c r="L730" s="260"/>
      <c r="M730" s="260"/>
      <c r="N730" s="260"/>
      <c r="O730" s="260"/>
      <c r="P730" s="260"/>
      <c r="Q730" s="260"/>
      <c r="R730" s="260"/>
      <c r="S730" s="260"/>
      <c r="T730" s="260"/>
      <c r="U730" s="260"/>
      <c r="V730" s="260"/>
      <c r="W730" s="260"/>
      <c r="X730" s="260"/>
      <c r="Y730" s="260"/>
      <c r="Z730" s="260"/>
    </row>
    <row r="731" spans="2:26" ht="14.25" customHeight="1">
      <c r="B731" s="19"/>
      <c r="D731" s="114"/>
      <c r="H731" s="421"/>
      <c r="I731" s="260"/>
      <c r="J731" s="260"/>
      <c r="K731" s="260"/>
      <c r="L731" s="260"/>
      <c r="M731" s="260"/>
      <c r="N731" s="260"/>
      <c r="O731" s="260"/>
      <c r="P731" s="260"/>
      <c r="Q731" s="260"/>
      <c r="R731" s="260"/>
      <c r="S731" s="260"/>
      <c r="T731" s="260"/>
      <c r="U731" s="260"/>
      <c r="V731" s="260"/>
      <c r="W731" s="260"/>
      <c r="X731" s="260"/>
      <c r="Y731" s="260"/>
      <c r="Z731" s="260"/>
    </row>
    <row r="732" spans="2:26" ht="14.25" customHeight="1">
      <c r="B732" s="19"/>
      <c r="D732" s="114"/>
      <c r="H732" s="421"/>
      <c r="I732" s="260"/>
      <c r="J732" s="260"/>
      <c r="K732" s="260"/>
      <c r="L732" s="260"/>
      <c r="M732" s="260"/>
      <c r="N732" s="260"/>
      <c r="O732" s="260"/>
      <c r="P732" s="260"/>
      <c r="Q732" s="260"/>
      <c r="R732" s="260"/>
      <c r="S732" s="260"/>
      <c r="T732" s="260"/>
      <c r="U732" s="260"/>
      <c r="V732" s="260"/>
      <c r="W732" s="260"/>
      <c r="X732" s="260"/>
      <c r="Y732" s="260"/>
      <c r="Z732" s="260"/>
    </row>
    <row r="733" spans="2:26" ht="14.25" customHeight="1">
      <c r="B733" s="19"/>
      <c r="D733" s="114"/>
      <c r="H733" s="421"/>
      <c r="I733" s="260"/>
      <c r="J733" s="260"/>
      <c r="K733" s="260"/>
      <c r="L733" s="260"/>
      <c r="M733" s="260"/>
      <c r="N733" s="260"/>
      <c r="O733" s="260"/>
      <c r="P733" s="260"/>
      <c r="Q733" s="260"/>
      <c r="R733" s="260"/>
      <c r="S733" s="260"/>
      <c r="T733" s="260"/>
      <c r="U733" s="260"/>
      <c r="V733" s="260"/>
      <c r="W733" s="260"/>
      <c r="X733" s="260"/>
      <c r="Y733" s="260"/>
      <c r="Z733" s="260"/>
    </row>
    <row r="734" spans="2:26" ht="14.25" customHeight="1">
      <c r="B734" s="19"/>
      <c r="D734" s="114"/>
      <c r="H734" s="421"/>
      <c r="I734" s="260"/>
      <c r="J734" s="260"/>
      <c r="K734" s="260"/>
      <c r="L734" s="260"/>
      <c r="M734" s="260"/>
      <c r="N734" s="260"/>
      <c r="O734" s="260"/>
      <c r="P734" s="260"/>
      <c r="Q734" s="260"/>
      <c r="R734" s="260"/>
      <c r="S734" s="260"/>
      <c r="T734" s="260"/>
      <c r="U734" s="260"/>
      <c r="V734" s="260"/>
      <c r="W734" s="260"/>
      <c r="X734" s="260"/>
      <c r="Y734" s="260"/>
      <c r="Z734" s="260"/>
    </row>
    <row r="735" spans="2:26" ht="14.25" customHeight="1">
      <c r="B735" s="19"/>
      <c r="D735" s="114"/>
      <c r="H735" s="421"/>
      <c r="I735" s="260"/>
      <c r="J735" s="260"/>
      <c r="K735" s="260"/>
      <c r="L735" s="260"/>
      <c r="M735" s="260"/>
      <c r="N735" s="260"/>
      <c r="O735" s="260"/>
      <c r="P735" s="260"/>
      <c r="Q735" s="260"/>
      <c r="R735" s="260"/>
      <c r="S735" s="260"/>
      <c r="T735" s="260"/>
      <c r="U735" s="260"/>
      <c r="V735" s="260"/>
      <c r="W735" s="260"/>
      <c r="X735" s="260"/>
      <c r="Y735" s="260"/>
      <c r="Z735" s="260"/>
    </row>
    <row r="736" spans="2:26" ht="14.25" customHeight="1">
      <c r="B736" s="19"/>
      <c r="D736" s="114"/>
      <c r="H736" s="421"/>
      <c r="I736" s="260"/>
      <c r="J736" s="260"/>
      <c r="K736" s="260"/>
      <c r="L736" s="260"/>
      <c r="M736" s="260"/>
      <c r="N736" s="260"/>
      <c r="O736" s="260"/>
      <c r="P736" s="260"/>
      <c r="Q736" s="260"/>
      <c r="R736" s="260"/>
      <c r="S736" s="260"/>
      <c r="T736" s="260"/>
      <c r="U736" s="260"/>
      <c r="V736" s="260"/>
      <c r="W736" s="260"/>
      <c r="X736" s="260"/>
      <c r="Y736" s="260"/>
      <c r="Z736" s="260"/>
    </row>
    <row r="737" spans="2:26" ht="14.25" customHeight="1">
      <c r="B737" s="19"/>
      <c r="D737" s="114"/>
      <c r="H737" s="421"/>
      <c r="I737" s="260"/>
      <c r="J737" s="260"/>
      <c r="K737" s="260"/>
      <c r="L737" s="260"/>
      <c r="M737" s="260"/>
      <c r="N737" s="260"/>
      <c r="O737" s="260"/>
      <c r="P737" s="260"/>
      <c r="Q737" s="260"/>
      <c r="R737" s="260"/>
      <c r="S737" s="260"/>
      <c r="T737" s="260"/>
      <c r="U737" s="260"/>
      <c r="V737" s="260"/>
      <c r="W737" s="260"/>
      <c r="X737" s="260"/>
      <c r="Y737" s="260"/>
      <c r="Z737" s="260"/>
    </row>
    <row r="738" spans="2:26" ht="14.25" customHeight="1">
      <c r="B738" s="19"/>
      <c r="D738" s="114"/>
      <c r="H738" s="421"/>
      <c r="I738" s="260"/>
      <c r="J738" s="260"/>
      <c r="K738" s="260"/>
      <c r="L738" s="260"/>
      <c r="M738" s="260"/>
      <c r="N738" s="260"/>
      <c r="O738" s="260"/>
      <c r="P738" s="260"/>
      <c r="Q738" s="260"/>
      <c r="R738" s="260"/>
      <c r="S738" s="260"/>
      <c r="T738" s="260"/>
      <c r="U738" s="260"/>
      <c r="V738" s="260"/>
      <c r="W738" s="260"/>
      <c r="X738" s="260"/>
      <c r="Y738" s="260"/>
      <c r="Z738" s="260"/>
    </row>
    <row r="739" spans="2:26" ht="14.25" customHeight="1">
      <c r="B739" s="19"/>
      <c r="D739" s="114"/>
      <c r="H739" s="421"/>
      <c r="I739" s="260"/>
      <c r="J739" s="260"/>
      <c r="K739" s="260"/>
      <c r="L739" s="260"/>
      <c r="M739" s="260"/>
      <c r="N739" s="260"/>
      <c r="O739" s="260"/>
      <c r="P739" s="260"/>
      <c r="Q739" s="260"/>
      <c r="R739" s="260"/>
      <c r="S739" s="260"/>
      <c r="T739" s="260"/>
      <c r="U739" s="260"/>
      <c r="V739" s="260"/>
      <c r="W739" s="260"/>
      <c r="X739" s="260"/>
      <c r="Y739" s="260"/>
      <c r="Z739" s="260"/>
    </row>
    <row r="740" spans="2:26" ht="14.25" customHeight="1">
      <c r="B740" s="19"/>
      <c r="D740" s="114"/>
      <c r="H740" s="421"/>
      <c r="I740" s="260"/>
      <c r="J740" s="260"/>
      <c r="K740" s="260"/>
      <c r="L740" s="260"/>
      <c r="M740" s="260"/>
      <c r="N740" s="260"/>
      <c r="O740" s="260"/>
      <c r="P740" s="260"/>
      <c r="Q740" s="260"/>
      <c r="R740" s="260"/>
      <c r="S740" s="260"/>
      <c r="T740" s="260"/>
      <c r="U740" s="260"/>
      <c r="V740" s="260"/>
      <c r="W740" s="260"/>
      <c r="X740" s="260"/>
      <c r="Y740" s="260"/>
      <c r="Z740" s="260"/>
    </row>
    <row r="741" spans="2:26" ht="14.25" customHeight="1">
      <c r="B741" s="19"/>
      <c r="D741" s="114"/>
      <c r="H741" s="421"/>
      <c r="I741" s="260"/>
      <c r="J741" s="260"/>
      <c r="K741" s="260"/>
      <c r="L741" s="260"/>
      <c r="M741" s="260"/>
      <c r="N741" s="260"/>
      <c r="O741" s="260"/>
      <c r="P741" s="260"/>
      <c r="Q741" s="260"/>
      <c r="R741" s="260"/>
      <c r="S741" s="260"/>
      <c r="T741" s="260"/>
      <c r="U741" s="260"/>
      <c r="V741" s="260"/>
      <c r="W741" s="260"/>
      <c r="X741" s="260"/>
      <c r="Y741" s="260"/>
      <c r="Z741" s="260"/>
    </row>
    <row r="742" spans="2:26" ht="14.25" customHeight="1">
      <c r="B742" s="19"/>
      <c r="D742" s="114"/>
      <c r="H742" s="421"/>
      <c r="I742" s="260"/>
      <c r="J742" s="260"/>
      <c r="K742" s="260"/>
      <c r="L742" s="260"/>
      <c r="M742" s="260"/>
      <c r="N742" s="260"/>
      <c r="O742" s="260"/>
      <c r="P742" s="260"/>
      <c r="Q742" s="260"/>
      <c r="R742" s="260"/>
      <c r="S742" s="260"/>
      <c r="T742" s="260"/>
      <c r="U742" s="260"/>
      <c r="V742" s="260"/>
      <c r="W742" s="260"/>
      <c r="X742" s="260"/>
      <c r="Y742" s="260"/>
      <c r="Z742" s="260"/>
    </row>
    <row r="743" spans="2:26" ht="14.25" customHeight="1">
      <c r="B743" s="19"/>
      <c r="D743" s="114"/>
      <c r="H743" s="421"/>
      <c r="I743" s="260"/>
      <c r="J743" s="260"/>
      <c r="K743" s="260"/>
      <c r="L743" s="260"/>
      <c r="M743" s="260"/>
      <c r="N743" s="260"/>
      <c r="O743" s="260"/>
      <c r="P743" s="260"/>
      <c r="Q743" s="260"/>
      <c r="R743" s="260"/>
      <c r="S743" s="260"/>
      <c r="T743" s="260"/>
      <c r="U743" s="260"/>
      <c r="V743" s="260"/>
      <c r="W743" s="260"/>
      <c r="X743" s="260"/>
      <c r="Y743" s="260"/>
      <c r="Z743" s="260"/>
    </row>
    <row r="744" spans="2:26" ht="14.25" customHeight="1">
      <c r="B744" s="19"/>
      <c r="D744" s="114"/>
      <c r="H744" s="421"/>
      <c r="I744" s="260"/>
      <c r="J744" s="260"/>
      <c r="K744" s="260"/>
      <c r="L744" s="260"/>
      <c r="M744" s="260"/>
      <c r="N744" s="260"/>
      <c r="O744" s="260"/>
      <c r="P744" s="260"/>
      <c r="Q744" s="260"/>
      <c r="R744" s="260"/>
      <c r="S744" s="260"/>
      <c r="T744" s="260"/>
      <c r="U744" s="260"/>
      <c r="V744" s="260"/>
      <c r="W744" s="260"/>
      <c r="X744" s="260"/>
      <c r="Y744" s="260"/>
      <c r="Z744" s="260"/>
    </row>
    <row r="745" spans="2:26" ht="14.25" customHeight="1">
      <c r="B745" s="19"/>
      <c r="D745" s="114"/>
      <c r="H745" s="421"/>
      <c r="I745" s="260"/>
      <c r="J745" s="260"/>
      <c r="K745" s="260"/>
      <c r="L745" s="260"/>
      <c r="M745" s="260"/>
      <c r="N745" s="260"/>
      <c r="O745" s="260"/>
      <c r="P745" s="260"/>
      <c r="Q745" s="260"/>
      <c r="R745" s="260"/>
      <c r="S745" s="260"/>
      <c r="T745" s="260"/>
      <c r="U745" s="260"/>
      <c r="V745" s="260"/>
      <c r="W745" s="260"/>
      <c r="X745" s="260"/>
      <c r="Y745" s="260"/>
      <c r="Z745" s="260"/>
    </row>
    <row r="746" spans="2:26" ht="14.25" customHeight="1">
      <c r="B746" s="19"/>
      <c r="D746" s="114"/>
      <c r="H746" s="421"/>
      <c r="I746" s="260"/>
      <c r="J746" s="260"/>
      <c r="K746" s="260"/>
      <c r="L746" s="260"/>
      <c r="M746" s="260"/>
      <c r="N746" s="260"/>
      <c r="O746" s="260"/>
      <c r="P746" s="260"/>
      <c r="Q746" s="260"/>
      <c r="R746" s="260"/>
      <c r="S746" s="260"/>
      <c r="T746" s="260"/>
      <c r="U746" s="260"/>
      <c r="V746" s="260"/>
      <c r="W746" s="260"/>
      <c r="X746" s="260"/>
      <c r="Y746" s="260"/>
      <c r="Z746" s="260"/>
    </row>
    <row r="747" spans="2:26" ht="14.25" customHeight="1">
      <c r="B747" s="19"/>
      <c r="D747" s="114"/>
      <c r="H747" s="421"/>
      <c r="I747" s="260"/>
      <c r="J747" s="260"/>
      <c r="K747" s="260"/>
      <c r="L747" s="260"/>
      <c r="M747" s="260"/>
      <c r="N747" s="260"/>
      <c r="O747" s="260"/>
      <c r="P747" s="260"/>
      <c r="Q747" s="260"/>
      <c r="R747" s="260"/>
      <c r="S747" s="260"/>
      <c r="T747" s="260"/>
      <c r="U747" s="260"/>
      <c r="V747" s="260"/>
      <c r="W747" s="260"/>
      <c r="X747" s="260"/>
      <c r="Y747" s="260"/>
      <c r="Z747" s="260"/>
    </row>
    <row r="748" spans="2:26" ht="14.25" customHeight="1">
      <c r="B748" s="19"/>
      <c r="D748" s="114"/>
      <c r="H748" s="421"/>
      <c r="I748" s="260"/>
      <c r="J748" s="260"/>
      <c r="K748" s="260"/>
      <c r="L748" s="260"/>
      <c r="M748" s="260"/>
      <c r="N748" s="260"/>
      <c r="O748" s="260"/>
      <c r="P748" s="260"/>
      <c r="Q748" s="260"/>
      <c r="R748" s="260"/>
      <c r="S748" s="260"/>
      <c r="T748" s="260"/>
      <c r="U748" s="260"/>
      <c r="V748" s="260"/>
      <c r="W748" s="260"/>
      <c r="X748" s="260"/>
      <c r="Y748" s="260"/>
      <c r="Z748" s="260"/>
    </row>
    <row r="749" spans="2:26" ht="14.25" customHeight="1">
      <c r="B749" s="19"/>
      <c r="D749" s="114"/>
      <c r="H749" s="421"/>
      <c r="I749" s="260"/>
      <c r="J749" s="260"/>
      <c r="K749" s="260"/>
      <c r="L749" s="260"/>
      <c r="M749" s="260"/>
      <c r="N749" s="260"/>
      <c r="O749" s="260"/>
      <c r="P749" s="260"/>
      <c r="Q749" s="260"/>
      <c r="R749" s="260"/>
      <c r="S749" s="260"/>
      <c r="T749" s="260"/>
      <c r="U749" s="260"/>
      <c r="V749" s="260"/>
      <c r="W749" s="260"/>
      <c r="X749" s="260"/>
      <c r="Y749" s="260"/>
      <c r="Z749" s="260"/>
    </row>
    <row r="750" spans="2:26" ht="14.25" customHeight="1">
      <c r="B750" s="19"/>
      <c r="D750" s="114"/>
      <c r="H750" s="421"/>
      <c r="I750" s="260"/>
      <c r="J750" s="260"/>
      <c r="K750" s="260"/>
      <c r="L750" s="260"/>
      <c r="M750" s="260"/>
      <c r="N750" s="260"/>
      <c r="O750" s="260"/>
      <c r="P750" s="260"/>
      <c r="Q750" s="260"/>
      <c r="R750" s="260"/>
      <c r="S750" s="260"/>
      <c r="T750" s="260"/>
      <c r="U750" s="260"/>
      <c r="V750" s="260"/>
      <c r="W750" s="260"/>
      <c r="X750" s="260"/>
      <c r="Y750" s="260"/>
      <c r="Z750" s="260"/>
    </row>
    <row r="751" spans="2:26" ht="14.25" customHeight="1">
      <c r="B751" s="19"/>
      <c r="D751" s="114"/>
      <c r="H751" s="421"/>
      <c r="I751" s="260"/>
      <c r="J751" s="260"/>
      <c r="K751" s="260"/>
      <c r="L751" s="260"/>
      <c r="M751" s="260"/>
      <c r="N751" s="260"/>
      <c r="O751" s="260"/>
      <c r="P751" s="260"/>
      <c r="Q751" s="260"/>
      <c r="R751" s="260"/>
      <c r="S751" s="260"/>
      <c r="T751" s="260"/>
      <c r="U751" s="260"/>
      <c r="V751" s="260"/>
      <c r="W751" s="260"/>
      <c r="X751" s="260"/>
      <c r="Y751" s="260"/>
      <c r="Z751" s="260"/>
    </row>
    <row r="752" spans="2:26" ht="14.25" customHeight="1">
      <c r="B752" s="19"/>
      <c r="D752" s="114"/>
      <c r="H752" s="421"/>
      <c r="I752" s="260"/>
      <c r="J752" s="260"/>
      <c r="K752" s="260"/>
      <c r="L752" s="260"/>
      <c r="M752" s="260"/>
      <c r="N752" s="260"/>
      <c r="O752" s="260"/>
      <c r="P752" s="260"/>
      <c r="Q752" s="260"/>
      <c r="R752" s="260"/>
      <c r="S752" s="260"/>
      <c r="T752" s="260"/>
      <c r="U752" s="260"/>
      <c r="V752" s="260"/>
      <c r="W752" s="260"/>
      <c r="X752" s="260"/>
      <c r="Y752" s="260"/>
      <c r="Z752" s="260"/>
    </row>
    <row r="753" spans="2:26" ht="14.25" customHeight="1">
      <c r="B753" s="19"/>
      <c r="D753" s="114"/>
      <c r="H753" s="421"/>
      <c r="I753" s="260"/>
      <c r="J753" s="260"/>
      <c r="K753" s="260"/>
      <c r="L753" s="260"/>
      <c r="M753" s="260"/>
      <c r="N753" s="260"/>
      <c r="O753" s="260"/>
      <c r="P753" s="260"/>
      <c r="Q753" s="260"/>
      <c r="R753" s="260"/>
      <c r="S753" s="260"/>
      <c r="T753" s="260"/>
      <c r="U753" s="260"/>
      <c r="V753" s="260"/>
      <c r="W753" s="260"/>
      <c r="X753" s="260"/>
      <c r="Y753" s="260"/>
      <c r="Z753" s="260"/>
    </row>
    <row r="754" spans="2:26" ht="14.25" customHeight="1">
      <c r="B754" s="19"/>
      <c r="D754" s="114"/>
      <c r="H754" s="421"/>
      <c r="I754" s="260"/>
      <c r="J754" s="260"/>
      <c r="K754" s="260"/>
      <c r="L754" s="260"/>
      <c r="M754" s="260"/>
      <c r="N754" s="260"/>
      <c r="O754" s="260"/>
      <c r="P754" s="260"/>
      <c r="Q754" s="260"/>
      <c r="R754" s="260"/>
      <c r="S754" s="260"/>
      <c r="T754" s="260"/>
      <c r="U754" s="260"/>
      <c r="V754" s="260"/>
      <c r="W754" s="260"/>
      <c r="X754" s="260"/>
      <c r="Y754" s="260"/>
      <c r="Z754" s="260"/>
    </row>
    <row r="755" spans="2:26" ht="14.25" customHeight="1">
      <c r="B755" s="19"/>
      <c r="D755" s="114"/>
      <c r="H755" s="421"/>
      <c r="I755" s="260"/>
      <c r="J755" s="260"/>
      <c r="K755" s="260"/>
      <c r="L755" s="260"/>
      <c r="M755" s="260"/>
      <c r="N755" s="260"/>
      <c r="O755" s="260"/>
      <c r="P755" s="260"/>
      <c r="Q755" s="260"/>
      <c r="R755" s="260"/>
      <c r="S755" s="260"/>
      <c r="T755" s="260"/>
      <c r="U755" s="260"/>
      <c r="V755" s="260"/>
      <c r="W755" s="260"/>
      <c r="X755" s="260"/>
      <c r="Y755" s="260"/>
      <c r="Z755" s="260"/>
    </row>
    <row r="756" spans="2:26" ht="14.25" customHeight="1">
      <c r="B756" s="19"/>
      <c r="D756" s="114"/>
      <c r="H756" s="421"/>
      <c r="I756" s="260"/>
      <c r="J756" s="260"/>
      <c r="K756" s="260"/>
      <c r="L756" s="260"/>
      <c r="M756" s="260"/>
      <c r="N756" s="260"/>
      <c r="O756" s="260"/>
      <c r="P756" s="260"/>
      <c r="Q756" s="260"/>
      <c r="R756" s="260"/>
      <c r="S756" s="260"/>
      <c r="T756" s="260"/>
      <c r="U756" s="260"/>
      <c r="V756" s="260"/>
      <c r="W756" s="260"/>
      <c r="X756" s="260"/>
      <c r="Y756" s="260"/>
      <c r="Z756" s="260"/>
    </row>
    <row r="757" spans="2:26" ht="14.25" customHeight="1">
      <c r="B757" s="19"/>
      <c r="D757" s="114"/>
      <c r="H757" s="421"/>
      <c r="I757" s="260"/>
      <c r="J757" s="260"/>
      <c r="K757" s="260"/>
      <c r="L757" s="260"/>
      <c r="M757" s="260"/>
      <c r="N757" s="260"/>
      <c r="O757" s="260"/>
      <c r="P757" s="260"/>
      <c r="Q757" s="260"/>
      <c r="R757" s="260"/>
      <c r="S757" s="260"/>
      <c r="T757" s="260"/>
      <c r="U757" s="260"/>
      <c r="V757" s="260"/>
      <c r="W757" s="260"/>
      <c r="X757" s="260"/>
      <c r="Y757" s="260"/>
      <c r="Z757" s="260"/>
    </row>
    <row r="758" spans="2:26" ht="14.25" customHeight="1">
      <c r="B758" s="19"/>
      <c r="D758" s="114"/>
      <c r="H758" s="421"/>
      <c r="I758" s="260"/>
      <c r="J758" s="260"/>
      <c r="K758" s="260"/>
      <c r="L758" s="260"/>
      <c r="M758" s="260"/>
      <c r="N758" s="260"/>
      <c r="O758" s="260"/>
      <c r="P758" s="260"/>
      <c r="Q758" s="260"/>
      <c r="R758" s="260"/>
      <c r="S758" s="260"/>
      <c r="T758" s="260"/>
      <c r="U758" s="260"/>
      <c r="V758" s="260"/>
      <c r="W758" s="260"/>
      <c r="X758" s="260"/>
      <c r="Y758" s="260"/>
      <c r="Z758" s="260"/>
    </row>
    <row r="759" spans="2:26" ht="14.25" customHeight="1">
      <c r="B759" s="19"/>
      <c r="D759" s="114"/>
      <c r="H759" s="421"/>
      <c r="I759" s="260"/>
      <c r="J759" s="260"/>
      <c r="K759" s="260"/>
      <c r="L759" s="260"/>
      <c r="M759" s="260"/>
      <c r="N759" s="260"/>
      <c r="O759" s="260"/>
      <c r="P759" s="260"/>
      <c r="Q759" s="260"/>
      <c r="R759" s="260"/>
      <c r="S759" s="260"/>
      <c r="T759" s="260"/>
      <c r="U759" s="260"/>
      <c r="V759" s="260"/>
      <c r="W759" s="260"/>
      <c r="X759" s="260"/>
      <c r="Y759" s="260"/>
      <c r="Z759" s="260"/>
    </row>
    <row r="760" spans="2:26" ht="14.25" customHeight="1">
      <c r="B760" s="19"/>
      <c r="D760" s="114"/>
      <c r="H760" s="421"/>
      <c r="I760" s="260"/>
      <c r="J760" s="260"/>
      <c r="K760" s="260"/>
      <c r="L760" s="260"/>
      <c r="M760" s="260"/>
      <c r="N760" s="260"/>
      <c r="O760" s="260"/>
      <c r="P760" s="260"/>
      <c r="Q760" s="260"/>
      <c r="R760" s="260"/>
      <c r="S760" s="260"/>
      <c r="T760" s="260"/>
      <c r="U760" s="260"/>
      <c r="V760" s="260"/>
      <c r="W760" s="260"/>
      <c r="X760" s="260"/>
      <c r="Y760" s="260"/>
      <c r="Z760" s="260"/>
    </row>
    <row r="761" spans="2:26" ht="14.25" customHeight="1">
      <c r="B761" s="19"/>
      <c r="D761" s="114"/>
      <c r="H761" s="421"/>
      <c r="I761" s="260"/>
      <c r="J761" s="260"/>
      <c r="K761" s="260"/>
      <c r="L761" s="260"/>
      <c r="M761" s="260"/>
      <c r="N761" s="260"/>
      <c r="O761" s="260"/>
      <c r="P761" s="260"/>
      <c r="Q761" s="260"/>
      <c r="R761" s="260"/>
      <c r="S761" s="260"/>
      <c r="T761" s="260"/>
      <c r="U761" s="260"/>
      <c r="V761" s="260"/>
      <c r="W761" s="260"/>
      <c r="X761" s="260"/>
      <c r="Y761" s="260"/>
      <c r="Z761" s="260"/>
    </row>
    <row r="762" spans="2:26" ht="14.25" customHeight="1">
      <c r="B762" s="19"/>
      <c r="D762" s="114"/>
      <c r="H762" s="421"/>
      <c r="I762" s="260"/>
      <c r="J762" s="260"/>
      <c r="K762" s="260"/>
      <c r="L762" s="260"/>
      <c r="M762" s="260"/>
      <c r="N762" s="260"/>
      <c r="O762" s="260"/>
      <c r="P762" s="260"/>
      <c r="Q762" s="260"/>
      <c r="R762" s="260"/>
      <c r="S762" s="260"/>
      <c r="T762" s="260"/>
      <c r="U762" s="260"/>
      <c r="V762" s="260"/>
      <c r="W762" s="260"/>
      <c r="X762" s="260"/>
      <c r="Y762" s="260"/>
      <c r="Z762" s="260"/>
    </row>
    <row r="763" spans="2:26" ht="14.25" customHeight="1">
      <c r="B763" s="19"/>
      <c r="D763" s="114"/>
      <c r="H763" s="421"/>
      <c r="I763" s="260"/>
      <c r="J763" s="260"/>
      <c r="K763" s="260"/>
      <c r="L763" s="260"/>
      <c r="M763" s="260"/>
      <c r="N763" s="260"/>
      <c r="O763" s="260"/>
      <c r="P763" s="260"/>
      <c r="Q763" s="260"/>
      <c r="R763" s="260"/>
      <c r="S763" s="260"/>
      <c r="T763" s="260"/>
      <c r="U763" s="260"/>
      <c r="V763" s="260"/>
      <c r="W763" s="260"/>
      <c r="X763" s="260"/>
      <c r="Y763" s="260"/>
      <c r="Z763" s="260"/>
    </row>
    <row r="764" spans="2:26" ht="14.25" customHeight="1">
      <c r="B764" s="19"/>
      <c r="D764" s="114"/>
      <c r="H764" s="421"/>
      <c r="I764" s="260"/>
      <c r="J764" s="260"/>
      <c r="K764" s="260"/>
      <c r="L764" s="260"/>
      <c r="M764" s="260"/>
      <c r="N764" s="260"/>
      <c r="O764" s="260"/>
      <c r="P764" s="260"/>
      <c r="Q764" s="260"/>
      <c r="R764" s="260"/>
      <c r="S764" s="260"/>
      <c r="T764" s="260"/>
      <c r="U764" s="260"/>
      <c r="V764" s="260"/>
      <c r="W764" s="260"/>
      <c r="X764" s="260"/>
      <c r="Y764" s="260"/>
      <c r="Z764" s="260"/>
    </row>
    <row r="765" spans="2:26" ht="14.25" customHeight="1">
      <c r="B765" s="19"/>
      <c r="D765" s="114"/>
      <c r="H765" s="421"/>
      <c r="I765" s="260"/>
      <c r="J765" s="260"/>
      <c r="K765" s="260"/>
      <c r="L765" s="260"/>
      <c r="M765" s="260"/>
      <c r="N765" s="260"/>
      <c r="O765" s="260"/>
      <c r="P765" s="260"/>
      <c r="Q765" s="260"/>
      <c r="R765" s="260"/>
      <c r="S765" s="260"/>
      <c r="T765" s="260"/>
      <c r="U765" s="260"/>
      <c r="V765" s="260"/>
      <c r="W765" s="260"/>
      <c r="X765" s="260"/>
      <c r="Y765" s="260"/>
      <c r="Z765" s="260"/>
    </row>
    <row r="766" spans="2:26" ht="14.25" customHeight="1">
      <c r="B766" s="19"/>
      <c r="D766" s="114"/>
      <c r="H766" s="421"/>
      <c r="I766" s="260"/>
      <c r="J766" s="260"/>
      <c r="K766" s="260"/>
      <c r="L766" s="260"/>
      <c r="M766" s="260"/>
      <c r="N766" s="260"/>
      <c r="O766" s="260"/>
      <c r="P766" s="260"/>
      <c r="Q766" s="260"/>
      <c r="R766" s="260"/>
      <c r="S766" s="260"/>
      <c r="T766" s="260"/>
      <c r="U766" s="260"/>
      <c r="V766" s="260"/>
      <c r="W766" s="260"/>
      <c r="X766" s="260"/>
      <c r="Y766" s="260"/>
      <c r="Z766" s="260"/>
    </row>
    <row r="767" spans="2:26" ht="14.25" customHeight="1">
      <c r="B767" s="19"/>
      <c r="D767" s="114"/>
      <c r="H767" s="421"/>
      <c r="I767" s="260"/>
      <c r="J767" s="260"/>
      <c r="K767" s="260"/>
      <c r="L767" s="260"/>
      <c r="M767" s="260"/>
      <c r="N767" s="260"/>
      <c r="O767" s="260"/>
      <c r="P767" s="260"/>
      <c r="Q767" s="260"/>
      <c r="R767" s="260"/>
      <c r="S767" s="260"/>
      <c r="T767" s="260"/>
      <c r="U767" s="260"/>
      <c r="V767" s="260"/>
      <c r="W767" s="260"/>
      <c r="X767" s="260"/>
      <c r="Y767" s="260"/>
      <c r="Z767" s="260"/>
    </row>
    <row r="768" spans="2:26" ht="14.25" customHeight="1">
      <c r="B768" s="19"/>
      <c r="D768" s="114"/>
      <c r="H768" s="421"/>
      <c r="I768" s="260"/>
      <c r="J768" s="260"/>
      <c r="K768" s="260"/>
      <c r="L768" s="260"/>
      <c r="M768" s="260"/>
      <c r="N768" s="260"/>
      <c r="O768" s="260"/>
      <c r="P768" s="260"/>
      <c r="Q768" s="260"/>
      <c r="R768" s="260"/>
      <c r="S768" s="260"/>
      <c r="T768" s="260"/>
      <c r="U768" s="260"/>
      <c r="V768" s="260"/>
      <c r="W768" s="260"/>
      <c r="X768" s="260"/>
      <c r="Y768" s="260"/>
      <c r="Z768" s="260"/>
    </row>
    <row r="769" spans="2:26" ht="14.25" customHeight="1">
      <c r="B769" s="19"/>
      <c r="D769" s="114"/>
      <c r="H769" s="421"/>
      <c r="I769" s="260"/>
      <c r="J769" s="260"/>
      <c r="K769" s="260"/>
      <c r="L769" s="260"/>
      <c r="M769" s="260"/>
      <c r="N769" s="260"/>
      <c r="O769" s="260"/>
      <c r="P769" s="260"/>
      <c r="Q769" s="260"/>
      <c r="R769" s="260"/>
      <c r="S769" s="260"/>
      <c r="T769" s="260"/>
      <c r="U769" s="260"/>
      <c r="V769" s="260"/>
      <c r="W769" s="260"/>
      <c r="X769" s="260"/>
      <c r="Y769" s="260"/>
      <c r="Z769" s="260"/>
    </row>
    <row r="770" spans="2:26" ht="14.25" customHeight="1">
      <c r="B770" s="19"/>
      <c r="D770" s="114"/>
      <c r="H770" s="421"/>
      <c r="I770" s="260"/>
      <c r="J770" s="260"/>
      <c r="K770" s="260"/>
      <c r="L770" s="260"/>
      <c r="M770" s="260"/>
      <c r="N770" s="260"/>
      <c r="O770" s="260"/>
      <c r="P770" s="260"/>
      <c r="Q770" s="260"/>
      <c r="R770" s="260"/>
      <c r="S770" s="260"/>
      <c r="T770" s="260"/>
      <c r="U770" s="260"/>
      <c r="V770" s="260"/>
      <c r="W770" s="260"/>
      <c r="X770" s="260"/>
      <c r="Y770" s="260"/>
      <c r="Z770" s="260"/>
    </row>
    <row r="771" spans="2:26" ht="14.25" customHeight="1">
      <c r="B771" s="19"/>
      <c r="D771" s="114"/>
      <c r="H771" s="421"/>
      <c r="I771" s="260"/>
      <c r="J771" s="260"/>
      <c r="K771" s="260"/>
      <c r="L771" s="260"/>
      <c r="M771" s="260"/>
      <c r="N771" s="260"/>
      <c r="O771" s="260"/>
      <c r="P771" s="260"/>
      <c r="Q771" s="260"/>
      <c r="R771" s="260"/>
      <c r="S771" s="260"/>
      <c r="T771" s="260"/>
      <c r="U771" s="260"/>
      <c r="V771" s="260"/>
      <c r="W771" s="260"/>
      <c r="X771" s="260"/>
      <c r="Y771" s="260"/>
      <c r="Z771" s="260"/>
    </row>
    <row r="772" spans="2:26" ht="14.25" customHeight="1">
      <c r="B772" s="19"/>
      <c r="D772" s="114"/>
      <c r="H772" s="421"/>
      <c r="I772" s="260"/>
      <c r="J772" s="260"/>
      <c r="K772" s="260"/>
      <c r="L772" s="260"/>
      <c r="M772" s="260"/>
      <c r="N772" s="260"/>
      <c r="O772" s="260"/>
      <c r="P772" s="260"/>
      <c r="Q772" s="260"/>
      <c r="R772" s="260"/>
      <c r="S772" s="260"/>
      <c r="T772" s="260"/>
      <c r="U772" s="260"/>
      <c r="V772" s="260"/>
      <c r="W772" s="260"/>
      <c r="X772" s="260"/>
      <c r="Y772" s="260"/>
      <c r="Z772" s="260"/>
    </row>
    <row r="773" spans="2:26" ht="14.25" customHeight="1">
      <c r="B773" s="19"/>
      <c r="D773" s="114"/>
      <c r="H773" s="421"/>
      <c r="I773" s="260"/>
      <c r="J773" s="260"/>
      <c r="K773" s="260"/>
      <c r="L773" s="260"/>
      <c r="M773" s="260"/>
      <c r="N773" s="260"/>
      <c r="O773" s="260"/>
      <c r="P773" s="260"/>
      <c r="Q773" s="260"/>
      <c r="R773" s="260"/>
      <c r="S773" s="260"/>
      <c r="T773" s="260"/>
      <c r="U773" s="260"/>
      <c r="V773" s="260"/>
      <c r="W773" s="260"/>
      <c r="X773" s="260"/>
      <c r="Y773" s="260"/>
      <c r="Z773" s="260"/>
    </row>
    <row r="774" spans="2:26" ht="14.25" customHeight="1">
      <c r="B774" s="19"/>
      <c r="D774" s="114"/>
      <c r="H774" s="421"/>
      <c r="I774" s="260"/>
      <c r="J774" s="260"/>
      <c r="K774" s="260"/>
      <c r="L774" s="260"/>
      <c r="M774" s="260"/>
      <c r="N774" s="260"/>
      <c r="O774" s="260"/>
      <c r="P774" s="260"/>
      <c r="Q774" s="260"/>
      <c r="R774" s="260"/>
      <c r="S774" s="260"/>
      <c r="T774" s="260"/>
      <c r="U774" s="260"/>
      <c r="V774" s="260"/>
      <c r="W774" s="260"/>
      <c r="X774" s="260"/>
      <c r="Y774" s="260"/>
      <c r="Z774" s="260"/>
    </row>
    <row r="775" spans="2:26" ht="14.25" customHeight="1">
      <c r="B775" s="19"/>
      <c r="D775" s="114"/>
      <c r="H775" s="421"/>
      <c r="I775" s="260"/>
      <c r="J775" s="260"/>
      <c r="K775" s="260"/>
      <c r="L775" s="260"/>
      <c r="M775" s="260"/>
      <c r="N775" s="260"/>
      <c r="O775" s="260"/>
      <c r="P775" s="260"/>
      <c r="Q775" s="260"/>
      <c r="R775" s="260"/>
      <c r="S775" s="260"/>
      <c r="T775" s="260"/>
      <c r="U775" s="260"/>
      <c r="V775" s="260"/>
      <c r="W775" s="260"/>
      <c r="X775" s="260"/>
      <c r="Y775" s="260"/>
      <c r="Z775" s="260"/>
    </row>
    <row r="776" spans="2:26" ht="14.25" customHeight="1">
      <c r="B776" s="19"/>
      <c r="D776" s="114"/>
      <c r="H776" s="421"/>
      <c r="I776" s="260"/>
      <c r="J776" s="260"/>
      <c r="K776" s="260"/>
      <c r="L776" s="260"/>
      <c r="M776" s="260"/>
      <c r="N776" s="260"/>
      <c r="O776" s="260"/>
      <c r="P776" s="260"/>
      <c r="Q776" s="260"/>
      <c r="R776" s="260"/>
      <c r="S776" s="260"/>
      <c r="T776" s="260"/>
      <c r="U776" s="260"/>
      <c r="V776" s="260"/>
      <c r="W776" s="260"/>
      <c r="X776" s="260"/>
      <c r="Y776" s="260"/>
      <c r="Z776" s="260"/>
    </row>
    <row r="777" spans="2:26" ht="14.25" customHeight="1">
      <c r="B777" s="19"/>
      <c r="D777" s="114"/>
      <c r="H777" s="421"/>
      <c r="I777" s="260"/>
      <c r="J777" s="260"/>
      <c r="K777" s="260"/>
      <c r="L777" s="260"/>
      <c r="M777" s="260"/>
      <c r="N777" s="260"/>
      <c r="O777" s="260"/>
      <c r="P777" s="260"/>
      <c r="Q777" s="260"/>
      <c r="R777" s="260"/>
      <c r="S777" s="260"/>
      <c r="T777" s="260"/>
      <c r="U777" s="260"/>
      <c r="V777" s="260"/>
      <c r="W777" s="260"/>
      <c r="X777" s="260"/>
      <c r="Y777" s="260"/>
      <c r="Z777" s="260"/>
    </row>
    <row r="778" spans="2:26" ht="14.25" customHeight="1">
      <c r="B778" s="19"/>
      <c r="D778" s="114"/>
      <c r="H778" s="421"/>
      <c r="I778" s="260"/>
      <c r="J778" s="260"/>
      <c r="K778" s="260"/>
      <c r="L778" s="260"/>
      <c r="M778" s="260"/>
      <c r="N778" s="260"/>
      <c r="O778" s="260"/>
      <c r="P778" s="260"/>
      <c r="Q778" s="260"/>
      <c r="R778" s="260"/>
      <c r="S778" s="260"/>
      <c r="T778" s="260"/>
      <c r="U778" s="260"/>
      <c r="V778" s="260"/>
      <c r="W778" s="260"/>
      <c r="X778" s="260"/>
      <c r="Y778" s="260"/>
      <c r="Z778" s="260"/>
    </row>
    <row r="779" spans="2:26" ht="14.25" customHeight="1">
      <c r="B779" s="19"/>
      <c r="D779" s="114"/>
      <c r="H779" s="421"/>
      <c r="I779" s="260"/>
      <c r="J779" s="260"/>
      <c r="K779" s="260"/>
      <c r="L779" s="260"/>
      <c r="M779" s="260"/>
      <c r="N779" s="260"/>
      <c r="O779" s="260"/>
      <c r="P779" s="260"/>
      <c r="Q779" s="260"/>
      <c r="R779" s="260"/>
      <c r="S779" s="260"/>
      <c r="T779" s="260"/>
      <c r="U779" s="260"/>
      <c r="V779" s="260"/>
      <c r="W779" s="260"/>
      <c r="X779" s="260"/>
      <c r="Y779" s="260"/>
      <c r="Z779" s="260"/>
    </row>
    <row r="780" spans="2:26" ht="14.25" customHeight="1">
      <c r="B780" s="19"/>
      <c r="D780" s="114"/>
      <c r="H780" s="421"/>
      <c r="I780" s="260"/>
      <c r="J780" s="260"/>
      <c r="K780" s="260"/>
      <c r="L780" s="260"/>
      <c r="M780" s="260"/>
      <c r="N780" s="260"/>
      <c r="O780" s="260"/>
      <c r="P780" s="260"/>
      <c r="Q780" s="260"/>
      <c r="R780" s="260"/>
      <c r="S780" s="260"/>
      <c r="T780" s="260"/>
      <c r="U780" s="260"/>
      <c r="V780" s="260"/>
      <c r="W780" s="260"/>
      <c r="X780" s="260"/>
      <c r="Y780" s="260"/>
      <c r="Z780" s="260"/>
    </row>
    <row r="781" spans="2:26" ht="14.25" customHeight="1">
      <c r="B781" s="19"/>
      <c r="D781" s="114"/>
      <c r="H781" s="421"/>
      <c r="I781" s="260"/>
      <c r="J781" s="260"/>
      <c r="K781" s="260"/>
      <c r="L781" s="260"/>
      <c r="M781" s="260"/>
      <c r="N781" s="260"/>
      <c r="O781" s="260"/>
      <c r="P781" s="260"/>
      <c r="Q781" s="260"/>
      <c r="R781" s="260"/>
      <c r="S781" s="260"/>
      <c r="T781" s="260"/>
      <c r="U781" s="260"/>
      <c r="V781" s="260"/>
      <c r="W781" s="260"/>
      <c r="X781" s="260"/>
      <c r="Y781" s="260"/>
      <c r="Z781" s="260"/>
    </row>
    <row r="782" spans="2:26" ht="14.25" customHeight="1">
      <c r="B782" s="19"/>
      <c r="D782" s="114"/>
      <c r="H782" s="421"/>
      <c r="I782" s="260"/>
      <c r="J782" s="260"/>
      <c r="K782" s="260"/>
      <c r="L782" s="260"/>
      <c r="M782" s="260"/>
      <c r="N782" s="260"/>
      <c r="O782" s="260"/>
      <c r="P782" s="260"/>
      <c r="Q782" s="260"/>
      <c r="R782" s="260"/>
      <c r="S782" s="260"/>
      <c r="T782" s="260"/>
      <c r="U782" s="260"/>
      <c r="V782" s="260"/>
      <c r="W782" s="260"/>
      <c r="X782" s="260"/>
      <c r="Y782" s="260"/>
      <c r="Z782" s="260"/>
    </row>
    <row r="783" spans="2:26" ht="14.25" customHeight="1">
      <c r="B783" s="19"/>
      <c r="D783" s="114"/>
      <c r="H783" s="421"/>
      <c r="I783" s="260"/>
      <c r="J783" s="260"/>
      <c r="K783" s="260"/>
      <c r="L783" s="260"/>
      <c r="M783" s="260"/>
      <c r="N783" s="260"/>
      <c r="O783" s="260"/>
      <c r="P783" s="260"/>
      <c r="Q783" s="260"/>
      <c r="R783" s="260"/>
      <c r="S783" s="260"/>
      <c r="T783" s="260"/>
      <c r="U783" s="260"/>
      <c r="V783" s="260"/>
      <c r="W783" s="260"/>
      <c r="X783" s="260"/>
      <c r="Y783" s="260"/>
      <c r="Z783" s="260"/>
    </row>
    <row r="784" spans="2:26" ht="14.25" customHeight="1">
      <c r="B784" s="19"/>
      <c r="D784" s="114"/>
      <c r="H784" s="421"/>
      <c r="I784" s="260"/>
      <c r="J784" s="260"/>
      <c r="K784" s="260"/>
      <c r="L784" s="260"/>
      <c r="M784" s="260"/>
      <c r="N784" s="260"/>
      <c r="O784" s="260"/>
      <c r="P784" s="260"/>
      <c r="Q784" s="260"/>
      <c r="R784" s="260"/>
      <c r="S784" s="260"/>
      <c r="T784" s="260"/>
      <c r="U784" s="260"/>
      <c r="V784" s="260"/>
      <c r="W784" s="260"/>
      <c r="X784" s="260"/>
      <c r="Y784" s="260"/>
      <c r="Z784" s="260"/>
    </row>
    <row r="785" spans="2:26" ht="14.25" customHeight="1">
      <c r="B785" s="19"/>
      <c r="D785" s="114"/>
      <c r="H785" s="421"/>
      <c r="I785" s="260"/>
      <c r="J785" s="260"/>
      <c r="K785" s="260"/>
      <c r="L785" s="260"/>
      <c r="M785" s="260"/>
      <c r="N785" s="260"/>
      <c r="O785" s="260"/>
      <c r="P785" s="260"/>
      <c r="Q785" s="260"/>
      <c r="R785" s="260"/>
      <c r="S785" s="260"/>
      <c r="T785" s="260"/>
      <c r="U785" s="260"/>
      <c r="V785" s="260"/>
      <c r="W785" s="260"/>
      <c r="X785" s="260"/>
      <c r="Y785" s="260"/>
      <c r="Z785" s="260"/>
    </row>
    <row r="786" spans="2:26" ht="14.25" customHeight="1">
      <c r="B786" s="19"/>
      <c r="D786" s="114"/>
      <c r="H786" s="421"/>
      <c r="I786" s="260"/>
      <c r="J786" s="260"/>
      <c r="K786" s="260"/>
      <c r="L786" s="260"/>
      <c r="M786" s="260"/>
      <c r="N786" s="260"/>
      <c r="O786" s="260"/>
      <c r="P786" s="260"/>
      <c r="Q786" s="260"/>
      <c r="R786" s="260"/>
      <c r="S786" s="260"/>
      <c r="T786" s="260"/>
      <c r="U786" s="260"/>
      <c r="V786" s="260"/>
      <c r="W786" s="260"/>
      <c r="X786" s="260"/>
      <c r="Y786" s="260"/>
      <c r="Z786" s="260"/>
    </row>
    <row r="787" spans="2:26" ht="14.25" customHeight="1">
      <c r="B787" s="19"/>
      <c r="D787" s="114"/>
      <c r="H787" s="421"/>
      <c r="I787" s="260"/>
      <c r="J787" s="260"/>
      <c r="K787" s="260"/>
      <c r="L787" s="260"/>
      <c r="M787" s="260"/>
      <c r="N787" s="260"/>
      <c r="O787" s="260"/>
      <c r="P787" s="260"/>
      <c r="Q787" s="260"/>
      <c r="R787" s="260"/>
      <c r="S787" s="260"/>
      <c r="T787" s="260"/>
      <c r="U787" s="260"/>
      <c r="V787" s="260"/>
      <c r="W787" s="260"/>
      <c r="X787" s="260"/>
      <c r="Y787" s="260"/>
      <c r="Z787" s="260"/>
    </row>
    <row r="788" spans="2:26" ht="14.25" customHeight="1">
      <c r="B788" s="19"/>
      <c r="D788" s="114"/>
      <c r="H788" s="421"/>
      <c r="I788" s="260"/>
      <c r="J788" s="260"/>
      <c r="K788" s="260"/>
      <c r="L788" s="260"/>
      <c r="M788" s="260"/>
      <c r="N788" s="260"/>
      <c r="O788" s="260"/>
      <c r="P788" s="260"/>
      <c r="Q788" s="260"/>
      <c r="R788" s="260"/>
      <c r="S788" s="260"/>
      <c r="T788" s="260"/>
      <c r="U788" s="260"/>
      <c r="V788" s="260"/>
      <c r="W788" s="260"/>
      <c r="X788" s="260"/>
      <c r="Y788" s="260"/>
      <c r="Z788" s="260"/>
    </row>
    <row r="789" spans="2:26" ht="14.25" customHeight="1">
      <c r="B789" s="19"/>
      <c r="D789" s="114"/>
      <c r="H789" s="421"/>
      <c r="I789" s="260"/>
      <c r="J789" s="260"/>
      <c r="K789" s="260"/>
      <c r="L789" s="260"/>
      <c r="M789" s="260"/>
      <c r="N789" s="260"/>
      <c r="O789" s="260"/>
      <c r="P789" s="260"/>
      <c r="Q789" s="260"/>
      <c r="R789" s="260"/>
      <c r="S789" s="260"/>
      <c r="T789" s="260"/>
      <c r="U789" s="260"/>
      <c r="V789" s="260"/>
      <c r="W789" s="260"/>
      <c r="X789" s="260"/>
      <c r="Y789" s="260"/>
      <c r="Z789" s="260"/>
    </row>
    <row r="790" spans="2:26" ht="14.25" customHeight="1">
      <c r="B790" s="19"/>
      <c r="D790" s="114"/>
      <c r="H790" s="421"/>
      <c r="I790" s="260"/>
      <c r="J790" s="260"/>
      <c r="K790" s="260"/>
      <c r="L790" s="260"/>
      <c r="M790" s="260"/>
      <c r="N790" s="260"/>
      <c r="O790" s="260"/>
      <c r="P790" s="260"/>
      <c r="Q790" s="260"/>
      <c r="R790" s="260"/>
      <c r="S790" s="260"/>
      <c r="T790" s="260"/>
      <c r="U790" s="260"/>
      <c r="V790" s="260"/>
      <c r="W790" s="260"/>
      <c r="X790" s="260"/>
      <c r="Y790" s="260"/>
      <c r="Z790" s="260"/>
    </row>
    <row r="791" spans="2:26" ht="14.25" customHeight="1">
      <c r="B791" s="19"/>
      <c r="D791" s="114"/>
      <c r="H791" s="421"/>
      <c r="I791" s="260"/>
      <c r="J791" s="260"/>
      <c r="K791" s="260"/>
      <c r="L791" s="260"/>
      <c r="M791" s="260"/>
      <c r="N791" s="260"/>
      <c r="O791" s="260"/>
      <c r="P791" s="260"/>
      <c r="Q791" s="260"/>
      <c r="R791" s="260"/>
      <c r="S791" s="260"/>
      <c r="T791" s="260"/>
      <c r="U791" s="260"/>
      <c r="V791" s="260"/>
      <c r="W791" s="260"/>
      <c r="X791" s="260"/>
      <c r="Y791" s="260"/>
      <c r="Z791" s="260"/>
    </row>
    <row r="792" spans="2:26" ht="14.25" customHeight="1">
      <c r="B792" s="19"/>
      <c r="D792" s="114"/>
      <c r="H792" s="421"/>
      <c r="I792" s="260"/>
      <c r="J792" s="260"/>
      <c r="K792" s="260"/>
      <c r="L792" s="260"/>
      <c r="M792" s="260"/>
      <c r="N792" s="260"/>
      <c r="O792" s="260"/>
      <c r="P792" s="260"/>
      <c r="Q792" s="260"/>
      <c r="R792" s="260"/>
      <c r="S792" s="260"/>
      <c r="T792" s="260"/>
      <c r="U792" s="260"/>
      <c r="V792" s="260"/>
      <c r="W792" s="260"/>
      <c r="X792" s="260"/>
      <c r="Y792" s="260"/>
      <c r="Z792" s="260"/>
    </row>
    <row r="793" spans="2:26" ht="14.25" customHeight="1">
      <c r="B793" s="19"/>
      <c r="D793" s="114"/>
      <c r="H793" s="421"/>
      <c r="I793" s="260"/>
      <c r="J793" s="260"/>
      <c r="K793" s="260"/>
      <c r="L793" s="260"/>
      <c r="M793" s="260"/>
      <c r="N793" s="260"/>
      <c r="O793" s="260"/>
      <c r="P793" s="260"/>
      <c r="Q793" s="260"/>
      <c r="R793" s="260"/>
      <c r="S793" s="260"/>
      <c r="T793" s="260"/>
      <c r="U793" s="260"/>
      <c r="V793" s="260"/>
      <c r="W793" s="260"/>
      <c r="X793" s="260"/>
      <c r="Y793" s="260"/>
      <c r="Z793" s="260"/>
    </row>
    <row r="794" spans="2:26" ht="14.25" customHeight="1">
      <c r="B794" s="19"/>
      <c r="D794" s="114"/>
      <c r="H794" s="421"/>
      <c r="I794" s="260"/>
      <c r="J794" s="260"/>
      <c r="K794" s="260"/>
      <c r="L794" s="260"/>
      <c r="M794" s="260"/>
      <c r="N794" s="260"/>
      <c r="O794" s="260"/>
      <c r="P794" s="260"/>
      <c r="Q794" s="260"/>
      <c r="R794" s="260"/>
      <c r="S794" s="260"/>
      <c r="T794" s="260"/>
      <c r="U794" s="260"/>
      <c r="V794" s="260"/>
      <c r="W794" s="260"/>
      <c r="X794" s="260"/>
      <c r="Y794" s="260"/>
      <c r="Z794" s="260"/>
    </row>
    <row r="795" spans="2:26" ht="14.25" customHeight="1">
      <c r="B795" s="19"/>
      <c r="D795" s="114"/>
      <c r="H795" s="421"/>
      <c r="I795" s="260"/>
      <c r="J795" s="260"/>
      <c r="K795" s="260"/>
      <c r="L795" s="260"/>
      <c r="M795" s="260"/>
      <c r="N795" s="260"/>
      <c r="O795" s="260"/>
      <c r="P795" s="260"/>
      <c r="Q795" s="260"/>
      <c r="R795" s="260"/>
      <c r="S795" s="260"/>
      <c r="T795" s="260"/>
      <c r="U795" s="260"/>
      <c r="V795" s="260"/>
      <c r="W795" s="260"/>
      <c r="X795" s="260"/>
      <c r="Y795" s="260"/>
      <c r="Z795" s="260"/>
    </row>
    <row r="796" spans="2:26" ht="14.25" customHeight="1">
      <c r="B796" s="19"/>
      <c r="D796" s="114"/>
      <c r="H796" s="421"/>
      <c r="I796" s="260"/>
      <c r="J796" s="260"/>
      <c r="K796" s="260"/>
      <c r="L796" s="260"/>
      <c r="M796" s="260"/>
      <c r="N796" s="260"/>
      <c r="O796" s="260"/>
      <c r="P796" s="260"/>
      <c r="Q796" s="260"/>
      <c r="R796" s="260"/>
      <c r="S796" s="260"/>
      <c r="T796" s="260"/>
      <c r="U796" s="260"/>
      <c r="V796" s="260"/>
      <c r="W796" s="260"/>
      <c r="X796" s="260"/>
      <c r="Y796" s="260"/>
      <c r="Z796" s="260"/>
    </row>
    <row r="797" spans="2:26" ht="14.25" customHeight="1">
      <c r="B797" s="19"/>
      <c r="D797" s="114"/>
      <c r="H797" s="421"/>
      <c r="I797" s="260"/>
      <c r="J797" s="260"/>
      <c r="K797" s="260"/>
      <c r="L797" s="260"/>
      <c r="M797" s="260"/>
      <c r="N797" s="260"/>
      <c r="O797" s="260"/>
      <c r="P797" s="260"/>
      <c r="Q797" s="260"/>
      <c r="R797" s="260"/>
      <c r="S797" s="260"/>
      <c r="T797" s="260"/>
      <c r="U797" s="260"/>
      <c r="V797" s="260"/>
      <c r="W797" s="260"/>
      <c r="X797" s="260"/>
      <c r="Y797" s="260"/>
      <c r="Z797" s="260"/>
    </row>
    <row r="798" spans="2:26" ht="14.25" customHeight="1">
      <c r="B798" s="19"/>
      <c r="D798" s="114"/>
      <c r="H798" s="421"/>
      <c r="I798" s="260"/>
      <c r="J798" s="260"/>
      <c r="K798" s="260"/>
      <c r="L798" s="260"/>
      <c r="M798" s="260"/>
      <c r="N798" s="260"/>
      <c r="O798" s="260"/>
      <c r="P798" s="260"/>
      <c r="Q798" s="260"/>
      <c r="R798" s="260"/>
      <c r="S798" s="260"/>
      <c r="T798" s="260"/>
      <c r="U798" s="260"/>
      <c r="V798" s="260"/>
      <c r="W798" s="260"/>
      <c r="X798" s="260"/>
      <c r="Y798" s="260"/>
      <c r="Z798" s="260"/>
    </row>
    <row r="799" spans="2:26" ht="14.25" customHeight="1">
      <c r="B799" s="420"/>
      <c r="D799" s="421"/>
      <c r="H799" s="421"/>
      <c r="I799" s="260"/>
      <c r="J799" s="260"/>
      <c r="K799" s="260"/>
      <c r="L799" s="260"/>
      <c r="M799" s="260"/>
      <c r="N799" s="260"/>
      <c r="O799" s="260"/>
      <c r="P799" s="260"/>
      <c r="Q799" s="260"/>
      <c r="R799" s="260"/>
      <c r="S799" s="260"/>
      <c r="T799" s="260"/>
      <c r="U799" s="260"/>
      <c r="V799" s="260"/>
      <c r="W799" s="260"/>
      <c r="X799" s="260"/>
      <c r="Y799" s="260"/>
      <c r="Z799" s="260"/>
    </row>
    <row r="800" spans="2:26" ht="14.25" customHeight="1">
      <c r="B800" s="420"/>
      <c r="D800" s="421"/>
      <c r="H800" s="421"/>
      <c r="I800" s="260"/>
      <c r="J800" s="260"/>
      <c r="K800" s="260"/>
      <c r="L800" s="260"/>
      <c r="M800" s="260"/>
      <c r="N800" s="260"/>
      <c r="O800" s="260"/>
      <c r="P800" s="260"/>
      <c r="Q800" s="260"/>
      <c r="R800" s="260"/>
      <c r="S800" s="260"/>
      <c r="T800" s="260"/>
      <c r="U800" s="260"/>
      <c r="V800" s="260"/>
      <c r="W800" s="260"/>
      <c r="X800" s="260"/>
      <c r="Y800" s="260"/>
      <c r="Z800" s="260"/>
    </row>
    <row r="801" spans="9:26" ht="14.25" customHeight="1">
      <c r="I801" s="260"/>
      <c r="J801" s="260"/>
      <c r="K801" s="260"/>
      <c r="L801" s="260"/>
      <c r="M801" s="260"/>
      <c r="N801" s="260"/>
      <c r="O801" s="260"/>
      <c r="P801" s="260"/>
      <c r="Q801" s="260"/>
      <c r="R801" s="260"/>
      <c r="S801" s="260"/>
      <c r="T801" s="260"/>
      <c r="U801" s="260"/>
      <c r="V801" s="260"/>
      <c r="W801" s="260"/>
      <c r="X801" s="260"/>
      <c r="Y801" s="260"/>
      <c r="Z801" s="260"/>
    </row>
    <row r="802" spans="9:26" ht="14.25" customHeight="1">
      <c r="I802" s="260"/>
      <c r="J802" s="260"/>
      <c r="K802" s="260"/>
      <c r="L802" s="260"/>
      <c r="M802" s="260"/>
      <c r="N802" s="260"/>
      <c r="O802" s="260"/>
      <c r="P802" s="260"/>
      <c r="Q802" s="260"/>
      <c r="R802" s="260"/>
      <c r="S802" s="260"/>
      <c r="T802" s="260"/>
      <c r="U802" s="260"/>
      <c r="V802" s="260"/>
      <c r="W802" s="260"/>
      <c r="X802" s="260"/>
      <c r="Y802" s="260"/>
      <c r="Z802" s="260"/>
    </row>
    <row r="803" spans="9:26" ht="14.25" customHeight="1">
      <c r="I803" s="260"/>
      <c r="J803" s="260"/>
      <c r="K803" s="260"/>
      <c r="L803" s="260"/>
      <c r="M803" s="260"/>
      <c r="N803" s="260"/>
      <c r="O803" s="260"/>
      <c r="P803" s="260"/>
      <c r="Q803" s="260"/>
      <c r="R803" s="260"/>
      <c r="S803" s="260"/>
      <c r="T803" s="260"/>
      <c r="U803" s="260"/>
      <c r="V803" s="260"/>
      <c r="W803" s="260"/>
      <c r="X803" s="260"/>
      <c r="Y803" s="260"/>
      <c r="Z803" s="260"/>
    </row>
    <row r="804" spans="9:26" ht="14.25" customHeight="1">
      <c r="I804" s="260"/>
      <c r="J804" s="260"/>
      <c r="K804" s="260"/>
      <c r="L804" s="260"/>
      <c r="M804" s="260"/>
      <c r="N804" s="260"/>
      <c r="O804" s="260"/>
      <c r="P804" s="260"/>
      <c r="Q804" s="260"/>
      <c r="R804" s="260"/>
      <c r="S804" s="260"/>
      <c r="T804" s="260"/>
      <c r="U804" s="260"/>
      <c r="V804" s="260"/>
      <c r="W804" s="260"/>
      <c r="X804" s="260"/>
      <c r="Y804" s="260"/>
      <c r="Z804" s="260"/>
    </row>
    <row r="805" spans="9:26" ht="14.25" customHeight="1">
      <c r="I805" s="260"/>
      <c r="J805" s="260"/>
      <c r="K805" s="260"/>
      <c r="L805" s="260"/>
      <c r="M805" s="260"/>
      <c r="N805" s="260"/>
      <c r="O805" s="260"/>
      <c r="P805" s="260"/>
      <c r="Q805" s="260"/>
      <c r="R805" s="260"/>
      <c r="S805" s="260"/>
      <c r="T805" s="260"/>
      <c r="U805" s="260"/>
      <c r="V805" s="260"/>
      <c r="W805" s="260"/>
      <c r="X805" s="260"/>
      <c r="Y805" s="260"/>
      <c r="Z805" s="260"/>
    </row>
    <row r="806" spans="9:26" ht="14.25" customHeight="1">
      <c r="I806" s="260"/>
      <c r="J806" s="260"/>
      <c r="K806" s="260"/>
      <c r="L806" s="260"/>
      <c r="M806" s="260"/>
      <c r="N806" s="260"/>
      <c r="O806" s="260"/>
      <c r="P806" s="260"/>
      <c r="Q806" s="260"/>
      <c r="R806" s="260"/>
      <c r="S806" s="260"/>
      <c r="T806" s="260"/>
      <c r="U806" s="260"/>
      <c r="V806" s="260"/>
      <c r="W806" s="260"/>
      <c r="X806" s="260"/>
      <c r="Y806" s="260"/>
      <c r="Z806" s="260"/>
    </row>
    <row r="807" spans="9:26" ht="14.25" customHeight="1">
      <c r="I807" s="260"/>
      <c r="J807" s="260"/>
      <c r="K807" s="260"/>
      <c r="L807" s="260"/>
      <c r="M807" s="260"/>
      <c r="N807" s="260"/>
      <c r="O807" s="260"/>
      <c r="P807" s="260"/>
      <c r="Q807" s="260"/>
      <c r="R807" s="260"/>
      <c r="S807" s="260"/>
      <c r="T807" s="260"/>
      <c r="U807" s="260"/>
      <c r="V807" s="260"/>
      <c r="W807" s="260"/>
      <c r="X807" s="260"/>
      <c r="Y807" s="260"/>
      <c r="Z807" s="260"/>
    </row>
    <row r="808" spans="9:26" ht="14.25" customHeight="1">
      <c r="I808" s="260"/>
      <c r="J808" s="260"/>
      <c r="K808" s="260"/>
      <c r="L808" s="260"/>
      <c r="M808" s="260"/>
      <c r="N808" s="260"/>
      <c r="O808" s="260"/>
      <c r="P808" s="260"/>
      <c r="Q808" s="260"/>
      <c r="R808" s="260"/>
      <c r="S808" s="260"/>
      <c r="T808" s="260"/>
      <c r="U808" s="260"/>
      <c r="V808" s="260"/>
      <c r="W808" s="260"/>
      <c r="X808" s="260"/>
      <c r="Y808" s="260"/>
      <c r="Z808" s="260"/>
    </row>
    <row r="809" spans="9:26" ht="14.25" customHeight="1">
      <c r="I809" s="260"/>
      <c r="J809" s="260"/>
      <c r="K809" s="260"/>
      <c r="L809" s="260"/>
      <c r="M809" s="260"/>
      <c r="N809" s="260"/>
      <c r="O809" s="260"/>
      <c r="P809" s="260"/>
      <c r="Q809" s="260"/>
      <c r="R809" s="260"/>
      <c r="S809" s="260"/>
      <c r="T809" s="260"/>
      <c r="U809" s="260"/>
      <c r="V809" s="260"/>
      <c r="W809" s="260"/>
      <c r="X809" s="260"/>
      <c r="Y809" s="260"/>
      <c r="Z809" s="260"/>
    </row>
    <row r="810" spans="9:26" ht="14.25" customHeight="1">
      <c r="I810" s="260"/>
      <c r="J810" s="260"/>
      <c r="K810" s="260"/>
      <c r="L810" s="260"/>
      <c r="M810" s="260"/>
      <c r="N810" s="260"/>
      <c r="O810" s="260"/>
      <c r="P810" s="260"/>
      <c r="Q810" s="260"/>
      <c r="R810" s="260"/>
      <c r="S810" s="260"/>
      <c r="T810" s="260"/>
      <c r="U810" s="260"/>
      <c r="V810" s="260"/>
      <c r="W810" s="260"/>
      <c r="X810" s="260"/>
      <c r="Y810" s="260"/>
      <c r="Z810" s="260"/>
    </row>
    <row r="811" spans="9:26" ht="14.25" customHeight="1">
      <c r="I811" s="260"/>
      <c r="J811" s="260"/>
      <c r="K811" s="260"/>
      <c r="L811" s="260"/>
      <c r="M811" s="260"/>
      <c r="N811" s="260"/>
      <c r="O811" s="260"/>
      <c r="P811" s="260"/>
      <c r="Q811" s="260"/>
      <c r="R811" s="260"/>
      <c r="S811" s="260"/>
      <c r="T811" s="260"/>
      <c r="U811" s="260"/>
      <c r="V811" s="260"/>
      <c r="W811" s="260"/>
      <c r="X811" s="260"/>
      <c r="Y811" s="260"/>
      <c r="Z811" s="260"/>
    </row>
    <row r="812" spans="9:26" ht="14.25" customHeight="1">
      <c r="I812" s="260"/>
      <c r="J812" s="260"/>
      <c r="K812" s="260"/>
      <c r="L812" s="260"/>
      <c r="M812" s="260"/>
      <c r="N812" s="260"/>
      <c r="O812" s="260"/>
      <c r="P812" s="260"/>
      <c r="Q812" s="260"/>
      <c r="R812" s="260"/>
      <c r="S812" s="260"/>
      <c r="T812" s="260"/>
      <c r="U812" s="260"/>
      <c r="V812" s="260"/>
      <c r="W812" s="260"/>
      <c r="X812" s="260"/>
      <c r="Y812" s="260"/>
      <c r="Z812" s="260"/>
    </row>
    <row r="813" spans="9:26" ht="14.25" customHeight="1">
      <c r="I813" s="260"/>
      <c r="J813" s="260"/>
      <c r="K813" s="260"/>
      <c r="L813" s="260"/>
      <c r="M813" s="260"/>
      <c r="N813" s="260"/>
      <c r="O813" s="260"/>
      <c r="P813" s="260"/>
      <c r="Q813" s="260"/>
      <c r="R813" s="260"/>
      <c r="S813" s="260"/>
      <c r="T813" s="260"/>
      <c r="U813" s="260"/>
      <c r="V813" s="260"/>
      <c r="W813" s="260"/>
      <c r="X813" s="260"/>
      <c r="Y813" s="260"/>
      <c r="Z813" s="260"/>
    </row>
    <row r="814" spans="9:26" ht="14.25" customHeight="1">
      <c r="I814" s="260"/>
      <c r="J814" s="260"/>
      <c r="K814" s="260"/>
      <c r="L814" s="260"/>
      <c r="M814" s="260"/>
      <c r="N814" s="260"/>
      <c r="O814" s="260"/>
      <c r="P814" s="260"/>
      <c r="Q814" s="260"/>
      <c r="R814" s="260"/>
      <c r="S814" s="260"/>
      <c r="T814" s="260"/>
      <c r="U814" s="260"/>
      <c r="V814" s="260"/>
      <c r="W814" s="260"/>
      <c r="X814" s="260"/>
      <c r="Y814" s="260"/>
      <c r="Z814" s="260"/>
    </row>
    <row r="815" spans="9:26" ht="14.25" customHeight="1">
      <c r="I815" s="260"/>
      <c r="J815" s="260"/>
      <c r="K815" s="260"/>
      <c r="L815" s="260"/>
      <c r="M815" s="260"/>
      <c r="N815" s="260"/>
      <c r="O815" s="260"/>
      <c r="P815" s="260"/>
      <c r="Q815" s="260"/>
      <c r="R815" s="260"/>
      <c r="S815" s="260"/>
      <c r="T815" s="260"/>
      <c r="U815" s="260"/>
      <c r="V815" s="260"/>
      <c r="W815" s="260"/>
      <c r="X815" s="260"/>
      <c r="Y815" s="260"/>
      <c r="Z815" s="260"/>
    </row>
    <row r="816" spans="9:26" ht="14.25" customHeight="1">
      <c r="I816" s="260"/>
      <c r="J816" s="260"/>
      <c r="K816" s="260"/>
      <c r="L816" s="260"/>
      <c r="M816" s="260"/>
      <c r="N816" s="260"/>
      <c r="O816" s="260"/>
      <c r="P816" s="260"/>
      <c r="Q816" s="260"/>
      <c r="R816" s="260"/>
      <c r="S816" s="260"/>
      <c r="T816" s="260"/>
      <c r="U816" s="260"/>
      <c r="V816" s="260"/>
      <c r="W816" s="260"/>
      <c r="X816" s="260"/>
      <c r="Y816" s="260"/>
      <c r="Z816" s="260"/>
    </row>
    <row r="817" spans="9:26" ht="14.25" customHeight="1">
      <c r="I817" s="260"/>
      <c r="J817" s="260"/>
      <c r="K817" s="260"/>
      <c r="L817" s="260"/>
      <c r="M817" s="260"/>
      <c r="N817" s="260"/>
      <c r="O817" s="260"/>
      <c r="P817" s="260"/>
      <c r="Q817" s="260"/>
      <c r="R817" s="260"/>
      <c r="S817" s="260"/>
      <c r="T817" s="260"/>
      <c r="U817" s="260"/>
      <c r="V817" s="260"/>
      <c r="W817" s="260"/>
      <c r="X817" s="260"/>
      <c r="Y817" s="260"/>
      <c r="Z817" s="260"/>
    </row>
    <row r="818" spans="9:26" ht="14.25" customHeight="1">
      <c r="I818" s="260"/>
      <c r="J818" s="260"/>
      <c r="K818" s="260"/>
      <c r="L818" s="260"/>
      <c r="M818" s="260"/>
      <c r="N818" s="260"/>
      <c r="O818" s="260"/>
      <c r="P818" s="260"/>
      <c r="Q818" s="260"/>
      <c r="R818" s="260"/>
      <c r="S818" s="260"/>
      <c r="T818" s="260"/>
      <c r="U818" s="260"/>
      <c r="V818" s="260"/>
      <c r="W818" s="260"/>
      <c r="X818" s="260"/>
      <c r="Y818" s="260"/>
      <c r="Z818" s="260"/>
    </row>
    <row r="819" spans="9:26" ht="14.25" customHeight="1">
      <c r="I819" s="260"/>
      <c r="J819" s="260"/>
      <c r="K819" s="260"/>
      <c r="L819" s="260"/>
      <c r="M819" s="260"/>
      <c r="N819" s="260"/>
      <c r="O819" s="260"/>
      <c r="P819" s="260"/>
      <c r="Q819" s="260"/>
      <c r="R819" s="260"/>
      <c r="S819" s="260"/>
      <c r="T819" s="260"/>
      <c r="U819" s="260"/>
      <c r="V819" s="260"/>
      <c r="W819" s="260"/>
      <c r="X819" s="260"/>
      <c r="Y819" s="260"/>
      <c r="Z819" s="260"/>
    </row>
    <row r="820" spans="9:26" ht="14.25" customHeight="1">
      <c r="I820" s="260"/>
      <c r="J820" s="260"/>
      <c r="K820" s="260"/>
      <c r="L820" s="260"/>
      <c r="M820" s="260"/>
      <c r="N820" s="260"/>
      <c r="O820" s="260"/>
      <c r="P820" s="260"/>
      <c r="Q820" s="260"/>
      <c r="R820" s="260"/>
      <c r="S820" s="260"/>
      <c r="T820" s="260"/>
      <c r="U820" s="260"/>
      <c r="V820" s="260"/>
      <c r="W820" s="260"/>
      <c r="X820" s="260"/>
      <c r="Y820" s="260"/>
      <c r="Z820" s="260"/>
    </row>
    <row r="821" spans="9:26" ht="14.25" customHeight="1">
      <c r="I821" s="260"/>
      <c r="J821" s="260"/>
      <c r="K821" s="260"/>
      <c r="L821" s="260"/>
      <c r="M821" s="260"/>
      <c r="N821" s="260"/>
      <c r="O821" s="260"/>
      <c r="P821" s="260"/>
      <c r="Q821" s="260"/>
      <c r="R821" s="260"/>
      <c r="S821" s="260"/>
      <c r="T821" s="260"/>
      <c r="U821" s="260"/>
      <c r="V821" s="260"/>
      <c r="W821" s="260"/>
      <c r="X821" s="260"/>
      <c r="Y821" s="260"/>
      <c r="Z821" s="260"/>
    </row>
    <row r="822" spans="9:26" ht="14.25" customHeight="1">
      <c r="I822" s="260"/>
      <c r="J822" s="260"/>
      <c r="K822" s="260"/>
      <c r="L822" s="260"/>
      <c r="M822" s="260"/>
      <c r="N822" s="260"/>
      <c r="O822" s="260"/>
      <c r="P822" s="260"/>
      <c r="Q822" s="260"/>
      <c r="R822" s="260"/>
      <c r="S822" s="260"/>
      <c r="T822" s="260"/>
      <c r="U822" s="260"/>
      <c r="V822" s="260"/>
      <c r="W822" s="260"/>
      <c r="X822" s="260"/>
      <c r="Y822" s="260"/>
      <c r="Z822" s="260"/>
    </row>
    <row r="823" spans="9:26" ht="14.25" customHeight="1">
      <c r="I823" s="260"/>
      <c r="J823" s="260"/>
      <c r="K823" s="260"/>
      <c r="L823" s="260"/>
      <c r="M823" s="260"/>
      <c r="N823" s="260"/>
      <c r="O823" s="260"/>
      <c r="P823" s="260"/>
      <c r="Q823" s="260"/>
      <c r="R823" s="260"/>
      <c r="S823" s="260"/>
      <c r="T823" s="260"/>
      <c r="U823" s="260"/>
      <c r="V823" s="260"/>
      <c r="W823" s="260"/>
      <c r="X823" s="260"/>
      <c r="Y823" s="260"/>
      <c r="Z823" s="260"/>
    </row>
    <row r="824" spans="9:26" ht="14.25" customHeight="1">
      <c r="I824" s="260"/>
      <c r="J824" s="260"/>
      <c r="K824" s="260"/>
      <c r="L824" s="260"/>
      <c r="M824" s="260"/>
      <c r="N824" s="260"/>
      <c r="O824" s="260"/>
      <c r="P824" s="260"/>
      <c r="Q824" s="260"/>
      <c r="R824" s="260"/>
      <c r="S824" s="260"/>
      <c r="T824" s="260"/>
      <c r="U824" s="260"/>
      <c r="V824" s="260"/>
      <c r="W824" s="260"/>
      <c r="X824" s="260"/>
      <c r="Y824" s="260"/>
      <c r="Z824" s="260"/>
    </row>
    <row r="825" spans="9:26" ht="14.25" customHeight="1">
      <c r="I825" s="260"/>
      <c r="J825" s="260"/>
      <c r="K825" s="260"/>
      <c r="L825" s="260"/>
      <c r="M825" s="260"/>
      <c r="N825" s="260"/>
      <c r="O825" s="260"/>
      <c r="P825" s="260"/>
      <c r="Q825" s="260"/>
      <c r="R825" s="260"/>
      <c r="S825" s="260"/>
      <c r="T825" s="260"/>
      <c r="U825" s="260"/>
      <c r="V825" s="260"/>
      <c r="W825" s="260"/>
      <c r="X825" s="260"/>
      <c r="Y825" s="260"/>
      <c r="Z825" s="260"/>
    </row>
    <row r="826" spans="9:26" ht="14.25" customHeight="1">
      <c r="I826" s="260"/>
      <c r="J826" s="260"/>
      <c r="K826" s="260"/>
      <c r="L826" s="260"/>
      <c r="M826" s="260"/>
      <c r="N826" s="260"/>
      <c r="O826" s="260"/>
      <c r="P826" s="260"/>
      <c r="Q826" s="260"/>
      <c r="R826" s="260"/>
      <c r="S826" s="260"/>
      <c r="T826" s="260"/>
      <c r="U826" s="260"/>
      <c r="V826" s="260"/>
      <c r="W826" s="260"/>
      <c r="X826" s="260"/>
      <c r="Y826" s="260"/>
      <c r="Z826" s="260"/>
    </row>
    <row r="827" spans="9:26" ht="14.25" customHeight="1">
      <c r="I827" s="260"/>
      <c r="J827" s="260"/>
      <c r="K827" s="260"/>
      <c r="L827" s="260"/>
      <c r="M827" s="260"/>
      <c r="N827" s="260"/>
      <c r="O827" s="260"/>
      <c r="P827" s="260"/>
      <c r="Q827" s="260"/>
      <c r="R827" s="260"/>
      <c r="S827" s="260"/>
      <c r="T827" s="260"/>
      <c r="U827" s="260"/>
      <c r="V827" s="260"/>
      <c r="W827" s="260"/>
      <c r="X827" s="260"/>
      <c r="Y827" s="260"/>
      <c r="Z827" s="260"/>
    </row>
    <row r="828" spans="9:26" ht="14.25" customHeight="1">
      <c r="I828" s="260"/>
      <c r="J828" s="260"/>
      <c r="K828" s="260"/>
      <c r="L828" s="260"/>
      <c r="M828" s="260"/>
      <c r="N828" s="260"/>
      <c r="O828" s="260"/>
      <c r="P828" s="260"/>
      <c r="Q828" s="260"/>
      <c r="R828" s="260"/>
      <c r="S828" s="260"/>
      <c r="T828" s="260"/>
      <c r="U828" s="260"/>
      <c r="V828" s="260"/>
      <c r="W828" s="260"/>
      <c r="X828" s="260"/>
      <c r="Y828" s="260"/>
      <c r="Z828" s="260"/>
    </row>
    <row r="829" spans="9:26" ht="14.25" customHeight="1">
      <c r="I829" s="260"/>
      <c r="J829" s="260"/>
      <c r="K829" s="260"/>
      <c r="L829" s="260"/>
      <c r="M829" s="260"/>
      <c r="N829" s="260"/>
      <c r="O829" s="260"/>
      <c r="P829" s="260"/>
      <c r="Q829" s="260"/>
      <c r="R829" s="260"/>
      <c r="S829" s="260"/>
      <c r="T829" s="260"/>
      <c r="U829" s="260"/>
      <c r="V829" s="260"/>
      <c r="W829" s="260"/>
      <c r="X829" s="260"/>
      <c r="Y829" s="260"/>
      <c r="Z829" s="260"/>
    </row>
    <row r="830" spans="9:26" ht="14.25" customHeight="1">
      <c r="I830" s="260"/>
      <c r="J830" s="260"/>
      <c r="K830" s="260"/>
      <c r="L830" s="260"/>
      <c r="M830" s="260"/>
      <c r="N830" s="260"/>
      <c r="O830" s="260"/>
      <c r="P830" s="260"/>
      <c r="Q830" s="260"/>
      <c r="R830" s="260"/>
      <c r="S830" s="260"/>
      <c r="T830" s="260"/>
      <c r="U830" s="260"/>
      <c r="V830" s="260"/>
      <c r="W830" s="260"/>
      <c r="X830" s="260"/>
      <c r="Y830" s="260"/>
      <c r="Z830" s="260"/>
    </row>
    <row r="831" spans="9:26" ht="14.25" customHeight="1">
      <c r="I831" s="260"/>
      <c r="J831" s="260"/>
      <c r="K831" s="260"/>
      <c r="L831" s="260"/>
      <c r="M831" s="260"/>
      <c r="N831" s="260"/>
      <c r="O831" s="260"/>
      <c r="P831" s="260"/>
      <c r="Q831" s="260"/>
      <c r="R831" s="260"/>
      <c r="S831" s="260"/>
      <c r="T831" s="260"/>
      <c r="U831" s="260"/>
      <c r="V831" s="260"/>
      <c r="W831" s="260"/>
      <c r="X831" s="260"/>
      <c r="Y831" s="260"/>
      <c r="Z831" s="260"/>
    </row>
    <row r="832" spans="9:26" ht="14.25" customHeight="1">
      <c r="I832" s="260"/>
      <c r="J832" s="260"/>
      <c r="K832" s="260"/>
      <c r="L832" s="260"/>
      <c r="M832" s="260"/>
      <c r="N832" s="260"/>
      <c r="O832" s="260"/>
      <c r="P832" s="260"/>
      <c r="Q832" s="260"/>
      <c r="R832" s="260"/>
      <c r="S832" s="260"/>
      <c r="T832" s="260"/>
      <c r="U832" s="260"/>
      <c r="V832" s="260"/>
      <c r="W832" s="260"/>
      <c r="X832" s="260"/>
      <c r="Y832" s="260"/>
      <c r="Z832" s="260"/>
    </row>
    <row r="833" spans="9:26" ht="14.25" customHeight="1">
      <c r="I833" s="260"/>
      <c r="J833" s="260"/>
      <c r="K833" s="260"/>
      <c r="L833" s="260"/>
      <c r="M833" s="260"/>
      <c r="N833" s="260"/>
      <c r="O833" s="260"/>
      <c r="P833" s="260"/>
      <c r="Q833" s="260"/>
      <c r="R833" s="260"/>
      <c r="S833" s="260"/>
      <c r="T833" s="260"/>
      <c r="U833" s="260"/>
      <c r="V833" s="260"/>
      <c r="W833" s="260"/>
      <c r="X833" s="260"/>
      <c r="Y833" s="260"/>
      <c r="Z833" s="260"/>
    </row>
    <row r="834" spans="9:26" ht="14.25" customHeight="1">
      <c r="I834" s="260"/>
      <c r="J834" s="260"/>
      <c r="K834" s="260"/>
      <c r="L834" s="260"/>
      <c r="M834" s="260"/>
      <c r="N834" s="260"/>
      <c r="O834" s="260"/>
      <c r="P834" s="260"/>
      <c r="Q834" s="260"/>
      <c r="R834" s="260"/>
      <c r="S834" s="260"/>
      <c r="T834" s="260"/>
      <c r="U834" s="260"/>
      <c r="V834" s="260"/>
      <c r="W834" s="260"/>
      <c r="X834" s="260"/>
      <c r="Y834" s="260"/>
      <c r="Z834" s="260"/>
    </row>
    <row r="835" spans="9:26" ht="14.25" customHeight="1">
      <c r="I835" s="260"/>
      <c r="J835" s="260"/>
      <c r="K835" s="260"/>
      <c r="L835" s="260"/>
      <c r="M835" s="260"/>
      <c r="N835" s="260"/>
      <c r="O835" s="260"/>
      <c r="P835" s="260"/>
      <c r="Q835" s="260"/>
      <c r="R835" s="260"/>
      <c r="S835" s="260"/>
      <c r="T835" s="260"/>
      <c r="U835" s="260"/>
      <c r="V835" s="260"/>
      <c r="W835" s="260"/>
      <c r="X835" s="260"/>
      <c r="Y835" s="260"/>
      <c r="Z835" s="260"/>
    </row>
    <row r="836" spans="9:26" ht="14.25" customHeight="1">
      <c r="I836" s="260"/>
      <c r="J836" s="260"/>
      <c r="K836" s="260"/>
      <c r="L836" s="260"/>
      <c r="M836" s="260"/>
      <c r="N836" s="260"/>
      <c r="O836" s="260"/>
      <c r="P836" s="260"/>
      <c r="Q836" s="260"/>
      <c r="R836" s="260"/>
      <c r="S836" s="260"/>
      <c r="T836" s="260"/>
      <c r="U836" s="260"/>
      <c r="V836" s="260"/>
      <c r="W836" s="260"/>
      <c r="X836" s="260"/>
      <c r="Y836" s="260"/>
      <c r="Z836" s="260"/>
    </row>
    <row r="837" spans="9:26" ht="14.25" customHeight="1">
      <c r="I837" s="260"/>
      <c r="J837" s="260"/>
      <c r="K837" s="260"/>
      <c r="L837" s="260"/>
      <c r="M837" s="260"/>
      <c r="N837" s="260"/>
      <c r="O837" s="260"/>
      <c r="P837" s="260"/>
      <c r="Q837" s="260"/>
      <c r="R837" s="260"/>
      <c r="S837" s="260"/>
      <c r="T837" s="260"/>
      <c r="U837" s="260"/>
      <c r="V837" s="260"/>
      <c r="W837" s="260"/>
      <c r="X837" s="260"/>
      <c r="Y837" s="260"/>
      <c r="Z837" s="260"/>
    </row>
    <row r="838" spans="9:26" ht="14.25" customHeight="1">
      <c r="I838" s="260"/>
      <c r="J838" s="260"/>
      <c r="K838" s="260"/>
      <c r="L838" s="260"/>
      <c r="M838" s="260"/>
      <c r="N838" s="260"/>
      <c r="O838" s="260"/>
      <c r="P838" s="260"/>
      <c r="Q838" s="260"/>
      <c r="R838" s="260"/>
      <c r="S838" s="260"/>
      <c r="T838" s="260"/>
      <c r="U838" s="260"/>
      <c r="V838" s="260"/>
      <c r="W838" s="260"/>
      <c r="X838" s="260"/>
      <c r="Y838" s="260"/>
      <c r="Z838" s="260"/>
    </row>
    <row r="839" spans="9:26" ht="14.25" customHeight="1">
      <c r="I839" s="260"/>
      <c r="J839" s="260"/>
      <c r="K839" s="260"/>
      <c r="L839" s="260"/>
      <c r="M839" s="260"/>
      <c r="N839" s="260"/>
      <c r="O839" s="260"/>
      <c r="P839" s="260"/>
      <c r="Q839" s="260"/>
      <c r="R839" s="260"/>
      <c r="S839" s="260"/>
      <c r="T839" s="260"/>
      <c r="U839" s="260"/>
      <c r="V839" s="260"/>
      <c r="W839" s="260"/>
      <c r="X839" s="260"/>
      <c r="Y839" s="260"/>
      <c r="Z839" s="260"/>
    </row>
    <row r="840" spans="9:26" ht="14.25" customHeight="1">
      <c r="I840" s="260"/>
      <c r="J840" s="260"/>
      <c r="K840" s="260"/>
      <c r="L840" s="260"/>
      <c r="M840" s="260"/>
      <c r="N840" s="260"/>
      <c r="O840" s="260"/>
      <c r="P840" s="260"/>
      <c r="Q840" s="260"/>
      <c r="R840" s="260"/>
      <c r="S840" s="260"/>
      <c r="T840" s="260"/>
      <c r="U840" s="260"/>
      <c r="V840" s="260"/>
      <c r="W840" s="260"/>
      <c r="X840" s="260"/>
      <c r="Y840" s="260"/>
      <c r="Z840" s="260"/>
    </row>
    <row r="841" spans="9:26" ht="14.25" customHeight="1">
      <c r="I841" s="260"/>
      <c r="J841" s="260"/>
      <c r="K841" s="260"/>
      <c r="L841" s="260"/>
      <c r="M841" s="260"/>
      <c r="N841" s="260"/>
      <c r="O841" s="260"/>
      <c r="P841" s="260"/>
      <c r="Q841" s="260"/>
      <c r="R841" s="260"/>
      <c r="S841" s="260"/>
      <c r="T841" s="260"/>
      <c r="U841" s="260"/>
      <c r="V841" s="260"/>
      <c r="W841" s="260"/>
      <c r="X841" s="260"/>
      <c r="Y841" s="260"/>
      <c r="Z841" s="260"/>
    </row>
    <row r="842" spans="9:26" ht="14.25" customHeight="1">
      <c r="I842" s="260"/>
      <c r="J842" s="260"/>
      <c r="K842" s="260"/>
      <c r="L842" s="260"/>
      <c r="M842" s="260"/>
      <c r="N842" s="260"/>
      <c r="O842" s="260"/>
      <c r="P842" s="260"/>
      <c r="Q842" s="260"/>
      <c r="R842" s="260"/>
      <c r="S842" s="260"/>
      <c r="T842" s="260"/>
      <c r="U842" s="260"/>
      <c r="V842" s="260"/>
      <c r="W842" s="260"/>
      <c r="X842" s="260"/>
      <c r="Y842" s="260"/>
      <c r="Z842" s="260"/>
    </row>
    <row r="843" spans="9:26" ht="14.25" customHeight="1">
      <c r="I843" s="260"/>
      <c r="J843" s="260"/>
      <c r="K843" s="260"/>
      <c r="L843" s="260"/>
      <c r="M843" s="260"/>
      <c r="N843" s="260"/>
      <c r="O843" s="260"/>
      <c r="P843" s="260"/>
      <c r="Q843" s="260"/>
      <c r="R843" s="260"/>
      <c r="S843" s="260"/>
      <c r="T843" s="260"/>
      <c r="U843" s="260"/>
      <c r="V843" s="260"/>
      <c r="W843" s="260"/>
      <c r="X843" s="260"/>
      <c r="Y843" s="260"/>
      <c r="Z843" s="260"/>
    </row>
    <row r="844" spans="9:26" ht="14.25" customHeight="1">
      <c r="I844" s="260"/>
      <c r="J844" s="260"/>
      <c r="K844" s="260"/>
      <c r="L844" s="260"/>
      <c r="M844" s="260"/>
      <c r="N844" s="260"/>
      <c r="O844" s="260"/>
      <c r="P844" s="260"/>
      <c r="Q844" s="260"/>
      <c r="R844" s="260"/>
      <c r="S844" s="260"/>
      <c r="T844" s="260"/>
      <c r="U844" s="260"/>
      <c r="V844" s="260"/>
      <c r="W844" s="260"/>
      <c r="X844" s="260"/>
      <c r="Y844" s="260"/>
      <c r="Z844" s="260"/>
    </row>
    <row r="845" spans="9:26" ht="14.25" customHeight="1">
      <c r="I845" s="260"/>
      <c r="J845" s="260"/>
      <c r="K845" s="260"/>
      <c r="L845" s="260"/>
      <c r="M845" s="260"/>
      <c r="N845" s="260"/>
      <c r="O845" s="260"/>
      <c r="P845" s="260"/>
      <c r="Q845" s="260"/>
      <c r="R845" s="260"/>
      <c r="S845" s="260"/>
      <c r="T845" s="260"/>
      <c r="U845" s="260"/>
      <c r="V845" s="260"/>
      <c r="W845" s="260"/>
      <c r="X845" s="260"/>
      <c r="Y845" s="260"/>
      <c r="Z845" s="260"/>
    </row>
    <row r="846" spans="9:26" ht="14.25" customHeight="1">
      <c r="I846" s="260"/>
      <c r="J846" s="260"/>
      <c r="K846" s="260"/>
      <c r="L846" s="260"/>
      <c r="M846" s="260"/>
      <c r="N846" s="260"/>
      <c r="O846" s="260"/>
      <c r="P846" s="260"/>
      <c r="Q846" s="260"/>
      <c r="R846" s="260"/>
      <c r="S846" s="260"/>
      <c r="T846" s="260"/>
      <c r="U846" s="260"/>
      <c r="V846" s="260"/>
      <c r="W846" s="260"/>
      <c r="X846" s="260"/>
      <c r="Y846" s="260"/>
      <c r="Z846" s="260"/>
    </row>
    <row r="847" spans="9:26" ht="14.25" customHeight="1">
      <c r="I847" s="260"/>
      <c r="J847" s="260"/>
      <c r="K847" s="260"/>
      <c r="L847" s="260"/>
      <c r="M847" s="260"/>
      <c r="N847" s="260"/>
      <c r="O847" s="260"/>
      <c r="P847" s="260"/>
      <c r="Q847" s="260"/>
      <c r="R847" s="260"/>
      <c r="S847" s="260"/>
      <c r="T847" s="260"/>
      <c r="U847" s="260"/>
      <c r="V847" s="260"/>
      <c r="W847" s="260"/>
      <c r="X847" s="260"/>
      <c r="Y847" s="260"/>
      <c r="Z847" s="260"/>
    </row>
    <row r="848" spans="9:26" ht="14.25" customHeight="1">
      <c r="I848" s="260"/>
      <c r="J848" s="260"/>
      <c r="K848" s="260"/>
      <c r="L848" s="260"/>
      <c r="M848" s="260"/>
      <c r="N848" s="260"/>
      <c r="O848" s="260"/>
      <c r="P848" s="260"/>
      <c r="Q848" s="260"/>
      <c r="R848" s="260"/>
      <c r="S848" s="260"/>
      <c r="T848" s="260"/>
      <c r="U848" s="260"/>
      <c r="V848" s="260"/>
      <c r="W848" s="260"/>
      <c r="X848" s="260"/>
      <c r="Y848" s="260"/>
      <c r="Z848" s="260"/>
    </row>
    <row r="849" spans="9:26" ht="14.25" customHeight="1">
      <c r="I849" s="260"/>
      <c r="J849" s="260"/>
      <c r="K849" s="260"/>
      <c r="L849" s="260"/>
      <c r="M849" s="260"/>
      <c r="N849" s="260"/>
      <c r="O849" s="260"/>
      <c r="P849" s="260"/>
      <c r="Q849" s="260"/>
      <c r="R849" s="260"/>
      <c r="S849" s="260"/>
      <c r="T849" s="260"/>
      <c r="U849" s="260"/>
      <c r="V849" s="260"/>
      <c r="W849" s="260"/>
      <c r="X849" s="260"/>
      <c r="Y849" s="260"/>
      <c r="Z849" s="260"/>
    </row>
    <row r="850" spans="9:26" ht="14.25" customHeight="1">
      <c r="I850" s="260"/>
      <c r="J850" s="260"/>
      <c r="K850" s="260"/>
      <c r="L850" s="260"/>
      <c r="M850" s="260"/>
      <c r="N850" s="260"/>
      <c r="O850" s="260"/>
      <c r="P850" s="260"/>
      <c r="Q850" s="260"/>
      <c r="R850" s="260"/>
      <c r="S850" s="260"/>
      <c r="T850" s="260"/>
      <c r="U850" s="260"/>
      <c r="V850" s="260"/>
      <c r="W850" s="260"/>
      <c r="X850" s="260"/>
      <c r="Y850" s="260"/>
      <c r="Z850" s="260"/>
    </row>
    <row r="851" spans="9:26" ht="14.25" customHeight="1">
      <c r="I851" s="260"/>
      <c r="J851" s="260"/>
      <c r="K851" s="260"/>
      <c r="L851" s="260"/>
      <c r="M851" s="260"/>
      <c r="N851" s="260"/>
      <c r="O851" s="260"/>
      <c r="P851" s="260"/>
      <c r="Q851" s="260"/>
      <c r="R851" s="260"/>
      <c r="S851" s="260"/>
      <c r="T851" s="260"/>
      <c r="U851" s="260"/>
      <c r="V851" s="260"/>
      <c r="W851" s="260"/>
      <c r="X851" s="260"/>
      <c r="Y851" s="260"/>
      <c r="Z851" s="260"/>
    </row>
    <row r="852" spans="9:26" ht="14.25" customHeight="1">
      <c r="I852" s="260"/>
      <c r="J852" s="260"/>
      <c r="K852" s="260"/>
      <c r="L852" s="260"/>
      <c r="M852" s="260"/>
      <c r="N852" s="260"/>
      <c r="O852" s="260"/>
      <c r="P852" s="260"/>
      <c r="Q852" s="260"/>
      <c r="R852" s="260"/>
      <c r="S852" s="260"/>
      <c r="T852" s="260"/>
      <c r="U852" s="260"/>
      <c r="V852" s="260"/>
      <c r="W852" s="260"/>
      <c r="X852" s="260"/>
      <c r="Y852" s="260"/>
      <c r="Z852" s="260"/>
    </row>
    <row r="853" spans="9:26" ht="14.25" customHeight="1">
      <c r="I853" s="260"/>
      <c r="J853" s="260"/>
      <c r="K853" s="260"/>
      <c r="L853" s="260"/>
      <c r="M853" s="260"/>
      <c r="N853" s="260"/>
      <c r="O853" s="260"/>
      <c r="P853" s="260"/>
      <c r="Q853" s="260"/>
      <c r="R853" s="260"/>
      <c r="S853" s="260"/>
      <c r="T853" s="260"/>
      <c r="U853" s="260"/>
      <c r="V853" s="260"/>
      <c r="W853" s="260"/>
      <c r="X853" s="260"/>
      <c r="Y853" s="260"/>
      <c r="Z853" s="260"/>
    </row>
    <row r="854" spans="9:26" ht="14.25" customHeight="1">
      <c r="I854" s="260"/>
      <c r="J854" s="260"/>
      <c r="K854" s="260"/>
      <c r="L854" s="260"/>
      <c r="M854" s="260"/>
      <c r="N854" s="260"/>
      <c r="O854" s="260"/>
      <c r="P854" s="260"/>
      <c r="Q854" s="260"/>
      <c r="R854" s="260"/>
      <c r="S854" s="260"/>
      <c r="T854" s="260"/>
      <c r="U854" s="260"/>
      <c r="V854" s="260"/>
      <c r="W854" s="260"/>
      <c r="X854" s="260"/>
      <c r="Y854" s="260"/>
      <c r="Z854" s="260"/>
    </row>
    <row r="855" spans="9:26" ht="14.25" customHeight="1">
      <c r="I855" s="260"/>
      <c r="J855" s="260"/>
      <c r="K855" s="260"/>
      <c r="L855" s="260"/>
      <c r="M855" s="260"/>
      <c r="N855" s="260"/>
      <c r="O855" s="260"/>
      <c r="P855" s="260"/>
      <c r="Q855" s="260"/>
      <c r="R855" s="260"/>
      <c r="S855" s="260"/>
      <c r="T855" s="260"/>
      <c r="U855" s="260"/>
      <c r="V855" s="260"/>
      <c r="W855" s="260"/>
      <c r="X855" s="260"/>
      <c r="Y855" s="260"/>
      <c r="Z855" s="260"/>
    </row>
    <row r="856" spans="9:26" ht="14.25" customHeight="1">
      <c r="I856" s="260"/>
      <c r="J856" s="260"/>
      <c r="K856" s="260"/>
      <c r="L856" s="260"/>
      <c r="M856" s="260"/>
      <c r="N856" s="260"/>
      <c r="O856" s="260"/>
      <c r="P856" s="260"/>
      <c r="Q856" s="260"/>
      <c r="R856" s="260"/>
      <c r="S856" s="260"/>
      <c r="T856" s="260"/>
      <c r="U856" s="260"/>
      <c r="V856" s="260"/>
      <c r="W856" s="260"/>
      <c r="X856" s="260"/>
      <c r="Y856" s="260"/>
      <c r="Z856" s="260"/>
    </row>
    <row r="857" spans="9:26" ht="14.25" customHeight="1">
      <c r="I857" s="260"/>
      <c r="J857" s="260"/>
      <c r="K857" s="260"/>
      <c r="L857" s="260"/>
      <c r="M857" s="260"/>
      <c r="N857" s="260"/>
      <c r="O857" s="260"/>
      <c r="P857" s="260"/>
      <c r="Q857" s="260"/>
      <c r="R857" s="260"/>
      <c r="S857" s="260"/>
      <c r="T857" s="260"/>
      <c r="U857" s="260"/>
      <c r="V857" s="260"/>
      <c r="W857" s="260"/>
      <c r="X857" s="260"/>
      <c r="Y857" s="260"/>
      <c r="Z857" s="260"/>
    </row>
    <row r="858" spans="9:26" ht="14.25" customHeight="1">
      <c r="I858" s="260"/>
      <c r="J858" s="260"/>
      <c r="K858" s="260"/>
      <c r="L858" s="260"/>
      <c r="M858" s="260"/>
      <c r="N858" s="260"/>
      <c r="O858" s="260"/>
      <c r="P858" s="260"/>
      <c r="Q858" s="260"/>
      <c r="R858" s="260"/>
      <c r="S858" s="260"/>
      <c r="T858" s="260"/>
      <c r="U858" s="260"/>
      <c r="V858" s="260"/>
      <c r="W858" s="260"/>
      <c r="X858" s="260"/>
      <c r="Y858" s="260"/>
      <c r="Z858" s="260"/>
    </row>
    <row r="859" spans="9:26" ht="14.25" customHeight="1">
      <c r="I859" s="260"/>
      <c r="J859" s="260"/>
      <c r="K859" s="260"/>
      <c r="L859" s="260"/>
      <c r="M859" s="260"/>
      <c r="N859" s="260"/>
      <c r="O859" s="260"/>
      <c r="P859" s="260"/>
      <c r="Q859" s="260"/>
      <c r="R859" s="260"/>
      <c r="S859" s="260"/>
      <c r="T859" s="260"/>
      <c r="U859" s="260"/>
      <c r="V859" s="260"/>
      <c r="W859" s="260"/>
      <c r="X859" s="260"/>
      <c r="Y859" s="260"/>
      <c r="Z859" s="260"/>
    </row>
    <row r="860" spans="9:26" ht="14.25" customHeight="1">
      <c r="I860" s="260"/>
      <c r="J860" s="260"/>
      <c r="K860" s="260"/>
      <c r="L860" s="260"/>
      <c r="M860" s="260"/>
      <c r="N860" s="260"/>
      <c r="O860" s="260"/>
      <c r="P860" s="260"/>
      <c r="Q860" s="260"/>
      <c r="R860" s="260"/>
      <c r="S860" s="260"/>
      <c r="T860" s="260"/>
      <c r="U860" s="260"/>
      <c r="V860" s="260"/>
      <c r="W860" s="260"/>
      <c r="X860" s="260"/>
      <c r="Y860" s="260"/>
      <c r="Z860" s="260"/>
    </row>
    <row r="861" spans="9:26" ht="14.25" customHeight="1">
      <c r="I861" s="260"/>
      <c r="J861" s="260"/>
      <c r="K861" s="260"/>
      <c r="L861" s="260"/>
      <c r="M861" s="260"/>
      <c r="N861" s="260"/>
      <c r="O861" s="260"/>
      <c r="P861" s="260"/>
      <c r="Q861" s="260"/>
      <c r="R861" s="260"/>
      <c r="S861" s="260"/>
      <c r="T861" s="260"/>
      <c r="U861" s="260"/>
      <c r="V861" s="260"/>
      <c r="W861" s="260"/>
      <c r="X861" s="260"/>
      <c r="Y861" s="260"/>
      <c r="Z861" s="260"/>
    </row>
    <row r="862" spans="9:26" ht="14.25" customHeight="1">
      <c r="I862" s="260"/>
      <c r="J862" s="260"/>
      <c r="K862" s="260"/>
      <c r="L862" s="260"/>
      <c r="M862" s="260"/>
      <c r="N862" s="260"/>
      <c r="O862" s="260"/>
      <c r="P862" s="260"/>
      <c r="Q862" s="260"/>
      <c r="R862" s="260"/>
      <c r="S862" s="260"/>
      <c r="T862" s="260"/>
      <c r="U862" s="260"/>
      <c r="V862" s="260"/>
      <c r="W862" s="260"/>
      <c r="X862" s="260"/>
      <c r="Y862" s="260"/>
      <c r="Z862" s="260"/>
    </row>
    <row r="863" spans="9:26" ht="14.25" customHeight="1">
      <c r="I863" s="260"/>
      <c r="J863" s="260"/>
      <c r="K863" s="260"/>
      <c r="L863" s="260"/>
      <c r="M863" s="260"/>
      <c r="N863" s="260"/>
      <c r="O863" s="260"/>
      <c r="P863" s="260"/>
      <c r="Q863" s="260"/>
      <c r="R863" s="260"/>
      <c r="S863" s="260"/>
      <c r="T863" s="260"/>
      <c r="U863" s="260"/>
      <c r="V863" s="260"/>
      <c r="W863" s="260"/>
      <c r="X863" s="260"/>
      <c r="Y863" s="260"/>
      <c r="Z863" s="260"/>
    </row>
    <row r="864" spans="9:26" ht="14.25" customHeight="1">
      <c r="I864" s="260"/>
      <c r="J864" s="260"/>
      <c r="K864" s="260"/>
      <c r="L864" s="260"/>
      <c r="M864" s="260"/>
      <c r="N864" s="260"/>
      <c r="O864" s="260"/>
      <c r="P864" s="260"/>
      <c r="Q864" s="260"/>
      <c r="R864" s="260"/>
      <c r="S864" s="260"/>
      <c r="T864" s="260"/>
      <c r="U864" s="260"/>
      <c r="V864" s="260"/>
      <c r="W864" s="260"/>
      <c r="X864" s="260"/>
      <c r="Y864" s="260"/>
      <c r="Z864" s="260"/>
    </row>
    <row r="865" spans="9:26" ht="14.25" customHeight="1">
      <c r="I865" s="260"/>
      <c r="J865" s="260"/>
      <c r="K865" s="260"/>
      <c r="L865" s="260"/>
      <c r="M865" s="260"/>
      <c r="N865" s="260"/>
      <c r="O865" s="260"/>
      <c r="P865" s="260"/>
      <c r="Q865" s="260"/>
      <c r="R865" s="260"/>
      <c r="S865" s="260"/>
      <c r="T865" s="260"/>
      <c r="U865" s="260"/>
      <c r="V865" s="260"/>
      <c r="W865" s="260"/>
      <c r="X865" s="260"/>
      <c r="Y865" s="260"/>
      <c r="Z865" s="260"/>
    </row>
    <row r="866" spans="9:26" ht="14.25" customHeight="1">
      <c r="I866" s="260"/>
      <c r="J866" s="260"/>
      <c r="K866" s="260"/>
      <c r="L866" s="260"/>
      <c r="M866" s="260"/>
      <c r="N866" s="260"/>
      <c r="O866" s="260"/>
      <c r="P866" s="260"/>
      <c r="Q866" s="260"/>
      <c r="R866" s="260"/>
      <c r="S866" s="260"/>
      <c r="T866" s="260"/>
      <c r="U866" s="260"/>
      <c r="V866" s="260"/>
      <c r="W866" s="260"/>
      <c r="X866" s="260"/>
      <c r="Y866" s="260"/>
      <c r="Z866" s="260"/>
    </row>
    <row r="867" spans="9:26" ht="14.25" customHeight="1">
      <c r="I867" s="260"/>
      <c r="J867" s="260"/>
      <c r="K867" s="260"/>
      <c r="L867" s="260"/>
      <c r="M867" s="260"/>
      <c r="N867" s="260"/>
      <c r="O867" s="260"/>
      <c r="P867" s="260"/>
      <c r="Q867" s="260"/>
      <c r="R867" s="260"/>
      <c r="S867" s="260"/>
      <c r="T867" s="260"/>
      <c r="U867" s="260"/>
      <c r="V867" s="260"/>
      <c r="W867" s="260"/>
      <c r="X867" s="260"/>
      <c r="Y867" s="260"/>
      <c r="Z867" s="260"/>
    </row>
    <row r="868" spans="9:26" ht="14.25" customHeight="1">
      <c r="I868" s="260"/>
      <c r="J868" s="260"/>
      <c r="K868" s="260"/>
      <c r="L868" s="260"/>
      <c r="M868" s="260"/>
      <c r="N868" s="260"/>
      <c r="O868" s="260"/>
      <c r="P868" s="260"/>
      <c r="Q868" s="260"/>
      <c r="R868" s="260"/>
      <c r="S868" s="260"/>
      <c r="T868" s="260"/>
      <c r="U868" s="260"/>
      <c r="V868" s="260"/>
      <c r="W868" s="260"/>
      <c r="X868" s="260"/>
      <c r="Y868" s="260"/>
      <c r="Z868" s="260"/>
    </row>
    <row r="869" spans="9:26" ht="14.25" customHeight="1">
      <c r="I869" s="260"/>
      <c r="J869" s="260"/>
      <c r="K869" s="260"/>
      <c r="L869" s="260"/>
      <c r="M869" s="260"/>
      <c r="N869" s="260"/>
      <c r="O869" s="260"/>
      <c r="P869" s="260"/>
      <c r="Q869" s="260"/>
      <c r="R869" s="260"/>
      <c r="S869" s="260"/>
      <c r="T869" s="260"/>
      <c r="U869" s="260"/>
      <c r="V869" s="260"/>
      <c r="W869" s="260"/>
      <c r="X869" s="260"/>
      <c r="Y869" s="260"/>
      <c r="Z869" s="260"/>
    </row>
    <row r="870" spans="9:26" ht="14.25" customHeight="1">
      <c r="I870" s="260"/>
      <c r="J870" s="260"/>
      <c r="K870" s="260"/>
      <c r="L870" s="260"/>
      <c r="M870" s="260"/>
      <c r="N870" s="260"/>
      <c r="O870" s="260"/>
      <c r="P870" s="260"/>
      <c r="Q870" s="260"/>
      <c r="R870" s="260"/>
      <c r="S870" s="260"/>
      <c r="T870" s="260"/>
      <c r="U870" s="260"/>
      <c r="V870" s="260"/>
      <c r="W870" s="260"/>
      <c r="X870" s="260"/>
      <c r="Y870" s="260"/>
      <c r="Z870" s="260"/>
    </row>
    <row r="871" spans="9:26" ht="14.25" customHeight="1">
      <c r="I871" s="260"/>
      <c r="J871" s="260"/>
      <c r="K871" s="260"/>
      <c r="L871" s="260"/>
      <c r="M871" s="260"/>
      <c r="N871" s="260"/>
      <c r="O871" s="260"/>
      <c r="P871" s="260"/>
      <c r="Q871" s="260"/>
      <c r="R871" s="260"/>
      <c r="S871" s="260"/>
      <c r="T871" s="260"/>
      <c r="U871" s="260"/>
      <c r="V871" s="260"/>
      <c r="W871" s="260"/>
      <c r="X871" s="260"/>
      <c r="Y871" s="260"/>
      <c r="Z871" s="260"/>
    </row>
    <row r="872" spans="9:26" ht="14.25" customHeight="1">
      <c r="I872" s="260"/>
      <c r="J872" s="260"/>
      <c r="K872" s="260"/>
      <c r="L872" s="260"/>
      <c r="M872" s="260"/>
      <c r="N872" s="260"/>
      <c r="O872" s="260"/>
      <c r="P872" s="260"/>
      <c r="Q872" s="260"/>
      <c r="R872" s="260"/>
      <c r="S872" s="260"/>
      <c r="T872" s="260"/>
      <c r="U872" s="260"/>
      <c r="V872" s="260"/>
      <c r="W872" s="260"/>
      <c r="X872" s="260"/>
      <c r="Y872" s="260"/>
      <c r="Z872" s="260"/>
    </row>
    <row r="873" spans="9:26" ht="14.25" customHeight="1">
      <c r="I873" s="260"/>
      <c r="J873" s="260"/>
      <c r="K873" s="260"/>
      <c r="L873" s="260"/>
      <c r="M873" s="260"/>
      <c r="N873" s="260"/>
      <c r="O873" s="260"/>
      <c r="P873" s="260"/>
      <c r="Q873" s="260"/>
      <c r="R873" s="260"/>
      <c r="S873" s="260"/>
      <c r="T873" s="260"/>
      <c r="U873" s="260"/>
      <c r="V873" s="260"/>
      <c r="W873" s="260"/>
      <c r="X873" s="260"/>
      <c r="Y873" s="260"/>
      <c r="Z873" s="260"/>
    </row>
    <row r="874" spans="9:26" ht="14.25" customHeight="1">
      <c r="I874" s="260"/>
      <c r="J874" s="260"/>
      <c r="K874" s="260"/>
      <c r="L874" s="260"/>
      <c r="M874" s="260"/>
      <c r="N874" s="260"/>
      <c r="O874" s="260"/>
      <c r="P874" s="260"/>
      <c r="Q874" s="260"/>
      <c r="R874" s="260"/>
      <c r="S874" s="260"/>
      <c r="T874" s="260"/>
      <c r="U874" s="260"/>
      <c r="V874" s="260"/>
      <c r="W874" s="260"/>
      <c r="X874" s="260"/>
      <c r="Y874" s="260"/>
      <c r="Z874" s="260"/>
    </row>
    <row r="875" spans="9:26" ht="14.25" customHeight="1">
      <c r="I875" s="260"/>
      <c r="J875" s="260"/>
      <c r="K875" s="260"/>
      <c r="L875" s="260"/>
      <c r="M875" s="260"/>
      <c r="N875" s="260"/>
      <c r="O875" s="260"/>
      <c r="P875" s="260"/>
      <c r="Q875" s="260"/>
      <c r="R875" s="260"/>
      <c r="S875" s="260"/>
      <c r="T875" s="260"/>
      <c r="U875" s="260"/>
      <c r="V875" s="260"/>
      <c r="W875" s="260"/>
      <c r="X875" s="260"/>
      <c r="Y875" s="260"/>
      <c r="Z875" s="260"/>
    </row>
    <row r="876" spans="9:26" ht="14.25" customHeight="1">
      <c r="I876" s="260"/>
      <c r="J876" s="260"/>
      <c r="K876" s="260"/>
      <c r="L876" s="260"/>
      <c r="M876" s="260"/>
      <c r="N876" s="260"/>
      <c r="O876" s="260"/>
      <c r="P876" s="260"/>
      <c r="Q876" s="260"/>
      <c r="R876" s="260"/>
      <c r="S876" s="260"/>
      <c r="T876" s="260"/>
      <c r="U876" s="260"/>
      <c r="V876" s="260"/>
      <c r="W876" s="260"/>
      <c r="X876" s="260"/>
      <c r="Y876" s="260"/>
      <c r="Z876" s="260"/>
    </row>
    <row r="877" spans="9:26" ht="14.25" customHeight="1">
      <c r="I877" s="260"/>
      <c r="J877" s="260"/>
      <c r="K877" s="260"/>
      <c r="L877" s="260"/>
      <c r="M877" s="260"/>
      <c r="N877" s="260"/>
      <c r="O877" s="260"/>
      <c r="P877" s="260"/>
      <c r="Q877" s="260"/>
      <c r="R877" s="260"/>
      <c r="S877" s="260"/>
      <c r="T877" s="260"/>
      <c r="U877" s="260"/>
      <c r="V877" s="260"/>
      <c r="W877" s="260"/>
      <c r="X877" s="260"/>
      <c r="Y877" s="260"/>
      <c r="Z877" s="260"/>
    </row>
    <row r="878" spans="9:26" ht="14.25" customHeight="1">
      <c r="I878" s="260"/>
      <c r="J878" s="260"/>
      <c r="K878" s="260"/>
      <c r="L878" s="260"/>
      <c r="M878" s="260"/>
      <c r="N878" s="260"/>
      <c r="O878" s="260"/>
      <c r="P878" s="260"/>
      <c r="Q878" s="260"/>
      <c r="R878" s="260"/>
      <c r="S878" s="260"/>
      <c r="T878" s="260"/>
      <c r="U878" s="260"/>
      <c r="V878" s="260"/>
      <c r="W878" s="260"/>
      <c r="X878" s="260"/>
      <c r="Y878" s="260"/>
      <c r="Z878" s="260"/>
    </row>
    <row r="879" spans="9:26" ht="14.25" customHeight="1">
      <c r="I879" s="260"/>
      <c r="J879" s="260"/>
      <c r="K879" s="260"/>
      <c r="L879" s="260"/>
      <c r="M879" s="260"/>
      <c r="N879" s="260"/>
      <c r="O879" s="260"/>
      <c r="P879" s="260"/>
      <c r="Q879" s="260"/>
      <c r="R879" s="260"/>
      <c r="S879" s="260"/>
      <c r="T879" s="260"/>
      <c r="U879" s="260"/>
      <c r="V879" s="260"/>
      <c r="W879" s="260"/>
      <c r="X879" s="260"/>
      <c r="Y879" s="260"/>
      <c r="Z879" s="260"/>
    </row>
    <row r="880" spans="9:26" ht="14.25" customHeight="1">
      <c r="I880" s="260"/>
      <c r="J880" s="260"/>
      <c r="K880" s="260"/>
      <c r="L880" s="260"/>
      <c r="M880" s="260"/>
      <c r="N880" s="260"/>
      <c r="O880" s="260"/>
      <c r="P880" s="260"/>
      <c r="Q880" s="260"/>
      <c r="R880" s="260"/>
      <c r="S880" s="260"/>
      <c r="T880" s="260"/>
      <c r="U880" s="260"/>
      <c r="V880" s="260"/>
      <c r="W880" s="260"/>
      <c r="X880" s="260"/>
      <c r="Y880" s="260"/>
      <c r="Z880" s="260"/>
    </row>
    <row r="881" spans="9:26" ht="14.25" customHeight="1">
      <c r="I881" s="260"/>
      <c r="J881" s="260"/>
      <c r="K881" s="260"/>
      <c r="L881" s="260"/>
      <c r="M881" s="260"/>
      <c r="N881" s="260"/>
      <c r="O881" s="260"/>
      <c r="P881" s="260"/>
      <c r="Q881" s="260"/>
      <c r="R881" s="260"/>
      <c r="S881" s="260"/>
      <c r="T881" s="260"/>
      <c r="U881" s="260"/>
      <c r="V881" s="260"/>
      <c r="W881" s="260"/>
      <c r="X881" s="260"/>
      <c r="Y881" s="260"/>
      <c r="Z881" s="260"/>
    </row>
    <row r="882" spans="9:26" ht="14.25" customHeight="1">
      <c r="I882" s="260"/>
      <c r="J882" s="260"/>
      <c r="K882" s="260"/>
      <c r="L882" s="260"/>
      <c r="M882" s="260"/>
      <c r="N882" s="260"/>
      <c r="O882" s="260"/>
      <c r="P882" s="260"/>
      <c r="Q882" s="260"/>
      <c r="R882" s="260"/>
      <c r="S882" s="260"/>
      <c r="T882" s="260"/>
      <c r="U882" s="260"/>
      <c r="V882" s="260"/>
      <c r="W882" s="260"/>
      <c r="X882" s="260"/>
      <c r="Y882" s="260"/>
      <c r="Z882" s="260"/>
    </row>
    <row r="883" spans="9:26" ht="14.25" customHeight="1">
      <c r="I883" s="260"/>
      <c r="J883" s="260"/>
      <c r="K883" s="260"/>
      <c r="L883" s="260"/>
      <c r="M883" s="260"/>
      <c r="N883" s="260"/>
      <c r="O883" s="260"/>
      <c r="P883" s="260"/>
      <c r="Q883" s="260"/>
      <c r="R883" s="260"/>
      <c r="S883" s="260"/>
      <c r="T883" s="260"/>
      <c r="U883" s="260"/>
      <c r="V883" s="260"/>
      <c r="W883" s="260"/>
      <c r="X883" s="260"/>
      <c r="Y883" s="260"/>
      <c r="Z883" s="260"/>
    </row>
    <row r="884" spans="9:26" ht="14.25" customHeight="1">
      <c r="I884" s="260"/>
      <c r="J884" s="260"/>
      <c r="K884" s="260"/>
      <c r="L884" s="260"/>
      <c r="M884" s="260"/>
      <c r="N884" s="260"/>
      <c r="O884" s="260"/>
      <c r="P884" s="260"/>
      <c r="Q884" s="260"/>
      <c r="R884" s="260"/>
      <c r="S884" s="260"/>
      <c r="T884" s="260"/>
      <c r="U884" s="260"/>
      <c r="V884" s="260"/>
      <c r="W884" s="260"/>
      <c r="X884" s="260"/>
      <c r="Y884" s="260"/>
      <c r="Z884" s="260"/>
    </row>
    <row r="885" spans="9:26" ht="14.25" customHeight="1">
      <c r="I885" s="260"/>
      <c r="J885" s="260"/>
      <c r="K885" s="260"/>
      <c r="L885" s="260"/>
      <c r="M885" s="260"/>
      <c r="N885" s="260"/>
      <c r="O885" s="260"/>
      <c r="P885" s="260"/>
      <c r="Q885" s="260"/>
      <c r="R885" s="260"/>
      <c r="S885" s="260"/>
      <c r="T885" s="260"/>
      <c r="U885" s="260"/>
      <c r="V885" s="260"/>
      <c r="W885" s="260"/>
      <c r="X885" s="260"/>
      <c r="Y885" s="260"/>
      <c r="Z885" s="260"/>
    </row>
    <row r="886" spans="9:26" ht="14.25" customHeight="1">
      <c r="I886" s="260"/>
      <c r="J886" s="260"/>
      <c r="K886" s="260"/>
      <c r="L886" s="260"/>
      <c r="M886" s="260"/>
      <c r="N886" s="260"/>
      <c r="O886" s="260"/>
      <c r="P886" s="260"/>
      <c r="Q886" s="260"/>
      <c r="R886" s="260"/>
      <c r="S886" s="260"/>
      <c r="T886" s="260"/>
      <c r="U886" s="260"/>
      <c r="V886" s="260"/>
      <c r="W886" s="260"/>
      <c r="X886" s="260"/>
      <c r="Y886" s="260"/>
      <c r="Z886" s="260"/>
    </row>
    <row r="887" spans="9:26" ht="14.25" customHeight="1">
      <c r="I887" s="260"/>
      <c r="J887" s="260"/>
      <c r="K887" s="260"/>
      <c r="L887" s="260"/>
      <c r="M887" s="260"/>
      <c r="N887" s="260"/>
      <c r="O887" s="260"/>
      <c r="P887" s="260"/>
      <c r="Q887" s="260"/>
      <c r="R887" s="260"/>
      <c r="S887" s="260"/>
      <c r="T887" s="260"/>
      <c r="U887" s="260"/>
      <c r="V887" s="260"/>
      <c r="W887" s="260"/>
      <c r="X887" s="260"/>
      <c r="Y887" s="260"/>
      <c r="Z887" s="260"/>
    </row>
    <row r="888" spans="9:26" ht="14.25" customHeight="1">
      <c r="I888" s="260"/>
      <c r="J888" s="260"/>
      <c r="K888" s="260"/>
      <c r="L888" s="260"/>
      <c r="M888" s="260"/>
      <c r="N888" s="260"/>
      <c r="O888" s="260"/>
      <c r="P888" s="260"/>
      <c r="Q888" s="260"/>
      <c r="R888" s="260"/>
      <c r="S888" s="260"/>
      <c r="T888" s="260"/>
      <c r="U888" s="260"/>
      <c r="V888" s="260"/>
      <c r="W888" s="260"/>
      <c r="X888" s="260"/>
      <c r="Y888" s="260"/>
      <c r="Z888" s="260"/>
    </row>
    <row r="889" spans="9:26" ht="14.25" customHeight="1">
      <c r="I889" s="260"/>
      <c r="J889" s="260"/>
      <c r="K889" s="260"/>
      <c r="L889" s="260"/>
      <c r="M889" s="260"/>
      <c r="N889" s="260"/>
      <c r="O889" s="260"/>
      <c r="P889" s="260"/>
      <c r="Q889" s="260"/>
      <c r="R889" s="260"/>
      <c r="S889" s="260"/>
      <c r="T889" s="260"/>
      <c r="U889" s="260"/>
      <c r="V889" s="260"/>
      <c r="W889" s="260"/>
      <c r="X889" s="260"/>
      <c r="Y889" s="260"/>
      <c r="Z889" s="260"/>
    </row>
    <row r="890" spans="9:26" ht="14.25" customHeight="1">
      <c r="I890" s="260"/>
      <c r="J890" s="260"/>
      <c r="K890" s="260"/>
      <c r="L890" s="260"/>
      <c r="M890" s="260"/>
      <c r="N890" s="260"/>
      <c r="O890" s="260"/>
      <c r="P890" s="260"/>
      <c r="Q890" s="260"/>
      <c r="R890" s="260"/>
      <c r="S890" s="260"/>
      <c r="T890" s="260"/>
      <c r="U890" s="260"/>
      <c r="V890" s="260"/>
      <c r="W890" s="260"/>
      <c r="X890" s="260"/>
      <c r="Y890" s="260"/>
      <c r="Z890" s="260"/>
    </row>
    <row r="891" spans="9:26" ht="14.25" customHeight="1">
      <c r="I891" s="260"/>
      <c r="J891" s="260"/>
      <c r="K891" s="260"/>
      <c r="L891" s="260"/>
      <c r="M891" s="260"/>
      <c r="N891" s="260"/>
      <c r="O891" s="260"/>
      <c r="P891" s="260"/>
      <c r="Q891" s="260"/>
      <c r="R891" s="260"/>
      <c r="S891" s="260"/>
      <c r="T891" s="260"/>
      <c r="U891" s="260"/>
      <c r="V891" s="260"/>
      <c r="W891" s="260"/>
      <c r="X891" s="260"/>
      <c r="Y891" s="260"/>
      <c r="Z891" s="260"/>
    </row>
    <row r="892" spans="9:26" ht="14.25" customHeight="1">
      <c r="I892" s="260"/>
      <c r="J892" s="260"/>
      <c r="K892" s="260"/>
      <c r="L892" s="260"/>
      <c r="M892" s="260"/>
      <c r="N892" s="260"/>
      <c r="O892" s="260"/>
      <c r="P892" s="260"/>
      <c r="Q892" s="260"/>
      <c r="R892" s="260"/>
      <c r="S892" s="260"/>
      <c r="T892" s="260"/>
      <c r="U892" s="260"/>
      <c r="V892" s="260"/>
      <c r="W892" s="260"/>
      <c r="X892" s="260"/>
      <c r="Y892" s="260"/>
      <c r="Z892" s="260"/>
    </row>
    <row r="893" spans="9:26" ht="14.25" customHeight="1">
      <c r="I893" s="260"/>
      <c r="J893" s="260"/>
      <c r="K893" s="260"/>
      <c r="L893" s="260"/>
      <c r="M893" s="260"/>
      <c r="N893" s="260"/>
      <c r="O893" s="260"/>
      <c r="P893" s="260"/>
      <c r="Q893" s="260"/>
      <c r="R893" s="260"/>
      <c r="S893" s="260"/>
      <c r="T893" s="260"/>
      <c r="U893" s="260"/>
      <c r="V893" s="260"/>
      <c r="W893" s="260"/>
      <c r="X893" s="260"/>
      <c r="Y893" s="260"/>
      <c r="Z893" s="260"/>
    </row>
    <row r="894" spans="9:26" ht="14.25" customHeight="1">
      <c r="I894" s="260"/>
      <c r="J894" s="260"/>
      <c r="K894" s="260"/>
      <c r="L894" s="260"/>
      <c r="M894" s="260"/>
      <c r="N894" s="260"/>
      <c r="O894" s="260"/>
      <c r="P894" s="260"/>
      <c r="Q894" s="260"/>
      <c r="R894" s="260"/>
      <c r="S894" s="260"/>
      <c r="T894" s="260"/>
      <c r="U894" s="260"/>
      <c r="V894" s="260"/>
      <c r="W894" s="260"/>
      <c r="X894" s="260"/>
      <c r="Y894" s="260"/>
      <c r="Z894" s="260"/>
    </row>
    <row r="895" spans="9:26" ht="14.25" customHeight="1">
      <c r="I895" s="260"/>
      <c r="J895" s="260"/>
      <c r="K895" s="260"/>
      <c r="L895" s="260"/>
      <c r="M895" s="260"/>
      <c r="N895" s="260"/>
      <c r="O895" s="260"/>
      <c r="P895" s="260"/>
      <c r="Q895" s="260"/>
      <c r="R895" s="260"/>
      <c r="S895" s="260"/>
      <c r="T895" s="260"/>
      <c r="U895" s="260"/>
      <c r="V895" s="260"/>
      <c r="W895" s="260"/>
      <c r="X895" s="260"/>
      <c r="Y895" s="260"/>
      <c r="Z895" s="260"/>
    </row>
    <row r="896" spans="9:26" ht="14.25" customHeight="1">
      <c r="I896" s="260"/>
      <c r="J896" s="260"/>
      <c r="K896" s="260"/>
      <c r="L896" s="260"/>
      <c r="M896" s="260"/>
      <c r="N896" s="260"/>
      <c r="O896" s="260"/>
      <c r="P896" s="260"/>
      <c r="Q896" s="260"/>
      <c r="R896" s="260"/>
      <c r="S896" s="260"/>
      <c r="T896" s="260"/>
      <c r="U896" s="260"/>
      <c r="V896" s="260"/>
      <c r="W896" s="260"/>
      <c r="X896" s="260"/>
      <c r="Y896" s="260"/>
      <c r="Z896" s="260"/>
    </row>
    <row r="897" spans="9:26" ht="14.25" customHeight="1">
      <c r="I897" s="260"/>
      <c r="J897" s="260"/>
      <c r="K897" s="260"/>
      <c r="L897" s="260"/>
      <c r="M897" s="260"/>
      <c r="N897" s="260"/>
      <c r="O897" s="260"/>
      <c r="P897" s="260"/>
      <c r="Q897" s="260"/>
      <c r="R897" s="260"/>
      <c r="S897" s="260"/>
      <c r="T897" s="260"/>
      <c r="U897" s="260"/>
      <c r="V897" s="260"/>
      <c r="W897" s="260"/>
      <c r="X897" s="260"/>
      <c r="Y897" s="260"/>
      <c r="Z897" s="260"/>
    </row>
    <row r="898" spans="9:26" ht="14.25" customHeight="1">
      <c r="I898" s="260"/>
      <c r="J898" s="260"/>
      <c r="K898" s="260"/>
      <c r="L898" s="260"/>
      <c r="M898" s="260"/>
      <c r="N898" s="260"/>
      <c r="O898" s="260"/>
      <c r="P898" s="260"/>
      <c r="Q898" s="260"/>
      <c r="R898" s="260"/>
      <c r="S898" s="260"/>
      <c r="T898" s="260"/>
      <c r="U898" s="260"/>
      <c r="V898" s="260"/>
      <c r="W898" s="260"/>
      <c r="X898" s="260"/>
      <c r="Y898" s="260"/>
      <c r="Z898" s="260"/>
    </row>
    <row r="899" spans="9:26" ht="14.25" customHeight="1">
      <c r="I899" s="260"/>
      <c r="J899" s="260"/>
      <c r="K899" s="260"/>
      <c r="L899" s="260"/>
      <c r="M899" s="260"/>
      <c r="N899" s="260"/>
      <c r="O899" s="260"/>
      <c r="P899" s="260"/>
      <c r="Q899" s="260"/>
      <c r="R899" s="260"/>
      <c r="S899" s="260"/>
      <c r="T899" s="260"/>
      <c r="U899" s="260"/>
      <c r="V899" s="260"/>
      <c r="W899" s="260"/>
      <c r="X899" s="260"/>
      <c r="Y899" s="260"/>
      <c r="Z899" s="260"/>
    </row>
    <row r="900" spans="9:26" ht="14.25" customHeight="1">
      <c r="I900" s="260"/>
      <c r="J900" s="260"/>
      <c r="K900" s="260"/>
      <c r="L900" s="260"/>
      <c r="M900" s="260"/>
      <c r="N900" s="260"/>
      <c r="O900" s="260"/>
      <c r="P900" s="260"/>
      <c r="Q900" s="260"/>
      <c r="R900" s="260"/>
      <c r="S900" s="260"/>
      <c r="T900" s="260"/>
      <c r="U900" s="260"/>
      <c r="V900" s="260"/>
      <c r="W900" s="260"/>
      <c r="X900" s="260"/>
      <c r="Y900" s="260"/>
      <c r="Z900" s="260"/>
    </row>
    <row r="901" spans="9:26" ht="14.25" customHeight="1">
      <c r="I901" s="260"/>
      <c r="J901" s="260"/>
      <c r="K901" s="260"/>
      <c r="L901" s="260"/>
      <c r="M901" s="260"/>
      <c r="N901" s="260"/>
      <c r="O901" s="260"/>
      <c r="P901" s="260"/>
      <c r="Q901" s="260"/>
      <c r="R901" s="260"/>
      <c r="S901" s="260"/>
      <c r="T901" s="260"/>
      <c r="U901" s="260"/>
      <c r="V901" s="260"/>
      <c r="W901" s="260"/>
      <c r="X901" s="260"/>
      <c r="Y901" s="260"/>
      <c r="Z901" s="260"/>
    </row>
    <row r="902" spans="9:26" ht="14.25" customHeight="1">
      <c r="I902" s="260"/>
      <c r="J902" s="260"/>
      <c r="K902" s="260"/>
      <c r="L902" s="260"/>
      <c r="M902" s="260"/>
      <c r="N902" s="260"/>
      <c r="O902" s="260"/>
      <c r="P902" s="260"/>
      <c r="Q902" s="260"/>
      <c r="R902" s="260"/>
      <c r="S902" s="260"/>
      <c r="T902" s="260"/>
      <c r="U902" s="260"/>
      <c r="V902" s="260"/>
      <c r="W902" s="260"/>
      <c r="X902" s="260"/>
      <c r="Y902" s="260"/>
      <c r="Z902" s="260"/>
    </row>
    <row r="903" spans="9:26" ht="14.25" customHeight="1">
      <c r="I903" s="260"/>
      <c r="J903" s="260"/>
      <c r="K903" s="260"/>
      <c r="L903" s="260"/>
      <c r="M903" s="260"/>
      <c r="N903" s="260"/>
      <c r="O903" s="260"/>
      <c r="P903" s="260"/>
      <c r="Q903" s="260"/>
      <c r="R903" s="260"/>
      <c r="S903" s="260"/>
      <c r="T903" s="260"/>
      <c r="U903" s="260"/>
      <c r="V903" s="260"/>
      <c r="W903" s="260"/>
      <c r="X903" s="260"/>
      <c r="Y903" s="260"/>
      <c r="Z903" s="260"/>
    </row>
    <row r="904" spans="9:26" ht="14.25" customHeight="1">
      <c r="I904" s="260"/>
      <c r="J904" s="260"/>
      <c r="K904" s="260"/>
      <c r="L904" s="260"/>
      <c r="M904" s="260"/>
      <c r="N904" s="260"/>
      <c r="O904" s="260"/>
      <c r="P904" s="260"/>
      <c r="Q904" s="260"/>
      <c r="R904" s="260"/>
      <c r="S904" s="260"/>
      <c r="T904" s="260"/>
      <c r="U904" s="260"/>
      <c r="V904" s="260"/>
      <c r="W904" s="260"/>
      <c r="X904" s="260"/>
      <c r="Y904" s="260"/>
      <c r="Z904" s="260"/>
    </row>
    <row r="905" spans="9:26" ht="14.25" customHeight="1">
      <c r="I905" s="260"/>
      <c r="J905" s="260"/>
      <c r="K905" s="260"/>
      <c r="L905" s="260"/>
      <c r="M905" s="260"/>
      <c r="N905" s="260"/>
      <c r="O905" s="260"/>
      <c r="P905" s="260"/>
      <c r="Q905" s="260"/>
      <c r="R905" s="260"/>
      <c r="S905" s="260"/>
      <c r="T905" s="260"/>
      <c r="U905" s="260"/>
      <c r="V905" s="260"/>
      <c r="W905" s="260"/>
      <c r="X905" s="260"/>
      <c r="Y905" s="260"/>
      <c r="Z905" s="260"/>
    </row>
    <row r="906" spans="9:26" ht="14.25" customHeight="1">
      <c r="I906" s="260"/>
      <c r="J906" s="260"/>
      <c r="K906" s="260"/>
      <c r="L906" s="260"/>
      <c r="M906" s="260"/>
      <c r="N906" s="260"/>
      <c r="O906" s="260"/>
      <c r="P906" s="260"/>
      <c r="Q906" s="260"/>
      <c r="R906" s="260"/>
      <c r="S906" s="260"/>
      <c r="T906" s="260"/>
      <c r="U906" s="260"/>
      <c r="V906" s="260"/>
      <c r="W906" s="260"/>
      <c r="X906" s="260"/>
      <c r="Y906" s="260"/>
      <c r="Z906" s="260"/>
    </row>
    <row r="907" spans="9:26" ht="14.25" customHeight="1">
      <c r="I907" s="260"/>
      <c r="J907" s="260"/>
      <c r="K907" s="260"/>
      <c r="L907" s="260"/>
      <c r="M907" s="260"/>
      <c r="N907" s="260"/>
      <c r="O907" s="260"/>
      <c r="P907" s="260"/>
      <c r="Q907" s="260"/>
      <c r="R907" s="260"/>
      <c r="S907" s="260"/>
      <c r="T907" s="260"/>
      <c r="U907" s="260"/>
      <c r="V907" s="260"/>
      <c r="W907" s="260"/>
      <c r="X907" s="260"/>
      <c r="Y907" s="260"/>
      <c r="Z907" s="260"/>
    </row>
    <row r="908" spans="9:26" ht="14.25" customHeight="1">
      <c r="I908" s="260"/>
      <c r="J908" s="260"/>
      <c r="K908" s="260"/>
      <c r="L908" s="260"/>
      <c r="M908" s="260"/>
      <c r="N908" s="260"/>
      <c r="O908" s="260"/>
      <c r="P908" s="260"/>
      <c r="Q908" s="260"/>
      <c r="R908" s="260"/>
      <c r="S908" s="260"/>
      <c r="T908" s="260"/>
      <c r="U908" s="260"/>
      <c r="V908" s="260"/>
      <c r="W908" s="260"/>
      <c r="X908" s="260"/>
      <c r="Y908" s="260"/>
      <c r="Z908" s="260"/>
    </row>
    <row r="909" spans="9:26" ht="14.25" customHeight="1">
      <c r="I909" s="260"/>
      <c r="J909" s="260"/>
      <c r="K909" s="260"/>
      <c r="L909" s="260"/>
      <c r="M909" s="260"/>
      <c r="N909" s="260"/>
      <c r="O909" s="260"/>
      <c r="P909" s="260"/>
      <c r="Q909" s="260"/>
      <c r="R909" s="260"/>
      <c r="S909" s="260"/>
      <c r="T909" s="260"/>
      <c r="U909" s="260"/>
      <c r="V909" s="260"/>
      <c r="W909" s="260"/>
      <c r="X909" s="260"/>
      <c r="Y909" s="260"/>
      <c r="Z909" s="260"/>
    </row>
    <row r="910" spans="9:26" ht="14.25" customHeight="1">
      <c r="I910" s="260"/>
      <c r="J910" s="260"/>
      <c r="K910" s="260"/>
      <c r="L910" s="260"/>
      <c r="M910" s="260"/>
      <c r="N910" s="260"/>
      <c r="O910" s="260"/>
      <c r="P910" s="260"/>
      <c r="Q910" s="260"/>
      <c r="R910" s="260"/>
      <c r="S910" s="260"/>
      <c r="T910" s="260"/>
      <c r="U910" s="260"/>
      <c r="V910" s="260"/>
      <c r="W910" s="260"/>
      <c r="X910" s="260"/>
      <c r="Y910" s="260"/>
      <c r="Z910" s="260"/>
    </row>
    <row r="911" spans="9:26" ht="14.25" customHeight="1">
      <c r="I911" s="260"/>
      <c r="J911" s="260"/>
      <c r="K911" s="260"/>
      <c r="L911" s="260"/>
      <c r="M911" s="260"/>
      <c r="N911" s="260"/>
      <c r="O911" s="260"/>
      <c r="P911" s="260"/>
      <c r="Q911" s="260"/>
      <c r="R911" s="260"/>
      <c r="S911" s="260"/>
      <c r="T911" s="260"/>
      <c r="U911" s="260"/>
      <c r="V911" s="260"/>
      <c r="W911" s="260"/>
      <c r="X911" s="260"/>
      <c r="Y911" s="260"/>
      <c r="Z911" s="260"/>
    </row>
    <row r="912" spans="9:26" ht="14.25" customHeight="1">
      <c r="I912" s="260"/>
      <c r="J912" s="260"/>
      <c r="K912" s="260"/>
      <c r="L912" s="260"/>
      <c r="M912" s="260"/>
      <c r="N912" s="260"/>
      <c r="O912" s="260"/>
      <c r="P912" s="260"/>
      <c r="Q912" s="260"/>
      <c r="R912" s="260"/>
      <c r="S912" s="260"/>
      <c r="T912" s="260"/>
      <c r="U912" s="260"/>
      <c r="V912" s="260"/>
      <c r="W912" s="260"/>
      <c r="X912" s="260"/>
      <c r="Y912" s="260"/>
      <c r="Z912" s="260"/>
    </row>
    <row r="913" spans="9:26" ht="14.25" customHeight="1">
      <c r="I913" s="260"/>
      <c r="J913" s="260"/>
      <c r="K913" s="260"/>
      <c r="L913" s="260"/>
      <c r="M913" s="260"/>
      <c r="N913" s="260"/>
      <c r="O913" s="260"/>
      <c r="P913" s="260"/>
      <c r="Q913" s="260"/>
      <c r="R913" s="260"/>
      <c r="S913" s="260"/>
      <c r="T913" s="260"/>
      <c r="U913" s="260"/>
      <c r="V913" s="260"/>
      <c r="W913" s="260"/>
      <c r="X913" s="260"/>
      <c r="Y913" s="260"/>
      <c r="Z913" s="260"/>
    </row>
    <row r="914" spans="9:26" ht="14.25" customHeight="1">
      <c r="I914" s="260"/>
      <c r="J914" s="260"/>
      <c r="K914" s="260"/>
      <c r="L914" s="260"/>
      <c r="M914" s="260"/>
      <c r="N914" s="260"/>
      <c r="O914" s="260"/>
      <c r="P914" s="260"/>
      <c r="Q914" s="260"/>
      <c r="R914" s="260"/>
      <c r="S914" s="260"/>
      <c r="T914" s="260"/>
      <c r="U914" s="260"/>
      <c r="V914" s="260"/>
      <c r="W914" s="260"/>
      <c r="X914" s="260"/>
      <c r="Y914" s="260"/>
      <c r="Z914" s="260"/>
    </row>
    <row r="915" spans="9:26" ht="14.25" customHeight="1">
      <c r="I915" s="260"/>
      <c r="J915" s="260"/>
      <c r="K915" s="260"/>
      <c r="L915" s="260"/>
      <c r="M915" s="260"/>
      <c r="N915" s="260"/>
      <c r="O915" s="260"/>
      <c r="P915" s="260"/>
      <c r="Q915" s="260"/>
      <c r="R915" s="260"/>
      <c r="S915" s="260"/>
      <c r="T915" s="260"/>
      <c r="U915" s="260"/>
      <c r="V915" s="260"/>
      <c r="W915" s="260"/>
      <c r="X915" s="260"/>
      <c r="Y915" s="260"/>
      <c r="Z915" s="260"/>
    </row>
    <row r="916" spans="9:26" ht="14.25" customHeight="1">
      <c r="I916" s="260"/>
      <c r="J916" s="260"/>
      <c r="K916" s="260"/>
      <c r="L916" s="260"/>
      <c r="M916" s="260"/>
      <c r="N916" s="260"/>
      <c r="O916" s="260"/>
      <c r="P916" s="260"/>
      <c r="Q916" s="260"/>
      <c r="R916" s="260"/>
      <c r="S916" s="260"/>
      <c r="T916" s="260"/>
      <c r="U916" s="260"/>
      <c r="V916" s="260"/>
      <c r="W916" s="260"/>
      <c r="X916" s="260"/>
      <c r="Y916" s="260"/>
      <c r="Z916" s="260"/>
    </row>
    <row r="917" spans="9:26" ht="14.25" customHeight="1">
      <c r="I917" s="260"/>
      <c r="J917" s="260"/>
      <c r="K917" s="260"/>
      <c r="L917" s="260"/>
      <c r="M917" s="260"/>
      <c r="N917" s="260"/>
      <c r="O917" s="260"/>
      <c r="P917" s="260"/>
      <c r="Q917" s="260"/>
      <c r="R917" s="260"/>
      <c r="S917" s="260"/>
      <c r="T917" s="260"/>
      <c r="U917" s="260"/>
      <c r="V917" s="260"/>
      <c r="W917" s="260"/>
      <c r="X917" s="260"/>
      <c r="Y917" s="260"/>
      <c r="Z917" s="260"/>
    </row>
    <row r="918" spans="9:26" ht="14.25" customHeight="1">
      <c r="I918" s="260"/>
      <c r="J918" s="260"/>
      <c r="K918" s="260"/>
      <c r="L918" s="260"/>
      <c r="M918" s="260"/>
      <c r="N918" s="260"/>
      <c r="O918" s="260"/>
      <c r="P918" s="260"/>
      <c r="Q918" s="260"/>
      <c r="R918" s="260"/>
      <c r="S918" s="260"/>
      <c r="T918" s="260"/>
      <c r="U918" s="260"/>
      <c r="V918" s="260"/>
      <c r="W918" s="260"/>
      <c r="X918" s="260"/>
      <c r="Y918" s="260"/>
      <c r="Z918" s="260"/>
    </row>
    <row r="919" spans="9:26" ht="14.25" customHeight="1">
      <c r="I919" s="260"/>
      <c r="J919" s="260"/>
      <c r="K919" s="260"/>
      <c r="L919" s="260"/>
      <c r="M919" s="260"/>
      <c r="N919" s="260"/>
      <c r="O919" s="260"/>
      <c r="P919" s="260"/>
      <c r="Q919" s="260"/>
      <c r="R919" s="260"/>
      <c r="S919" s="260"/>
      <c r="T919" s="260"/>
      <c r="U919" s="260"/>
      <c r="V919" s="260"/>
      <c r="W919" s="260"/>
      <c r="X919" s="260"/>
      <c r="Y919" s="260"/>
      <c r="Z919" s="260"/>
    </row>
    <row r="920" spans="9:26" ht="14.25" customHeight="1">
      <c r="I920" s="260"/>
      <c r="J920" s="260"/>
      <c r="K920" s="260"/>
      <c r="L920" s="260"/>
      <c r="M920" s="260"/>
      <c r="N920" s="260"/>
      <c r="O920" s="260"/>
      <c r="P920" s="260"/>
      <c r="Q920" s="260"/>
      <c r="R920" s="260"/>
      <c r="S920" s="260"/>
      <c r="T920" s="260"/>
      <c r="U920" s="260"/>
      <c r="V920" s="260"/>
      <c r="W920" s="260"/>
      <c r="X920" s="260"/>
      <c r="Y920" s="260"/>
      <c r="Z920" s="260"/>
    </row>
    <row r="921" spans="9:26" ht="14.25" customHeight="1">
      <c r="I921" s="260"/>
      <c r="J921" s="260"/>
      <c r="K921" s="260"/>
      <c r="L921" s="260"/>
      <c r="M921" s="260"/>
      <c r="N921" s="260"/>
      <c r="O921" s="260"/>
      <c r="P921" s="260"/>
      <c r="Q921" s="260"/>
      <c r="R921" s="260"/>
      <c r="S921" s="260"/>
      <c r="T921" s="260"/>
      <c r="U921" s="260"/>
      <c r="V921" s="260"/>
      <c r="W921" s="260"/>
      <c r="X921" s="260"/>
      <c r="Y921" s="260"/>
      <c r="Z921" s="260"/>
    </row>
    <row r="922" spans="9:26" ht="14.25" customHeight="1">
      <c r="I922" s="260"/>
      <c r="J922" s="260"/>
      <c r="K922" s="260"/>
      <c r="L922" s="260"/>
      <c r="M922" s="260"/>
      <c r="N922" s="260"/>
      <c r="O922" s="260"/>
      <c r="P922" s="260"/>
      <c r="Q922" s="260"/>
      <c r="R922" s="260"/>
      <c r="S922" s="260"/>
      <c r="T922" s="260"/>
      <c r="U922" s="260"/>
      <c r="V922" s="260"/>
      <c r="W922" s="260"/>
      <c r="X922" s="260"/>
      <c r="Y922" s="260"/>
      <c r="Z922" s="260"/>
    </row>
    <row r="923" spans="9:26" ht="14.25" customHeight="1">
      <c r="I923" s="260"/>
      <c r="J923" s="260"/>
      <c r="K923" s="260"/>
      <c r="L923" s="260"/>
      <c r="M923" s="260"/>
      <c r="N923" s="260"/>
      <c r="O923" s="260"/>
      <c r="P923" s="260"/>
      <c r="Q923" s="260"/>
      <c r="R923" s="260"/>
      <c r="S923" s="260"/>
      <c r="T923" s="260"/>
      <c r="U923" s="260"/>
      <c r="V923" s="260"/>
      <c r="W923" s="260"/>
      <c r="X923" s="260"/>
      <c r="Y923" s="260"/>
      <c r="Z923" s="260"/>
    </row>
    <row r="924" spans="9:26" ht="14.25" customHeight="1">
      <c r="I924" s="260"/>
      <c r="J924" s="260"/>
      <c r="K924" s="260"/>
      <c r="L924" s="260"/>
      <c r="M924" s="260"/>
      <c r="N924" s="260"/>
      <c r="O924" s="260"/>
      <c r="P924" s="260"/>
      <c r="Q924" s="260"/>
      <c r="R924" s="260"/>
      <c r="S924" s="260"/>
      <c r="T924" s="260"/>
      <c r="U924" s="260"/>
      <c r="V924" s="260"/>
      <c r="W924" s="260"/>
      <c r="X924" s="260"/>
      <c r="Y924" s="260"/>
      <c r="Z924" s="260"/>
    </row>
    <row r="925" spans="9:26" ht="14.25" customHeight="1">
      <c r="I925" s="260"/>
      <c r="J925" s="260"/>
      <c r="K925" s="260"/>
      <c r="L925" s="260"/>
      <c r="M925" s="260"/>
      <c r="N925" s="260"/>
      <c r="O925" s="260"/>
      <c r="P925" s="260"/>
      <c r="Q925" s="260"/>
      <c r="R925" s="260"/>
      <c r="S925" s="260"/>
      <c r="T925" s="260"/>
      <c r="U925" s="260"/>
      <c r="V925" s="260"/>
      <c r="W925" s="260"/>
      <c r="X925" s="260"/>
      <c r="Y925" s="260"/>
      <c r="Z925" s="260"/>
    </row>
    <row r="926" spans="9:26" ht="14.25" customHeight="1">
      <c r="I926" s="260"/>
      <c r="J926" s="260"/>
      <c r="K926" s="260"/>
      <c r="L926" s="260"/>
      <c r="M926" s="260"/>
      <c r="N926" s="260"/>
      <c r="O926" s="260"/>
      <c r="P926" s="260"/>
      <c r="Q926" s="260"/>
      <c r="R926" s="260"/>
      <c r="S926" s="260"/>
      <c r="T926" s="260"/>
      <c r="U926" s="260"/>
      <c r="V926" s="260"/>
      <c r="W926" s="260"/>
      <c r="X926" s="260"/>
      <c r="Y926" s="260"/>
      <c r="Z926" s="260"/>
    </row>
    <row r="927" spans="9:26" ht="14.25" customHeight="1">
      <c r="I927" s="260"/>
      <c r="J927" s="260"/>
      <c r="K927" s="260"/>
      <c r="L927" s="260"/>
      <c r="M927" s="260"/>
      <c r="N927" s="260"/>
      <c r="O927" s="260"/>
      <c r="P927" s="260"/>
      <c r="Q927" s="260"/>
      <c r="R927" s="260"/>
      <c r="S927" s="260"/>
      <c r="T927" s="260"/>
      <c r="U927" s="260"/>
      <c r="V927" s="260"/>
      <c r="W927" s="260"/>
      <c r="X927" s="260"/>
      <c r="Y927" s="260"/>
      <c r="Z927" s="260"/>
    </row>
    <row r="928" spans="9:26" ht="14.25" customHeight="1">
      <c r="I928" s="260"/>
      <c r="J928" s="260"/>
      <c r="K928" s="260"/>
      <c r="L928" s="260"/>
      <c r="M928" s="260"/>
      <c r="N928" s="260"/>
      <c r="O928" s="260"/>
      <c r="P928" s="260"/>
      <c r="Q928" s="260"/>
      <c r="R928" s="260"/>
      <c r="S928" s="260"/>
      <c r="T928" s="260"/>
      <c r="U928" s="260"/>
      <c r="V928" s="260"/>
      <c r="W928" s="260"/>
      <c r="X928" s="260"/>
      <c r="Y928" s="260"/>
      <c r="Z928" s="260"/>
    </row>
    <row r="929" spans="9:26" ht="14.25" customHeight="1">
      <c r="I929" s="260"/>
      <c r="J929" s="260"/>
      <c r="K929" s="260"/>
      <c r="L929" s="260"/>
      <c r="M929" s="260"/>
      <c r="N929" s="260"/>
      <c r="O929" s="260"/>
      <c r="P929" s="260"/>
      <c r="Q929" s="260"/>
      <c r="R929" s="260"/>
      <c r="S929" s="260"/>
      <c r="T929" s="260"/>
      <c r="U929" s="260"/>
      <c r="V929" s="260"/>
      <c r="W929" s="260"/>
      <c r="X929" s="260"/>
      <c r="Y929" s="260"/>
      <c r="Z929" s="260"/>
    </row>
    <row r="930" spans="9:26" ht="14.25" customHeight="1">
      <c r="I930" s="260"/>
      <c r="J930" s="260"/>
      <c r="K930" s="260"/>
      <c r="L930" s="260"/>
      <c r="M930" s="260"/>
      <c r="N930" s="260"/>
      <c r="O930" s="260"/>
      <c r="P930" s="260"/>
      <c r="Q930" s="260"/>
      <c r="R930" s="260"/>
      <c r="S930" s="260"/>
      <c r="T930" s="260"/>
      <c r="U930" s="260"/>
      <c r="V930" s="260"/>
      <c r="W930" s="260"/>
      <c r="X930" s="260"/>
      <c r="Y930" s="260"/>
      <c r="Z930" s="260"/>
    </row>
    <row r="931" spans="9:26" ht="14.25" customHeight="1">
      <c r="I931" s="260"/>
      <c r="J931" s="260"/>
      <c r="K931" s="260"/>
      <c r="L931" s="260"/>
      <c r="M931" s="260"/>
      <c r="N931" s="260"/>
      <c r="O931" s="260"/>
      <c r="P931" s="260"/>
      <c r="Q931" s="260"/>
      <c r="R931" s="260"/>
      <c r="S931" s="260"/>
      <c r="T931" s="260"/>
      <c r="U931" s="260"/>
      <c r="V931" s="260"/>
      <c r="W931" s="260"/>
      <c r="X931" s="260"/>
      <c r="Y931" s="260"/>
      <c r="Z931" s="260"/>
    </row>
    <row r="932" spans="9:26" ht="14.25" customHeight="1">
      <c r="I932" s="260"/>
      <c r="J932" s="260"/>
      <c r="K932" s="260"/>
      <c r="L932" s="260"/>
      <c r="M932" s="260"/>
      <c r="N932" s="260"/>
      <c r="O932" s="260"/>
      <c r="P932" s="260"/>
      <c r="Q932" s="260"/>
      <c r="R932" s="260"/>
      <c r="S932" s="260"/>
      <c r="T932" s="260"/>
      <c r="U932" s="260"/>
      <c r="V932" s="260"/>
      <c r="W932" s="260"/>
      <c r="X932" s="260"/>
      <c r="Y932" s="260"/>
      <c r="Z932" s="260"/>
    </row>
    <row r="933" spans="9:26" ht="14.25" customHeight="1">
      <c r="I933" s="260"/>
      <c r="J933" s="260"/>
      <c r="K933" s="260"/>
      <c r="L933" s="260"/>
      <c r="M933" s="260"/>
      <c r="N933" s="260"/>
      <c r="O933" s="260"/>
      <c r="P933" s="260"/>
      <c r="Q933" s="260"/>
      <c r="R933" s="260"/>
      <c r="S933" s="260"/>
      <c r="T933" s="260"/>
      <c r="U933" s="260"/>
      <c r="V933" s="260"/>
      <c r="W933" s="260"/>
      <c r="X933" s="260"/>
      <c r="Y933" s="260"/>
      <c r="Z933" s="260"/>
    </row>
    <row r="934" spans="9:26" ht="14.25" customHeight="1">
      <c r="I934" s="260"/>
      <c r="J934" s="260"/>
      <c r="K934" s="260"/>
      <c r="L934" s="260"/>
      <c r="M934" s="260"/>
      <c r="N934" s="260"/>
      <c r="O934" s="260"/>
      <c r="P934" s="260"/>
      <c r="Q934" s="260"/>
      <c r="R934" s="260"/>
      <c r="S934" s="260"/>
      <c r="T934" s="260"/>
      <c r="U934" s="260"/>
      <c r="V934" s="260"/>
      <c r="W934" s="260"/>
      <c r="X934" s="260"/>
      <c r="Y934" s="260"/>
      <c r="Z934" s="260"/>
    </row>
    <row r="935" spans="9:26" ht="14.25" customHeight="1">
      <c r="I935" s="260"/>
      <c r="J935" s="260"/>
      <c r="K935" s="260"/>
      <c r="L935" s="260"/>
      <c r="M935" s="260"/>
      <c r="N935" s="260"/>
      <c r="O935" s="260"/>
      <c r="P935" s="260"/>
      <c r="Q935" s="260"/>
      <c r="R935" s="260"/>
      <c r="S935" s="260"/>
      <c r="T935" s="260"/>
      <c r="U935" s="260"/>
      <c r="V935" s="260"/>
      <c r="W935" s="260"/>
      <c r="X935" s="260"/>
      <c r="Y935" s="260"/>
      <c r="Z935" s="260"/>
    </row>
    <row r="936" spans="9:26" ht="14.25" customHeight="1">
      <c r="I936" s="260"/>
      <c r="J936" s="260"/>
      <c r="K936" s="260"/>
      <c r="L936" s="260"/>
      <c r="M936" s="260"/>
      <c r="N936" s="260"/>
      <c r="O936" s="260"/>
      <c r="P936" s="260"/>
      <c r="Q936" s="260"/>
      <c r="R936" s="260"/>
      <c r="S936" s="260"/>
      <c r="T936" s="260"/>
      <c r="U936" s="260"/>
      <c r="V936" s="260"/>
      <c r="W936" s="260"/>
      <c r="X936" s="260"/>
      <c r="Y936" s="260"/>
      <c r="Z936" s="260"/>
    </row>
    <row r="937" spans="9:26" ht="14.25" customHeight="1">
      <c r="I937" s="260"/>
      <c r="J937" s="260"/>
      <c r="K937" s="260"/>
      <c r="L937" s="260"/>
      <c r="M937" s="260"/>
      <c r="N937" s="260"/>
      <c r="O937" s="260"/>
      <c r="P937" s="260"/>
      <c r="Q937" s="260"/>
      <c r="R937" s="260"/>
      <c r="S937" s="260"/>
      <c r="T937" s="260"/>
      <c r="U937" s="260"/>
      <c r="V937" s="260"/>
      <c r="W937" s="260"/>
      <c r="X937" s="260"/>
      <c r="Y937" s="260"/>
      <c r="Z937" s="260"/>
    </row>
    <row r="938" spans="9:26" ht="14.25" customHeight="1">
      <c r="I938" s="260"/>
      <c r="J938" s="260"/>
      <c r="K938" s="260"/>
      <c r="L938" s="260"/>
      <c r="M938" s="260"/>
      <c r="N938" s="260"/>
      <c r="O938" s="260"/>
      <c r="P938" s="260"/>
      <c r="Q938" s="260"/>
      <c r="R938" s="260"/>
      <c r="S938" s="260"/>
      <c r="T938" s="260"/>
      <c r="U938" s="260"/>
      <c r="V938" s="260"/>
      <c r="W938" s="260"/>
      <c r="X938" s="260"/>
      <c r="Y938" s="260"/>
      <c r="Z938" s="260"/>
    </row>
    <row r="939" spans="9:26" ht="14.25" customHeight="1">
      <c r="I939" s="260"/>
      <c r="J939" s="260"/>
      <c r="K939" s="260"/>
      <c r="L939" s="260"/>
      <c r="M939" s="260"/>
      <c r="N939" s="260"/>
      <c r="O939" s="260"/>
      <c r="P939" s="260"/>
      <c r="Q939" s="260"/>
      <c r="R939" s="260"/>
      <c r="S939" s="260"/>
      <c r="T939" s="260"/>
      <c r="U939" s="260"/>
      <c r="V939" s="260"/>
      <c r="W939" s="260"/>
      <c r="X939" s="260"/>
      <c r="Y939" s="260"/>
      <c r="Z939" s="260"/>
    </row>
    <row r="940" spans="9:26" ht="14.25" customHeight="1">
      <c r="I940" s="260"/>
      <c r="J940" s="260"/>
      <c r="K940" s="260"/>
      <c r="L940" s="260"/>
      <c r="M940" s="260"/>
      <c r="N940" s="260"/>
      <c r="O940" s="260"/>
      <c r="P940" s="260"/>
      <c r="Q940" s="260"/>
      <c r="R940" s="260"/>
      <c r="S940" s="260"/>
      <c r="T940" s="260"/>
      <c r="U940" s="260"/>
      <c r="V940" s="260"/>
      <c r="W940" s="260"/>
      <c r="X940" s="260"/>
      <c r="Y940" s="260"/>
      <c r="Z940" s="260"/>
    </row>
    <row r="941" spans="9:26" ht="14.25" customHeight="1">
      <c r="I941" s="260"/>
      <c r="J941" s="260"/>
      <c r="K941" s="260"/>
      <c r="L941" s="260"/>
      <c r="M941" s="260"/>
      <c r="N941" s="260"/>
      <c r="O941" s="260"/>
      <c r="P941" s="260"/>
      <c r="Q941" s="260"/>
      <c r="R941" s="260"/>
      <c r="S941" s="260"/>
      <c r="T941" s="260"/>
      <c r="U941" s="260"/>
      <c r="V941" s="260"/>
      <c r="W941" s="260"/>
      <c r="X941" s="260"/>
      <c r="Y941" s="260"/>
      <c r="Z941" s="260"/>
    </row>
    <row r="942" spans="9:26" ht="14.25" customHeight="1">
      <c r="I942" s="260"/>
      <c r="J942" s="260"/>
      <c r="K942" s="260"/>
      <c r="L942" s="260"/>
      <c r="M942" s="260"/>
      <c r="N942" s="260"/>
      <c r="O942" s="260"/>
      <c r="P942" s="260"/>
      <c r="Q942" s="260"/>
      <c r="R942" s="260"/>
      <c r="S942" s="260"/>
      <c r="T942" s="260"/>
      <c r="U942" s="260"/>
      <c r="V942" s="260"/>
      <c r="W942" s="260"/>
      <c r="X942" s="260"/>
      <c r="Y942" s="260"/>
      <c r="Z942" s="260"/>
    </row>
    <row r="943" spans="9:26" ht="14.25" customHeight="1">
      <c r="I943" s="260"/>
      <c r="J943" s="260"/>
      <c r="K943" s="260"/>
      <c r="L943" s="260"/>
      <c r="M943" s="260"/>
      <c r="N943" s="260"/>
      <c r="O943" s="260"/>
      <c r="P943" s="260"/>
      <c r="Q943" s="260"/>
      <c r="R943" s="260"/>
      <c r="S943" s="260"/>
      <c r="T943" s="260"/>
      <c r="U943" s="260"/>
      <c r="V943" s="260"/>
      <c r="W943" s="260"/>
      <c r="X943" s="260"/>
      <c r="Y943" s="260"/>
      <c r="Z943" s="260"/>
    </row>
    <row r="944" spans="9:26" ht="14.25" customHeight="1">
      <c r="I944" s="260"/>
      <c r="J944" s="260"/>
      <c r="K944" s="260"/>
      <c r="L944" s="260"/>
      <c r="M944" s="260"/>
      <c r="N944" s="260"/>
      <c r="O944" s="260"/>
      <c r="P944" s="260"/>
      <c r="Q944" s="260"/>
      <c r="R944" s="260"/>
      <c r="S944" s="260"/>
      <c r="T944" s="260"/>
      <c r="U944" s="260"/>
      <c r="V944" s="260"/>
      <c r="W944" s="260"/>
      <c r="X944" s="260"/>
      <c r="Y944" s="260"/>
      <c r="Z944" s="260"/>
    </row>
    <row r="945" spans="9:26" ht="14.25" customHeight="1">
      <c r="I945" s="260"/>
      <c r="J945" s="260"/>
      <c r="K945" s="260"/>
      <c r="L945" s="260"/>
      <c r="M945" s="260"/>
      <c r="N945" s="260"/>
      <c r="O945" s="260"/>
      <c r="P945" s="260"/>
      <c r="Q945" s="260"/>
      <c r="R945" s="260"/>
      <c r="S945" s="260"/>
      <c r="T945" s="260"/>
      <c r="U945" s="260"/>
      <c r="V945" s="260"/>
      <c r="W945" s="260"/>
      <c r="X945" s="260"/>
      <c r="Y945" s="260"/>
      <c r="Z945" s="260"/>
    </row>
    <row r="946" spans="9:26" ht="14.25" customHeight="1">
      <c r="I946" s="260"/>
      <c r="J946" s="260"/>
      <c r="K946" s="260"/>
      <c r="L946" s="260"/>
      <c r="M946" s="260"/>
      <c r="N946" s="260"/>
      <c r="O946" s="260"/>
      <c r="P946" s="260"/>
      <c r="Q946" s="260"/>
      <c r="R946" s="260"/>
      <c r="S946" s="260"/>
      <c r="T946" s="260"/>
      <c r="U946" s="260"/>
      <c r="V946" s="260"/>
      <c r="W946" s="260"/>
      <c r="X946" s="260"/>
      <c r="Y946" s="260"/>
      <c r="Z946" s="260"/>
    </row>
    <row r="947" spans="9:26" ht="14.25" customHeight="1">
      <c r="I947" s="260"/>
      <c r="J947" s="260"/>
      <c r="K947" s="260"/>
      <c r="L947" s="260"/>
      <c r="M947" s="260"/>
      <c r="N947" s="260"/>
      <c r="O947" s="260"/>
      <c r="P947" s="260"/>
      <c r="Q947" s="260"/>
      <c r="R947" s="260"/>
      <c r="S947" s="260"/>
      <c r="T947" s="260"/>
      <c r="U947" s="260"/>
      <c r="V947" s="260"/>
      <c r="W947" s="260"/>
      <c r="X947" s="260"/>
      <c r="Y947" s="260"/>
      <c r="Z947" s="260"/>
    </row>
    <row r="948" spans="9:26" ht="14.25" customHeight="1">
      <c r="I948" s="260"/>
      <c r="J948" s="260"/>
      <c r="K948" s="260"/>
      <c r="L948" s="260"/>
      <c r="M948" s="260"/>
      <c r="N948" s="260"/>
      <c r="O948" s="260"/>
      <c r="P948" s="260"/>
      <c r="Q948" s="260"/>
      <c r="R948" s="260"/>
      <c r="S948" s="260"/>
      <c r="T948" s="260"/>
      <c r="U948" s="260"/>
      <c r="V948" s="260"/>
      <c r="W948" s="260"/>
      <c r="X948" s="260"/>
      <c r="Y948" s="260"/>
      <c r="Z948" s="260"/>
    </row>
    <row r="949" spans="9:26" ht="14.25" customHeight="1">
      <c r="I949" s="260"/>
      <c r="J949" s="260"/>
      <c r="K949" s="260"/>
      <c r="L949" s="260"/>
      <c r="M949" s="260"/>
      <c r="N949" s="260"/>
      <c r="O949" s="260"/>
      <c r="P949" s="260"/>
      <c r="Q949" s="260"/>
      <c r="R949" s="260"/>
      <c r="S949" s="260"/>
      <c r="T949" s="260"/>
      <c r="U949" s="260"/>
      <c r="V949" s="260"/>
      <c r="W949" s="260"/>
      <c r="X949" s="260"/>
      <c r="Y949" s="260"/>
      <c r="Z949" s="260"/>
    </row>
    <row r="950" spans="9:26" ht="14.25" customHeight="1">
      <c r="I950" s="260"/>
      <c r="J950" s="260"/>
      <c r="K950" s="260"/>
      <c r="L950" s="260"/>
      <c r="M950" s="260"/>
      <c r="N950" s="260"/>
      <c r="O950" s="260"/>
      <c r="P950" s="260"/>
      <c r="Q950" s="260"/>
      <c r="R950" s="260"/>
      <c r="S950" s="260"/>
      <c r="T950" s="260"/>
      <c r="U950" s="260"/>
      <c r="V950" s="260"/>
      <c r="W950" s="260"/>
      <c r="X950" s="260"/>
      <c r="Y950" s="260"/>
      <c r="Z950" s="260"/>
    </row>
    <row r="951" spans="9:26" ht="14.25" customHeight="1">
      <c r="I951" s="260"/>
      <c r="J951" s="260"/>
      <c r="K951" s="260"/>
      <c r="L951" s="260"/>
      <c r="M951" s="260"/>
      <c r="N951" s="260"/>
      <c r="O951" s="260"/>
      <c r="P951" s="260"/>
      <c r="Q951" s="260"/>
      <c r="R951" s="260"/>
      <c r="S951" s="260"/>
      <c r="T951" s="260"/>
      <c r="U951" s="260"/>
      <c r="V951" s="260"/>
      <c r="W951" s="260"/>
      <c r="X951" s="260"/>
      <c r="Y951" s="260"/>
      <c r="Z951" s="260"/>
    </row>
    <row r="952" spans="9:26" ht="14.25" customHeight="1">
      <c r="I952" s="260"/>
      <c r="J952" s="260"/>
      <c r="K952" s="260"/>
      <c r="L952" s="260"/>
      <c r="M952" s="260"/>
      <c r="N952" s="260"/>
      <c r="O952" s="260"/>
      <c r="P952" s="260"/>
      <c r="Q952" s="260"/>
      <c r="R952" s="260"/>
      <c r="S952" s="260"/>
      <c r="T952" s="260"/>
      <c r="U952" s="260"/>
      <c r="V952" s="260"/>
      <c r="W952" s="260"/>
      <c r="X952" s="260"/>
      <c r="Y952" s="260"/>
      <c r="Z952" s="260"/>
    </row>
    <row r="953" spans="9:26" ht="14.25" customHeight="1">
      <c r="I953" s="260"/>
      <c r="J953" s="260"/>
      <c r="K953" s="260"/>
      <c r="L953" s="260"/>
      <c r="M953" s="260"/>
      <c r="N953" s="260"/>
      <c r="O953" s="260"/>
      <c r="P953" s="260"/>
      <c r="Q953" s="260"/>
      <c r="R953" s="260"/>
      <c r="S953" s="260"/>
      <c r="T953" s="260"/>
      <c r="U953" s="260"/>
      <c r="V953" s="260"/>
      <c r="W953" s="260"/>
      <c r="X953" s="260"/>
      <c r="Y953" s="260"/>
      <c r="Z953" s="260"/>
    </row>
    <row r="954" spans="9:26" ht="14.25" customHeight="1">
      <c r="I954" s="260"/>
      <c r="J954" s="260"/>
      <c r="K954" s="260"/>
      <c r="L954" s="260"/>
      <c r="M954" s="260"/>
      <c r="N954" s="260"/>
      <c r="O954" s="260"/>
      <c r="P954" s="260"/>
      <c r="Q954" s="260"/>
      <c r="R954" s="260"/>
      <c r="S954" s="260"/>
      <c r="T954" s="260"/>
      <c r="U954" s="260"/>
      <c r="V954" s="260"/>
      <c r="W954" s="260"/>
      <c r="X954" s="260"/>
      <c r="Y954" s="260"/>
      <c r="Z954" s="260"/>
    </row>
    <row r="955" spans="9:26" ht="14.25" customHeight="1">
      <c r="I955" s="260"/>
      <c r="J955" s="260"/>
      <c r="K955" s="260"/>
      <c r="L955" s="260"/>
      <c r="M955" s="260"/>
      <c r="N955" s="260"/>
      <c r="O955" s="260"/>
      <c r="P955" s="260"/>
      <c r="Q955" s="260"/>
      <c r="R955" s="260"/>
      <c r="S955" s="260"/>
      <c r="T955" s="260"/>
      <c r="U955" s="260"/>
      <c r="V955" s="260"/>
      <c r="W955" s="260"/>
      <c r="X955" s="260"/>
      <c r="Y955" s="260"/>
      <c r="Z955" s="260"/>
    </row>
    <row r="956" spans="9:26" ht="14.25" customHeight="1">
      <c r="I956" s="260"/>
      <c r="J956" s="260"/>
      <c r="K956" s="260"/>
      <c r="L956" s="260"/>
      <c r="M956" s="260"/>
      <c r="N956" s="260"/>
      <c r="O956" s="260"/>
      <c r="P956" s="260"/>
      <c r="Q956" s="260"/>
      <c r="R956" s="260"/>
      <c r="S956" s="260"/>
      <c r="T956" s="260"/>
      <c r="U956" s="260"/>
      <c r="V956" s="260"/>
      <c r="W956" s="260"/>
      <c r="X956" s="260"/>
      <c r="Y956" s="260"/>
      <c r="Z956" s="260"/>
    </row>
    <row r="957" spans="9:26" ht="14.25" customHeight="1">
      <c r="I957" s="260"/>
      <c r="J957" s="260"/>
      <c r="K957" s="260"/>
      <c r="L957" s="260"/>
      <c r="M957" s="260"/>
      <c r="N957" s="260"/>
      <c r="O957" s="260"/>
      <c r="P957" s="260"/>
      <c r="Q957" s="260"/>
      <c r="R957" s="260"/>
      <c r="S957" s="260"/>
      <c r="T957" s="260"/>
      <c r="U957" s="260"/>
      <c r="V957" s="260"/>
      <c r="W957" s="260"/>
      <c r="X957" s="260"/>
      <c r="Y957" s="260"/>
      <c r="Z957" s="260"/>
    </row>
    <row r="958" spans="9:26" ht="14.25" customHeight="1">
      <c r="I958" s="260"/>
      <c r="J958" s="260"/>
      <c r="K958" s="260"/>
      <c r="L958" s="260"/>
      <c r="M958" s="260"/>
      <c r="N958" s="260"/>
      <c r="O958" s="260"/>
      <c r="P958" s="260"/>
      <c r="Q958" s="260"/>
      <c r="R958" s="260"/>
      <c r="S958" s="260"/>
      <c r="T958" s="260"/>
      <c r="U958" s="260"/>
      <c r="V958" s="260"/>
      <c r="W958" s="260"/>
      <c r="X958" s="260"/>
      <c r="Y958" s="260"/>
      <c r="Z958" s="260"/>
    </row>
    <row r="959" spans="9:26" ht="14.25" customHeight="1">
      <c r="I959" s="260"/>
      <c r="J959" s="260"/>
      <c r="K959" s="260"/>
      <c r="L959" s="260"/>
      <c r="M959" s="260"/>
      <c r="N959" s="260"/>
      <c r="O959" s="260"/>
      <c r="P959" s="260"/>
      <c r="Q959" s="260"/>
      <c r="R959" s="260"/>
      <c r="S959" s="260"/>
      <c r="T959" s="260"/>
      <c r="U959" s="260"/>
      <c r="V959" s="260"/>
      <c r="W959" s="260"/>
      <c r="X959" s="260"/>
      <c r="Y959" s="260"/>
      <c r="Z959" s="260"/>
    </row>
    <row r="960" spans="9:26" ht="14.25" customHeight="1">
      <c r="I960" s="260"/>
      <c r="J960" s="260"/>
      <c r="K960" s="260"/>
      <c r="L960" s="260"/>
      <c r="M960" s="260"/>
      <c r="N960" s="260"/>
      <c r="O960" s="260"/>
      <c r="P960" s="260"/>
      <c r="Q960" s="260"/>
      <c r="R960" s="260"/>
      <c r="S960" s="260"/>
      <c r="T960" s="260"/>
      <c r="U960" s="260"/>
      <c r="V960" s="260"/>
      <c r="W960" s="260"/>
      <c r="X960" s="260"/>
      <c r="Y960" s="260"/>
      <c r="Z960" s="260"/>
    </row>
    <row r="961" spans="9:26" ht="14.25" customHeight="1">
      <c r="I961" s="260"/>
      <c r="J961" s="260"/>
      <c r="K961" s="260"/>
      <c r="L961" s="260"/>
      <c r="M961" s="260"/>
      <c r="N961" s="260"/>
      <c r="O961" s="260"/>
      <c r="P961" s="260"/>
      <c r="Q961" s="260"/>
      <c r="R961" s="260"/>
      <c r="S961" s="260"/>
      <c r="T961" s="260"/>
      <c r="U961" s="260"/>
      <c r="V961" s="260"/>
      <c r="W961" s="260"/>
      <c r="X961" s="260"/>
      <c r="Y961" s="260"/>
      <c r="Z961" s="260"/>
    </row>
    <row r="962" spans="9:26" ht="14.25" customHeight="1">
      <c r="I962" s="260"/>
      <c r="J962" s="260"/>
      <c r="K962" s="260"/>
      <c r="L962" s="260"/>
      <c r="M962" s="260"/>
      <c r="N962" s="260"/>
      <c r="O962" s="260"/>
      <c r="P962" s="260"/>
      <c r="Q962" s="260"/>
      <c r="R962" s="260"/>
      <c r="S962" s="260"/>
      <c r="T962" s="260"/>
      <c r="U962" s="260"/>
      <c r="V962" s="260"/>
      <c r="W962" s="260"/>
      <c r="X962" s="260"/>
      <c r="Y962" s="260"/>
      <c r="Z962" s="260"/>
    </row>
    <row r="963" spans="9:26" ht="14.25" customHeight="1">
      <c r="I963" s="260"/>
      <c r="J963" s="260"/>
      <c r="K963" s="260"/>
      <c r="L963" s="260"/>
      <c r="M963" s="260"/>
      <c r="N963" s="260"/>
      <c r="O963" s="260"/>
      <c r="P963" s="260"/>
      <c r="Q963" s="260"/>
      <c r="R963" s="260"/>
      <c r="S963" s="260"/>
      <c r="T963" s="260"/>
      <c r="U963" s="260"/>
      <c r="V963" s="260"/>
      <c r="W963" s="260"/>
      <c r="X963" s="260"/>
      <c r="Y963" s="260"/>
      <c r="Z963" s="260"/>
    </row>
    <row r="964" spans="9:26" ht="14.25" customHeight="1">
      <c r="I964" s="260"/>
      <c r="J964" s="260"/>
      <c r="K964" s="260"/>
      <c r="L964" s="260"/>
      <c r="M964" s="260"/>
      <c r="N964" s="260"/>
      <c r="O964" s="260"/>
      <c r="P964" s="260"/>
      <c r="Q964" s="260"/>
      <c r="R964" s="260"/>
      <c r="S964" s="260"/>
      <c r="T964" s="260"/>
      <c r="U964" s="260"/>
      <c r="V964" s="260"/>
      <c r="W964" s="260"/>
      <c r="X964" s="260"/>
      <c r="Y964" s="260"/>
      <c r="Z964" s="260"/>
    </row>
    <row r="965" spans="9:26" ht="14.25" customHeight="1">
      <c r="I965" s="260"/>
      <c r="J965" s="260"/>
      <c r="K965" s="260"/>
      <c r="L965" s="260"/>
      <c r="M965" s="260"/>
      <c r="N965" s="260"/>
      <c r="O965" s="260"/>
      <c r="P965" s="260"/>
      <c r="Q965" s="260"/>
      <c r="R965" s="260"/>
      <c r="S965" s="260"/>
      <c r="T965" s="260"/>
      <c r="U965" s="260"/>
      <c r="V965" s="260"/>
      <c r="W965" s="260"/>
      <c r="X965" s="260"/>
      <c r="Y965" s="260"/>
      <c r="Z965" s="260"/>
    </row>
    <row r="966" spans="9:26" ht="14.25" customHeight="1">
      <c r="I966" s="260"/>
      <c r="J966" s="260"/>
      <c r="K966" s="260"/>
      <c r="L966" s="260"/>
      <c r="M966" s="260"/>
      <c r="N966" s="260"/>
      <c r="O966" s="260"/>
      <c r="P966" s="260"/>
      <c r="Q966" s="260"/>
      <c r="R966" s="260"/>
      <c r="S966" s="260"/>
      <c r="T966" s="260"/>
      <c r="U966" s="260"/>
      <c r="V966" s="260"/>
      <c r="W966" s="260"/>
      <c r="X966" s="260"/>
      <c r="Y966" s="260"/>
      <c r="Z966" s="260"/>
    </row>
    <row r="967" spans="9:26" ht="14.25" customHeight="1">
      <c r="I967" s="260"/>
      <c r="J967" s="260"/>
      <c r="K967" s="260"/>
      <c r="L967" s="260"/>
      <c r="M967" s="260"/>
      <c r="N967" s="260"/>
      <c r="O967" s="260"/>
      <c r="P967" s="260"/>
      <c r="Q967" s="260"/>
      <c r="R967" s="260"/>
      <c r="S967" s="260"/>
      <c r="T967" s="260"/>
      <c r="U967" s="260"/>
      <c r="V967" s="260"/>
      <c r="W967" s="260"/>
      <c r="X967" s="260"/>
      <c r="Y967" s="260"/>
      <c r="Z967" s="260"/>
    </row>
    <row r="968" spans="9:26" ht="14.25" customHeight="1">
      <c r="I968" s="260"/>
      <c r="J968" s="260"/>
      <c r="K968" s="260"/>
      <c r="L968" s="260"/>
      <c r="M968" s="260"/>
      <c r="N968" s="260"/>
      <c r="O968" s="260"/>
      <c r="P968" s="260"/>
      <c r="Q968" s="260"/>
      <c r="R968" s="260"/>
      <c r="S968" s="260"/>
      <c r="T968" s="260"/>
      <c r="U968" s="260"/>
      <c r="V968" s="260"/>
      <c r="W968" s="260"/>
      <c r="X968" s="260"/>
      <c r="Y968" s="260"/>
      <c r="Z968" s="260"/>
    </row>
    <row r="969" spans="9:26" ht="14.25" customHeight="1">
      <c r="I969" s="260"/>
      <c r="J969" s="260"/>
      <c r="K969" s="260"/>
      <c r="L969" s="260"/>
      <c r="M969" s="260"/>
      <c r="N969" s="260"/>
      <c r="O969" s="260"/>
      <c r="P969" s="260"/>
      <c r="Q969" s="260"/>
      <c r="R969" s="260"/>
      <c r="S969" s="260"/>
      <c r="T969" s="260"/>
      <c r="U969" s="260"/>
      <c r="V969" s="260"/>
      <c r="W969" s="260"/>
      <c r="X969" s="260"/>
      <c r="Y969" s="260"/>
      <c r="Z969" s="260"/>
    </row>
    <row r="970" spans="9:26" ht="14.25" customHeight="1">
      <c r="I970" s="260"/>
      <c r="J970" s="260"/>
      <c r="K970" s="260"/>
      <c r="L970" s="260"/>
      <c r="M970" s="260"/>
      <c r="N970" s="260"/>
      <c r="O970" s="260"/>
      <c r="P970" s="260"/>
      <c r="Q970" s="260"/>
      <c r="R970" s="260"/>
      <c r="S970" s="260"/>
      <c r="T970" s="260"/>
      <c r="U970" s="260"/>
      <c r="V970" s="260"/>
      <c r="W970" s="260"/>
      <c r="X970" s="260"/>
      <c r="Y970" s="260"/>
      <c r="Z970" s="260"/>
    </row>
    <row r="971" spans="9:26" ht="14.25" customHeight="1">
      <c r="I971" s="260"/>
      <c r="J971" s="260"/>
      <c r="K971" s="260"/>
      <c r="L971" s="260"/>
      <c r="M971" s="260"/>
      <c r="N971" s="260"/>
      <c r="O971" s="260"/>
      <c r="P971" s="260"/>
      <c r="Q971" s="260"/>
      <c r="R971" s="260"/>
      <c r="S971" s="260"/>
      <c r="T971" s="260"/>
      <c r="U971" s="260"/>
      <c r="V971" s="260"/>
      <c r="W971" s="260"/>
      <c r="X971" s="260"/>
      <c r="Y971" s="260"/>
      <c r="Z971" s="260"/>
    </row>
    <row r="972" spans="9:26" ht="14.25" customHeight="1">
      <c r="I972" s="260"/>
      <c r="J972" s="260"/>
      <c r="K972" s="260"/>
      <c r="L972" s="260"/>
      <c r="M972" s="260"/>
      <c r="N972" s="260"/>
      <c r="O972" s="260"/>
      <c r="P972" s="260"/>
      <c r="Q972" s="260"/>
      <c r="R972" s="260"/>
      <c r="S972" s="260"/>
      <c r="T972" s="260"/>
      <c r="U972" s="260"/>
      <c r="V972" s="260"/>
      <c r="W972" s="260"/>
      <c r="X972" s="260"/>
      <c r="Y972" s="260"/>
      <c r="Z972" s="260"/>
    </row>
    <row r="973" spans="9:26" ht="14.25" customHeight="1">
      <c r="I973" s="260"/>
      <c r="J973" s="260"/>
      <c r="K973" s="260"/>
      <c r="L973" s="260"/>
      <c r="M973" s="260"/>
      <c r="N973" s="260"/>
      <c r="O973" s="260"/>
      <c r="P973" s="260"/>
      <c r="Q973" s="260"/>
      <c r="R973" s="260"/>
      <c r="S973" s="260"/>
      <c r="T973" s="260"/>
      <c r="U973" s="260"/>
      <c r="V973" s="260"/>
      <c r="W973" s="260"/>
      <c r="X973" s="260"/>
      <c r="Y973" s="260"/>
      <c r="Z973" s="260"/>
    </row>
    <row r="974" spans="9:26" ht="14.25" customHeight="1">
      <c r="I974" s="260"/>
      <c r="J974" s="260"/>
      <c r="K974" s="260"/>
      <c r="L974" s="260"/>
      <c r="M974" s="260"/>
      <c r="N974" s="260"/>
      <c r="O974" s="260"/>
      <c r="P974" s="260"/>
      <c r="Q974" s="260"/>
      <c r="R974" s="260"/>
      <c r="S974" s="260"/>
      <c r="T974" s="260"/>
      <c r="U974" s="260"/>
      <c r="V974" s="260"/>
      <c r="W974" s="260"/>
      <c r="X974" s="260"/>
      <c r="Y974" s="260"/>
      <c r="Z974" s="260"/>
    </row>
    <row r="975" spans="9:26" ht="14.25" customHeight="1">
      <c r="I975" s="260"/>
      <c r="J975" s="260"/>
      <c r="K975" s="260"/>
      <c r="L975" s="260"/>
      <c r="M975" s="260"/>
      <c r="N975" s="260"/>
      <c r="O975" s="260"/>
      <c r="P975" s="260"/>
      <c r="Q975" s="260"/>
      <c r="R975" s="260"/>
      <c r="S975" s="260"/>
      <c r="T975" s="260"/>
      <c r="U975" s="260"/>
      <c r="V975" s="260"/>
      <c r="W975" s="260"/>
      <c r="X975" s="260"/>
      <c r="Y975" s="260"/>
      <c r="Z975" s="260"/>
    </row>
    <row r="976" spans="9:26" ht="14.25" customHeight="1">
      <c r="I976" s="260"/>
      <c r="J976" s="260"/>
      <c r="K976" s="260"/>
      <c r="L976" s="260"/>
      <c r="M976" s="260"/>
      <c r="N976" s="260"/>
      <c r="O976" s="260"/>
      <c r="P976" s="260"/>
      <c r="Q976" s="260"/>
      <c r="R976" s="260"/>
      <c r="S976" s="260"/>
      <c r="T976" s="260"/>
      <c r="U976" s="260"/>
      <c r="V976" s="260"/>
      <c r="W976" s="260"/>
      <c r="X976" s="260"/>
      <c r="Y976" s="260"/>
      <c r="Z976" s="260"/>
    </row>
    <row r="977" spans="9:26" ht="14.25" customHeight="1">
      <c r="I977" s="260"/>
      <c r="J977" s="260"/>
      <c r="K977" s="260"/>
      <c r="L977" s="260"/>
      <c r="M977" s="260"/>
      <c r="N977" s="260"/>
      <c r="O977" s="260"/>
      <c r="P977" s="260"/>
      <c r="Q977" s="260"/>
      <c r="R977" s="260"/>
      <c r="S977" s="260"/>
      <c r="T977" s="260"/>
      <c r="U977" s="260"/>
      <c r="V977" s="260"/>
      <c r="W977" s="260"/>
      <c r="X977" s="260"/>
      <c r="Y977" s="260"/>
      <c r="Z977" s="260"/>
    </row>
    <row r="978" spans="9:26" ht="14.25" customHeight="1">
      <c r="I978" s="260"/>
      <c r="J978" s="260"/>
      <c r="K978" s="260"/>
      <c r="L978" s="260"/>
      <c r="M978" s="260"/>
      <c r="N978" s="260"/>
      <c r="O978" s="260"/>
      <c r="P978" s="260"/>
      <c r="Q978" s="260"/>
      <c r="R978" s="260"/>
      <c r="S978" s="260"/>
      <c r="T978" s="260"/>
      <c r="U978" s="260"/>
      <c r="V978" s="260"/>
      <c r="W978" s="260"/>
      <c r="X978" s="260"/>
      <c r="Y978" s="260"/>
      <c r="Z978" s="260"/>
    </row>
    <row r="979" spans="9:26" ht="14.25" customHeight="1">
      <c r="I979" s="260"/>
      <c r="J979" s="260"/>
      <c r="K979" s="260"/>
      <c r="L979" s="260"/>
      <c r="M979" s="260"/>
      <c r="N979" s="260"/>
      <c r="O979" s="260"/>
      <c r="P979" s="260"/>
      <c r="Q979" s="260"/>
      <c r="R979" s="260"/>
      <c r="S979" s="260"/>
      <c r="T979" s="260"/>
      <c r="U979" s="260"/>
      <c r="V979" s="260"/>
      <c r="W979" s="260"/>
      <c r="X979" s="260"/>
      <c r="Y979" s="260"/>
      <c r="Z979" s="260"/>
    </row>
    <row r="980" spans="9:26" ht="14.25" customHeight="1">
      <c r="I980" s="260"/>
      <c r="J980" s="260"/>
      <c r="K980" s="260"/>
      <c r="L980" s="260"/>
      <c r="M980" s="260"/>
      <c r="N980" s="260"/>
      <c r="O980" s="260"/>
      <c r="P980" s="260"/>
      <c r="Q980" s="260"/>
      <c r="R980" s="260"/>
      <c r="S980" s="260"/>
      <c r="T980" s="260"/>
      <c r="U980" s="260"/>
      <c r="V980" s="260"/>
      <c r="W980" s="260"/>
      <c r="X980" s="260"/>
      <c r="Y980" s="260"/>
      <c r="Z980" s="260"/>
    </row>
    <row r="981" spans="9:26" ht="14.25" customHeight="1">
      <c r="I981" s="260"/>
      <c r="J981" s="260"/>
      <c r="K981" s="260"/>
      <c r="L981" s="260"/>
      <c r="M981" s="260"/>
      <c r="N981" s="260"/>
      <c r="O981" s="260"/>
      <c r="P981" s="260"/>
      <c r="Q981" s="260"/>
      <c r="R981" s="260"/>
      <c r="S981" s="260"/>
      <c r="T981" s="260"/>
      <c r="U981" s="260"/>
      <c r="V981" s="260"/>
      <c r="W981" s="260"/>
      <c r="X981" s="260"/>
      <c r="Y981" s="260"/>
      <c r="Z981" s="260"/>
    </row>
    <row r="982" spans="9:26" ht="14.25" customHeight="1">
      <c r="I982" s="260"/>
      <c r="J982" s="260"/>
      <c r="K982" s="260"/>
      <c r="L982" s="260"/>
      <c r="M982" s="260"/>
      <c r="N982" s="260"/>
      <c r="O982" s="260"/>
      <c r="P982" s="260"/>
      <c r="Q982" s="260"/>
      <c r="R982" s="260"/>
      <c r="S982" s="260"/>
      <c r="T982" s="260"/>
      <c r="U982" s="260"/>
      <c r="V982" s="260"/>
      <c r="W982" s="260"/>
      <c r="X982" s="260"/>
      <c r="Y982" s="260"/>
      <c r="Z982" s="260"/>
    </row>
    <row r="983" spans="9:26" ht="14.25" customHeight="1">
      <c r="I983" s="260"/>
      <c r="J983" s="260"/>
      <c r="K983" s="260"/>
      <c r="L983" s="260"/>
      <c r="M983" s="260"/>
      <c r="N983" s="260"/>
      <c r="O983" s="260"/>
      <c r="P983" s="260"/>
      <c r="Q983" s="260"/>
      <c r="R983" s="260"/>
      <c r="S983" s="260"/>
      <c r="T983" s="260"/>
      <c r="U983" s="260"/>
      <c r="V983" s="260"/>
      <c r="W983" s="260"/>
      <c r="X983" s="260"/>
      <c r="Y983" s="260"/>
      <c r="Z983" s="260"/>
    </row>
    <row r="984" spans="9:26" ht="14.25" customHeight="1">
      <c r="I984" s="260"/>
      <c r="J984" s="260"/>
      <c r="K984" s="260"/>
      <c r="L984" s="260"/>
      <c r="M984" s="260"/>
      <c r="N984" s="260"/>
      <c r="O984" s="260"/>
      <c r="P984" s="260"/>
      <c r="Q984" s="260"/>
      <c r="R984" s="260"/>
      <c r="S984" s="260"/>
      <c r="T984" s="260"/>
      <c r="U984" s="260"/>
      <c r="V984" s="260"/>
      <c r="W984" s="260"/>
      <c r="X984" s="260"/>
      <c r="Y984" s="260"/>
      <c r="Z984" s="260"/>
    </row>
    <row r="985" spans="9:26" ht="14.25" customHeight="1">
      <c r="I985" s="260"/>
      <c r="J985" s="260"/>
      <c r="K985" s="260"/>
      <c r="L985" s="260"/>
      <c r="M985" s="260"/>
      <c r="N985" s="260"/>
      <c r="O985" s="260"/>
      <c r="P985" s="260"/>
      <c r="Q985" s="260"/>
      <c r="R985" s="260"/>
      <c r="S985" s="260"/>
      <c r="T985" s="260"/>
      <c r="U985" s="260"/>
      <c r="V985" s="260"/>
      <c r="W985" s="260"/>
      <c r="X985" s="260"/>
      <c r="Y985" s="260"/>
      <c r="Z985" s="260"/>
    </row>
    <row r="986" spans="9:26" ht="14.25" customHeight="1">
      <c r="I986" s="260"/>
      <c r="J986" s="260"/>
      <c r="K986" s="260"/>
      <c r="L986" s="260"/>
      <c r="M986" s="260"/>
      <c r="N986" s="260"/>
      <c r="O986" s="260"/>
      <c r="P986" s="260"/>
      <c r="Q986" s="260"/>
      <c r="R986" s="260"/>
      <c r="S986" s="260"/>
      <c r="T986" s="260"/>
      <c r="U986" s="260"/>
      <c r="V986" s="260"/>
      <c r="W986" s="260"/>
      <c r="X986" s="260"/>
      <c r="Y986" s="260"/>
      <c r="Z986" s="260"/>
    </row>
    <row r="987" spans="9:26" ht="14.25" customHeight="1">
      <c r="I987" s="260"/>
      <c r="J987" s="260"/>
      <c r="K987" s="260"/>
      <c r="L987" s="260"/>
      <c r="M987" s="260"/>
      <c r="N987" s="260"/>
      <c r="O987" s="260"/>
      <c r="P987" s="260"/>
      <c r="Q987" s="260"/>
      <c r="R987" s="260"/>
      <c r="S987" s="260"/>
      <c r="T987" s="260"/>
      <c r="U987" s="260"/>
      <c r="V987" s="260"/>
      <c r="W987" s="260"/>
      <c r="X987" s="260"/>
      <c r="Y987" s="260"/>
      <c r="Z987" s="260"/>
    </row>
    <row r="988" spans="9:26" ht="14.25" customHeight="1">
      <c r="I988" s="260"/>
      <c r="J988" s="260"/>
      <c r="K988" s="260"/>
      <c r="L988" s="260"/>
      <c r="M988" s="260"/>
      <c r="N988" s="260"/>
      <c r="O988" s="260"/>
      <c r="P988" s="260"/>
      <c r="Q988" s="260"/>
      <c r="R988" s="260"/>
      <c r="S988" s="260"/>
      <c r="T988" s="260"/>
      <c r="U988" s="260"/>
      <c r="V988" s="260"/>
      <c r="W988" s="260"/>
      <c r="X988" s="260"/>
      <c r="Y988" s="260"/>
      <c r="Z988" s="260"/>
    </row>
    <row r="989" spans="9:26" ht="14.25" customHeight="1">
      <c r="I989" s="260"/>
      <c r="J989" s="260"/>
      <c r="K989" s="260"/>
      <c r="L989" s="260"/>
      <c r="M989" s="260"/>
      <c r="N989" s="260"/>
      <c r="O989" s="260"/>
      <c r="P989" s="260"/>
      <c r="Q989" s="260"/>
      <c r="R989" s="260"/>
      <c r="S989" s="260"/>
      <c r="T989" s="260"/>
      <c r="U989" s="260"/>
      <c r="V989" s="260"/>
      <c r="W989" s="260"/>
      <c r="X989" s="260"/>
      <c r="Y989" s="260"/>
      <c r="Z989" s="260"/>
    </row>
    <row r="990" spans="9:26" ht="14.25" customHeight="1">
      <c r="I990" s="260"/>
      <c r="J990" s="260"/>
      <c r="K990" s="260"/>
      <c r="L990" s="260"/>
      <c r="M990" s="260"/>
      <c r="N990" s="260"/>
      <c r="O990" s="260"/>
      <c r="P990" s="260"/>
      <c r="Q990" s="260"/>
      <c r="R990" s="260"/>
      <c r="S990" s="260"/>
      <c r="T990" s="260"/>
      <c r="U990" s="260"/>
      <c r="V990" s="260"/>
      <c r="W990" s="260"/>
      <c r="X990" s="260"/>
      <c r="Y990" s="260"/>
      <c r="Z990" s="260"/>
    </row>
    <row r="991" spans="9:26" ht="14.25" customHeight="1">
      <c r="I991" s="260"/>
      <c r="J991" s="260"/>
      <c r="K991" s="260"/>
      <c r="L991" s="260"/>
      <c r="M991" s="260"/>
      <c r="N991" s="260"/>
      <c r="O991" s="260"/>
      <c r="P991" s="260"/>
      <c r="Q991" s="260"/>
      <c r="R991" s="260"/>
      <c r="S991" s="260"/>
      <c r="T991" s="260"/>
      <c r="U991" s="260"/>
      <c r="V991" s="260"/>
      <c r="W991" s="260"/>
      <c r="X991" s="260"/>
      <c r="Y991" s="260"/>
      <c r="Z991" s="260"/>
    </row>
    <row r="992" spans="9:26" ht="14.25" customHeight="1">
      <c r="I992" s="260"/>
      <c r="J992" s="260"/>
      <c r="K992" s="260"/>
      <c r="L992" s="260"/>
      <c r="M992" s="260"/>
      <c r="N992" s="260"/>
      <c r="O992" s="260"/>
      <c r="P992" s="260"/>
      <c r="Q992" s="260"/>
      <c r="R992" s="260"/>
      <c r="S992" s="260"/>
      <c r="T992" s="260"/>
      <c r="U992" s="260"/>
      <c r="V992" s="260"/>
      <c r="W992" s="260"/>
      <c r="X992" s="260"/>
      <c r="Y992" s="260"/>
      <c r="Z992" s="260"/>
    </row>
    <row r="993" spans="9:26" ht="14.25" customHeight="1">
      <c r="I993" s="260"/>
      <c r="J993" s="260"/>
      <c r="K993" s="260"/>
      <c r="L993" s="260"/>
      <c r="M993" s="260"/>
      <c r="N993" s="260"/>
      <c r="O993" s="260"/>
      <c r="P993" s="260"/>
      <c r="Q993" s="260"/>
      <c r="R993" s="260"/>
      <c r="S993" s="260"/>
      <c r="T993" s="260"/>
      <c r="U993" s="260"/>
      <c r="V993" s="260"/>
      <c r="W993" s="260"/>
      <c r="X993" s="260"/>
      <c r="Y993" s="260"/>
      <c r="Z993" s="260"/>
    </row>
    <row r="994" spans="9:26" ht="14.25" customHeight="1">
      <c r="I994" s="260"/>
      <c r="J994" s="260"/>
      <c r="K994" s="260"/>
      <c r="L994" s="260"/>
      <c r="M994" s="260"/>
      <c r="N994" s="260"/>
      <c r="O994" s="260"/>
      <c r="P994" s="260"/>
      <c r="Q994" s="260"/>
      <c r="R994" s="260"/>
      <c r="S994" s="260"/>
      <c r="T994" s="260"/>
      <c r="U994" s="260"/>
      <c r="V994" s="260"/>
      <c r="W994" s="260"/>
      <c r="X994" s="260"/>
      <c r="Y994" s="260"/>
      <c r="Z994" s="260"/>
    </row>
    <row r="995" spans="9:26" ht="14.25" customHeight="1">
      <c r="I995" s="260"/>
      <c r="J995" s="260"/>
      <c r="K995" s="260"/>
      <c r="L995" s="260"/>
      <c r="M995" s="260"/>
      <c r="N995" s="260"/>
      <c r="O995" s="260"/>
      <c r="P995" s="260"/>
      <c r="Q995" s="260"/>
      <c r="R995" s="260"/>
      <c r="S995" s="260"/>
      <c r="T995" s="260"/>
      <c r="U995" s="260"/>
      <c r="V995" s="260"/>
      <c r="W995" s="260"/>
      <c r="X995" s="260"/>
      <c r="Y995" s="260"/>
      <c r="Z995" s="260"/>
    </row>
    <row r="996" spans="9:26" ht="14.25" customHeight="1">
      <c r="I996" s="260"/>
      <c r="J996" s="260"/>
      <c r="K996" s="260"/>
      <c r="L996" s="260"/>
      <c r="M996" s="260"/>
      <c r="N996" s="260"/>
      <c r="O996" s="260"/>
      <c r="P996" s="260"/>
      <c r="Q996" s="260"/>
      <c r="R996" s="260"/>
      <c r="S996" s="260"/>
      <c r="T996" s="260"/>
      <c r="U996" s="260"/>
      <c r="V996" s="260"/>
      <c r="W996" s="260"/>
      <c r="X996" s="260"/>
      <c r="Y996" s="260"/>
      <c r="Z996" s="260"/>
    </row>
    <row r="997" spans="9:26" ht="14.25" customHeight="1">
      <c r="I997" s="260"/>
      <c r="J997" s="260"/>
      <c r="K997" s="260"/>
      <c r="L997" s="260"/>
      <c r="M997" s="260"/>
      <c r="N997" s="260"/>
      <c r="O997" s="260"/>
      <c r="P997" s="260"/>
      <c r="Q997" s="260"/>
      <c r="R997" s="260"/>
      <c r="S997" s="260"/>
      <c r="T997" s="260"/>
      <c r="U997" s="260"/>
      <c r="V997" s="260"/>
      <c r="W997" s="260"/>
      <c r="X997" s="260"/>
      <c r="Y997" s="260"/>
      <c r="Z997" s="260"/>
    </row>
    <row r="998" spans="9:26" ht="14.25" customHeight="1">
      <c r="I998" s="260"/>
      <c r="J998" s="260"/>
      <c r="K998" s="260"/>
      <c r="L998" s="260"/>
      <c r="M998" s="260"/>
      <c r="N998" s="260"/>
      <c r="O998" s="260"/>
      <c r="P998" s="260"/>
      <c r="Q998" s="260"/>
      <c r="R998" s="260"/>
      <c r="S998" s="260"/>
      <c r="T998" s="260"/>
      <c r="U998" s="260"/>
      <c r="V998" s="260"/>
      <c r="W998" s="260"/>
      <c r="X998" s="260"/>
      <c r="Y998" s="260"/>
      <c r="Z998" s="260"/>
    </row>
    <row r="999" spans="9:26" ht="14.25" customHeight="1">
      <c r="I999" s="260"/>
      <c r="J999" s="260"/>
      <c r="K999" s="260"/>
      <c r="L999" s="260"/>
      <c r="M999" s="260"/>
      <c r="N999" s="260"/>
      <c r="O999" s="260"/>
      <c r="P999" s="260"/>
      <c r="Q999" s="260"/>
      <c r="R999" s="260"/>
      <c r="S999" s="260"/>
      <c r="T999" s="260"/>
      <c r="U999" s="260"/>
      <c r="V999" s="260"/>
      <c r="W999" s="260"/>
      <c r="X999" s="260"/>
      <c r="Y999" s="260"/>
      <c r="Z999" s="260"/>
    </row>
    <row r="1000" spans="9:26" ht="14.25" customHeight="1">
      <c r="I1000" s="260"/>
      <c r="J1000" s="260"/>
      <c r="K1000" s="260"/>
      <c r="L1000" s="260"/>
      <c r="M1000" s="260"/>
      <c r="N1000" s="260"/>
      <c r="O1000" s="260"/>
      <c r="P1000" s="260"/>
      <c r="Q1000" s="260"/>
      <c r="R1000" s="260"/>
      <c r="S1000" s="260"/>
      <c r="T1000" s="260"/>
      <c r="U1000" s="260"/>
      <c r="V1000" s="260"/>
      <c r="W1000" s="260"/>
      <c r="X1000" s="260"/>
      <c r="Y1000" s="260"/>
      <c r="Z1000" s="260"/>
    </row>
    <row r="1001" spans="9:26" ht="14.25" customHeight="1">
      <c r="I1001" s="260"/>
      <c r="J1001" s="260"/>
      <c r="K1001" s="260"/>
      <c r="L1001" s="260"/>
      <c r="M1001" s="260"/>
      <c r="N1001" s="260"/>
      <c r="O1001" s="260"/>
      <c r="P1001" s="260"/>
      <c r="Q1001" s="260"/>
      <c r="R1001" s="260"/>
      <c r="S1001" s="260"/>
      <c r="T1001" s="260"/>
      <c r="U1001" s="260"/>
      <c r="V1001" s="260"/>
      <c r="W1001" s="260"/>
      <c r="X1001" s="260"/>
      <c r="Y1001" s="260"/>
      <c r="Z1001" s="260"/>
    </row>
    <row r="1002" spans="9:26" ht="14.25" customHeight="1">
      <c r="I1002" s="260"/>
      <c r="J1002" s="260"/>
      <c r="K1002" s="260"/>
      <c r="L1002" s="260"/>
      <c r="M1002" s="260"/>
      <c r="N1002" s="260"/>
      <c r="O1002" s="260"/>
      <c r="P1002" s="260"/>
      <c r="Q1002" s="260"/>
      <c r="R1002" s="260"/>
      <c r="S1002" s="260"/>
      <c r="T1002" s="260"/>
      <c r="U1002" s="260"/>
      <c r="V1002" s="260"/>
      <c r="W1002" s="260"/>
      <c r="X1002" s="260"/>
      <c r="Y1002" s="260"/>
      <c r="Z1002" s="260"/>
    </row>
    <row r="1003" spans="9:26" ht="14.25" customHeight="1">
      <c r="I1003" s="260"/>
      <c r="J1003" s="260"/>
      <c r="K1003" s="260"/>
      <c r="L1003" s="260"/>
      <c r="M1003" s="260"/>
      <c r="N1003" s="260"/>
      <c r="O1003" s="260"/>
      <c r="P1003" s="260"/>
      <c r="Q1003" s="260"/>
      <c r="R1003" s="260"/>
      <c r="S1003" s="260"/>
      <c r="T1003" s="260"/>
      <c r="U1003" s="260"/>
      <c r="V1003" s="260"/>
      <c r="W1003" s="260"/>
      <c r="X1003" s="260"/>
      <c r="Y1003" s="260"/>
      <c r="Z1003" s="260"/>
    </row>
    <row r="1004" spans="9:26" ht="14.25" customHeight="1">
      <c r="I1004" s="260"/>
      <c r="J1004" s="260"/>
      <c r="K1004" s="260"/>
      <c r="L1004" s="260"/>
      <c r="M1004" s="260"/>
      <c r="N1004" s="260"/>
      <c r="O1004" s="260"/>
      <c r="P1004" s="260"/>
      <c r="Q1004" s="260"/>
      <c r="R1004" s="260"/>
      <c r="S1004" s="260"/>
      <c r="T1004" s="260"/>
      <c r="U1004" s="260"/>
      <c r="V1004" s="260"/>
      <c r="W1004" s="260"/>
      <c r="X1004" s="260"/>
      <c r="Y1004" s="260"/>
      <c r="Z1004" s="260"/>
    </row>
    <row r="1005" spans="9:26" ht="14.25" customHeight="1">
      <c r="I1005" s="260"/>
      <c r="J1005" s="260"/>
      <c r="K1005" s="260"/>
      <c r="L1005" s="260"/>
      <c r="M1005" s="260"/>
      <c r="N1005" s="260"/>
      <c r="O1005" s="260"/>
      <c r="P1005" s="260"/>
      <c r="Q1005" s="260"/>
      <c r="R1005" s="260"/>
      <c r="S1005" s="260"/>
      <c r="T1005" s="260"/>
      <c r="U1005" s="260"/>
      <c r="V1005" s="260"/>
      <c r="W1005" s="260"/>
      <c r="X1005" s="260"/>
      <c r="Y1005" s="260"/>
      <c r="Z1005" s="260"/>
    </row>
    <row r="1006" spans="9:26" ht="14.25" customHeight="1">
      <c r="I1006" s="260"/>
      <c r="J1006" s="260"/>
      <c r="K1006" s="260"/>
      <c r="L1006" s="260"/>
      <c r="M1006" s="260"/>
      <c r="N1006" s="260"/>
      <c r="O1006" s="260"/>
      <c r="P1006" s="260"/>
      <c r="Q1006" s="260"/>
      <c r="R1006" s="260"/>
      <c r="S1006" s="260"/>
      <c r="T1006" s="260"/>
      <c r="U1006" s="260"/>
      <c r="V1006" s="260"/>
      <c r="W1006" s="260"/>
      <c r="X1006" s="260"/>
      <c r="Y1006" s="260"/>
      <c r="Z1006" s="260"/>
    </row>
    <row r="1007" spans="9:26" ht="14.25" customHeight="1">
      <c r="I1007" s="260"/>
      <c r="J1007" s="260"/>
      <c r="K1007" s="260"/>
      <c r="L1007" s="260"/>
      <c r="M1007" s="260"/>
      <c r="N1007" s="260"/>
      <c r="O1007" s="260"/>
      <c r="P1007" s="260"/>
      <c r="Q1007" s="260"/>
      <c r="R1007" s="260"/>
      <c r="S1007" s="260"/>
      <c r="T1007" s="260"/>
      <c r="U1007" s="260"/>
      <c r="V1007" s="260"/>
      <c r="W1007" s="260"/>
      <c r="X1007" s="260"/>
      <c r="Y1007" s="260"/>
      <c r="Z1007" s="260"/>
    </row>
    <row r="1008" spans="9:26" ht="14.25" customHeight="1">
      <c r="I1008" s="260"/>
      <c r="J1008" s="260"/>
      <c r="K1008" s="260"/>
      <c r="L1008" s="260"/>
      <c r="M1008" s="260"/>
      <c r="N1008" s="260"/>
      <c r="O1008" s="260"/>
      <c r="P1008" s="260"/>
      <c r="Q1008" s="260"/>
      <c r="R1008" s="260"/>
      <c r="S1008" s="260"/>
      <c r="T1008" s="260"/>
      <c r="U1008" s="260"/>
      <c r="V1008" s="260"/>
      <c r="W1008" s="260"/>
      <c r="X1008" s="260"/>
      <c r="Y1008" s="260"/>
      <c r="Z1008" s="260"/>
    </row>
    <row r="1009" spans="9:26" ht="14.25" customHeight="1">
      <c r="I1009" s="260"/>
      <c r="J1009" s="260"/>
      <c r="K1009" s="260"/>
      <c r="L1009" s="260"/>
      <c r="M1009" s="260"/>
      <c r="N1009" s="260"/>
      <c r="O1009" s="260"/>
      <c r="P1009" s="260"/>
      <c r="Q1009" s="260"/>
      <c r="R1009" s="260"/>
      <c r="S1009" s="260"/>
      <c r="T1009" s="260"/>
      <c r="U1009" s="260"/>
      <c r="V1009" s="260"/>
      <c r="W1009" s="260"/>
      <c r="X1009" s="260"/>
      <c r="Y1009" s="260"/>
      <c r="Z1009" s="260"/>
    </row>
    <row r="1010" spans="9:26" ht="14.25" customHeight="1">
      <c r="I1010" s="260"/>
      <c r="J1010" s="260"/>
      <c r="K1010" s="260"/>
      <c r="L1010" s="260"/>
      <c r="M1010" s="260"/>
      <c r="N1010" s="260"/>
      <c r="O1010" s="260"/>
      <c r="P1010" s="260"/>
      <c r="Q1010" s="260"/>
      <c r="R1010" s="260"/>
      <c r="S1010" s="260"/>
      <c r="T1010" s="260"/>
      <c r="U1010" s="260"/>
      <c r="V1010" s="260"/>
      <c r="W1010" s="260"/>
      <c r="X1010" s="260"/>
      <c r="Y1010" s="260"/>
      <c r="Z1010" s="260"/>
    </row>
    <row r="1011" spans="9:26" ht="14.25" customHeight="1">
      <c r="I1011" s="260"/>
      <c r="J1011" s="260"/>
      <c r="K1011" s="260"/>
      <c r="L1011" s="260"/>
      <c r="M1011" s="260"/>
      <c r="N1011" s="260"/>
      <c r="O1011" s="260"/>
      <c r="P1011" s="260"/>
      <c r="Q1011" s="260"/>
      <c r="R1011" s="260"/>
      <c r="S1011" s="260"/>
      <c r="T1011" s="260"/>
      <c r="U1011" s="260"/>
      <c r="V1011" s="260"/>
      <c r="W1011" s="260"/>
      <c r="X1011" s="260"/>
      <c r="Y1011" s="260"/>
      <c r="Z1011" s="260"/>
    </row>
    <row r="1012" spans="9:26" ht="14.25" customHeight="1">
      <c r="I1012" s="260"/>
      <c r="J1012" s="260"/>
      <c r="K1012" s="260"/>
      <c r="L1012" s="260"/>
      <c r="M1012" s="260"/>
      <c r="N1012" s="260"/>
      <c r="O1012" s="260"/>
      <c r="P1012" s="260"/>
      <c r="Q1012" s="260"/>
      <c r="R1012" s="260"/>
      <c r="S1012" s="260"/>
      <c r="T1012" s="260"/>
      <c r="U1012" s="260"/>
      <c r="V1012" s="260"/>
      <c r="W1012" s="260"/>
      <c r="X1012" s="260"/>
      <c r="Y1012" s="260"/>
      <c r="Z1012" s="260"/>
    </row>
    <row r="1013" spans="9:26" ht="14.25" customHeight="1">
      <c r="I1013" s="260"/>
      <c r="J1013" s="260"/>
      <c r="K1013" s="260"/>
      <c r="L1013" s="260"/>
      <c r="M1013" s="260"/>
      <c r="N1013" s="260"/>
      <c r="O1013" s="260"/>
      <c r="P1013" s="260"/>
      <c r="Q1013" s="260"/>
      <c r="R1013" s="260"/>
      <c r="S1013" s="260"/>
      <c r="T1013" s="260"/>
      <c r="U1013" s="260"/>
      <c r="V1013" s="260"/>
      <c r="W1013" s="260"/>
      <c r="X1013" s="260"/>
      <c r="Y1013" s="260"/>
      <c r="Z1013" s="260"/>
    </row>
    <row r="1014" spans="9:26" ht="14.25" customHeight="1">
      <c r="I1014" s="260"/>
      <c r="J1014" s="260"/>
      <c r="K1014" s="260"/>
      <c r="L1014" s="260"/>
      <c r="M1014" s="260"/>
      <c r="N1014" s="260"/>
      <c r="O1014" s="260"/>
      <c r="P1014" s="260"/>
      <c r="Q1014" s="260"/>
      <c r="R1014" s="260"/>
      <c r="S1014" s="260"/>
      <c r="T1014" s="260"/>
      <c r="U1014" s="260"/>
      <c r="V1014" s="260"/>
      <c r="W1014" s="260"/>
      <c r="X1014" s="260"/>
      <c r="Y1014" s="260"/>
      <c r="Z1014" s="260"/>
    </row>
    <row r="1015" spans="9:26" ht="14.25" customHeight="1">
      <c r="I1015" s="260"/>
      <c r="J1015" s="260"/>
      <c r="K1015" s="260"/>
      <c r="L1015" s="260"/>
      <c r="M1015" s="260"/>
      <c r="N1015" s="260"/>
      <c r="O1015" s="260"/>
      <c r="P1015" s="260"/>
      <c r="Q1015" s="260"/>
      <c r="R1015" s="260"/>
      <c r="S1015" s="260"/>
      <c r="T1015" s="260"/>
      <c r="U1015" s="260"/>
      <c r="V1015" s="260"/>
      <c r="W1015" s="260"/>
      <c r="X1015" s="260"/>
      <c r="Y1015" s="260"/>
      <c r="Z1015" s="260"/>
    </row>
    <row r="1016" spans="9:26" ht="14.25" customHeight="1">
      <c r="I1016" s="260"/>
      <c r="J1016" s="260"/>
      <c r="K1016" s="260"/>
      <c r="L1016" s="260"/>
      <c r="M1016" s="260"/>
      <c r="N1016" s="260"/>
      <c r="O1016" s="260"/>
      <c r="P1016" s="260"/>
      <c r="Q1016" s="260"/>
      <c r="R1016" s="260"/>
      <c r="S1016" s="260"/>
      <c r="T1016" s="260"/>
      <c r="U1016" s="260"/>
      <c r="V1016" s="260"/>
      <c r="W1016" s="260"/>
      <c r="X1016" s="260"/>
      <c r="Y1016" s="260"/>
      <c r="Z1016" s="260"/>
    </row>
    <row r="1017" spans="9:26" ht="14.25" customHeight="1">
      <c r="I1017" s="260"/>
      <c r="J1017" s="260"/>
      <c r="K1017" s="260"/>
      <c r="L1017" s="260"/>
      <c r="M1017" s="260"/>
      <c r="N1017" s="260"/>
      <c r="O1017" s="260"/>
      <c r="P1017" s="260"/>
      <c r="Q1017" s="260"/>
      <c r="R1017" s="260"/>
      <c r="S1017" s="260"/>
      <c r="T1017" s="260"/>
      <c r="U1017" s="260"/>
      <c r="V1017" s="260"/>
      <c r="W1017" s="260"/>
      <c r="X1017" s="260"/>
      <c r="Y1017" s="260"/>
      <c r="Z1017" s="260"/>
    </row>
    <row r="1018" spans="9:26" ht="14.25" customHeight="1">
      <c r="I1018" s="260"/>
      <c r="J1018" s="260"/>
      <c r="K1018" s="260"/>
      <c r="L1018" s="260"/>
      <c r="M1018" s="260"/>
      <c r="N1018" s="260"/>
      <c r="O1018" s="260"/>
      <c r="P1018" s="260"/>
      <c r="Q1018" s="260"/>
      <c r="R1018" s="260"/>
      <c r="S1018" s="260"/>
      <c r="T1018" s="260"/>
      <c r="U1018" s="260"/>
      <c r="V1018" s="260"/>
      <c r="W1018" s="260"/>
      <c r="X1018" s="260"/>
      <c r="Y1018" s="260"/>
      <c r="Z1018" s="260"/>
    </row>
    <row r="1019" spans="9:26" ht="14.25" customHeight="1">
      <c r="I1019" s="260"/>
      <c r="J1019" s="260"/>
      <c r="K1019" s="260"/>
      <c r="L1019" s="260"/>
      <c r="M1019" s="260"/>
      <c r="N1019" s="260"/>
      <c r="O1019" s="260"/>
      <c r="P1019" s="260"/>
      <c r="Q1019" s="260"/>
      <c r="R1019" s="260"/>
      <c r="S1019" s="260"/>
      <c r="T1019" s="260"/>
      <c r="U1019" s="260"/>
      <c r="V1019" s="260"/>
      <c r="W1019" s="260"/>
      <c r="X1019" s="260"/>
      <c r="Y1019" s="260"/>
      <c r="Z1019" s="260"/>
    </row>
    <row r="1020" spans="9:26" ht="14.25" customHeight="1">
      <c r="I1020" s="260"/>
      <c r="J1020" s="260"/>
      <c r="K1020" s="260"/>
      <c r="L1020" s="260"/>
      <c r="M1020" s="260"/>
      <c r="N1020" s="260"/>
      <c r="O1020" s="260"/>
      <c r="P1020" s="260"/>
      <c r="Q1020" s="260"/>
      <c r="R1020" s="260"/>
      <c r="S1020" s="260"/>
      <c r="T1020" s="260"/>
      <c r="U1020" s="260"/>
      <c r="V1020" s="260"/>
      <c r="W1020" s="260"/>
      <c r="X1020" s="260"/>
      <c r="Y1020" s="260"/>
      <c r="Z1020" s="260"/>
    </row>
    <row r="1021" spans="9:26" ht="14.25" customHeight="1">
      <c r="I1021" s="260"/>
      <c r="J1021" s="260"/>
      <c r="K1021" s="260"/>
      <c r="L1021" s="260"/>
      <c r="M1021" s="260"/>
      <c r="N1021" s="260"/>
      <c r="O1021" s="260"/>
      <c r="P1021" s="260"/>
      <c r="Q1021" s="260"/>
      <c r="R1021" s="260"/>
      <c r="S1021" s="260"/>
      <c r="T1021" s="260"/>
      <c r="U1021" s="260"/>
      <c r="V1021" s="260"/>
      <c r="W1021" s="260"/>
      <c r="X1021" s="260"/>
      <c r="Y1021" s="260"/>
      <c r="Z1021" s="260"/>
    </row>
    <row r="1022" spans="9:26" ht="14.25" customHeight="1">
      <c r="I1022" s="260"/>
      <c r="J1022" s="260"/>
      <c r="K1022" s="260"/>
      <c r="L1022" s="260"/>
      <c r="M1022" s="260"/>
      <c r="N1022" s="260"/>
      <c r="O1022" s="260"/>
      <c r="P1022" s="260"/>
      <c r="Q1022" s="260"/>
      <c r="R1022" s="260"/>
      <c r="S1022" s="260"/>
      <c r="T1022" s="260"/>
      <c r="U1022" s="260"/>
      <c r="V1022" s="260"/>
      <c r="W1022" s="260"/>
      <c r="X1022" s="260"/>
      <c r="Y1022" s="260"/>
      <c r="Z1022" s="260"/>
    </row>
    <row r="1023" spans="9:26" ht="14.25" customHeight="1">
      <c r="I1023" s="260"/>
      <c r="J1023" s="260"/>
      <c r="K1023" s="260"/>
      <c r="L1023" s="260"/>
      <c r="M1023" s="260"/>
      <c r="N1023" s="260"/>
      <c r="O1023" s="260"/>
      <c r="P1023" s="260"/>
      <c r="Q1023" s="260"/>
      <c r="R1023" s="260"/>
      <c r="S1023" s="260"/>
      <c r="T1023" s="260"/>
      <c r="U1023" s="260"/>
      <c r="V1023" s="260"/>
      <c r="W1023" s="260"/>
      <c r="X1023" s="260"/>
      <c r="Y1023" s="260"/>
      <c r="Z1023" s="260"/>
    </row>
    <row r="1024" spans="9:26" ht="14.25" customHeight="1">
      <c r="I1024" s="260"/>
      <c r="J1024" s="260"/>
      <c r="K1024" s="260"/>
      <c r="L1024" s="260"/>
      <c r="M1024" s="260"/>
      <c r="N1024" s="260"/>
      <c r="O1024" s="260"/>
      <c r="P1024" s="260"/>
      <c r="Q1024" s="260"/>
      <c r="R1024" s="260"/>
      <c r="S1024" s="260"/>
      <c r="T1024" s="260"/>
      <c r="U1024" s="260"/>
      <c r="V1024" s="260"/>
      <c r="W1024" s="260"/>
      <c r="X1024" s="260"/>
      <c r="Y1024" s="260"/>
      <c r="Z1024" s="260"/>
    </row>
    <row r="1025" spans="9:26" ht="14.25" customHeight="1">
      <c r="I1025" s="260"/>
      <c r="J1025" s="260"/>
      <c r="K1025" s="260"/>
      <c r="L1025" s="260"/>
      <c r="M1025" s="260"/>
      <c r="N1025" s="260"/>
      <c r="O1025" s="260"/>
      <c r="P1025" s="260"/>
      <c r="Q1025" s="260"/>
      <c r="R1025" s="260"/>
      <c r="S1025" s="260"/>
      <c r="T1025" s="260"/>
      <c r="U1025" s="260"/>
      <c r="V1025" s="260"/>
      <c r="W1025" s="260"/>
      <c r="X1025" s="260"/>
      <c r="Y1025" s="260"/>
      <c r="Z1025" s="260"/>
    </row>
    <row r="1026" spans="9:26" ht="14.25" customHeight="1">
      <c r="I1026" s="260"/>
      <c r="J1026" s="260"/>
      <c r="K1026" s="260"/>
      <c r="L1026" s="260"/>
      <c r="M1026" s="260"/>
      <c r="N1026" s="260"/>
      <c r="O1026" s="260"/>
      <c r="P1026" s="260"/>
      <c r="Q1026" s="260"/>
      <c r="R1026" s="260"/>
      <c r="S1026" s="260"/>
      <c r="T1026" s="260"/>
      <c r="U1026" s="260"/>
      <c r="V1026" s="260"/>
      <c r="W1026" s="260"/>
      <c r="X1026" s="260"/>
      <c r="Y1026" s="260"/>
      <c r="Z1026" s="260"/>
    </row>
    <row r="1027" spans="9:26" ht="14.25" customHeight="1">
      <c r="I1027" s="260"/>
      <c r="J1027" s="260"/>
      <c r="K1027" s="260"/>
      <c r="L1027" s="260"/>
      <c r="M1027" s="260"/>
      <c r="N1027" s="260"/>
      <c r="O1027" s="260"/>
      <c r="P1027" s="260"/>
      <c r="Q1027" s="260"/>
      <c r="R1027" s="260"/>
      <c r="S1027" s="260"/>
      <c r="T1027" s="260"/>
      <c r="U1027" s="260"/>
      <c r="V1027" s="260"/>
      <c r="W1027" s="260"/>
      <c r="X1027" s="260"/>
      <c r="Y1027" s="260"/>
      <c r="Z1027" s="260"/>
    </row>
    <row r="1028" spans="9:26" ht="14.25" customHeight="1">
      <c r="I1028" s="260"/>
      <c r="J1028" s="260"/>
      <c r="K1028" s="260"/>
      <c r="L1028" s="260"/>
      <c r="M1028" s="260"/>
      <c r="N1028" s="260"/>
      <c r="O1028" s="260"/>
      <c r="P1028" s="260"/>
      <c r="Q1028" s="260"/>
      <c r="R1028" s="260"/>
      <c r="S1028" s="260"/>
      <c r="T1028" s="260"/>
      <c r="U1028" s="260"/>
      <c r="V1028" s="260"/>
      <c r="W1028" s="260"/>
      <c r="X1028" s="260"/>
      <c r="Y1028" s="260"/>
      <c r="Z1028" s="260"/>
    </row>
    <row r="1029" spans="9:26" ht="14.25" customHeight="1">
      <c r="I1029" s="260"/>
      <c r="J1029" s="260"/>
      <c r="K1029" s="260"/>
      <c r="L1029" s="260"/>
      <c r="M1029" s="260"/>
      <c r="N1029" s="260"/>
      <c r="O1029" s="260"/>
      <c r="P1029" s="260"/>
      <c r="Q1029" s="260"/>
      <c r="R1029" s="260"/>
      <c r="S1029" s="260"/>
      <c r="T1029" s="260"/>
      <c r="U1029" s="260"/>
      <c r="V1029" s="260"/>
      <c r="W1029" s="260"/>
      <c r="X1029" s="260"/>
      <c r="Y1029" s="260"/>
      <c r="Z1029" s="260"/>
    </row>
    <row r="1030" spans="9:26" ht="14.25" customHeight="1">
      <c r="I1030" s="260"/>
      <c r="J1030" s="260"/>
      <c r="K1030" s="260"/>
      <c r="L1030" s="260"/>
      <c r="M1030" s="260"/>
      <c r="N1030" s="260"/>
      <c r="O1030" s="260"/>
      <c r="P1030" s="260"/>
      <c r="Q1030" s="260"/>
      <c r="R1030" s="260"/>
      <c r="S1030" s="260"/>
      <c r="T1030" s="260"/>
      <c r="U1030" s="260"/>
      <c r="V1030" s="260"/>
      <c r="W1030" s="260"/>
      <c r="X1030" s="260"/>
      <c r="Y1030" s="260"/>
      <c r="Z1030" s="260"/>
    </row>
    <row r="1031" spans="9:26" ht="14.25" customHeight="1">
      <c r="I1031" s="260"/>
      <c r="J1031" s="260"/>
      <c r="K1031" s="260"/>
      <c r="L1031" s="260"/>
      <c r="M1031" s="260"/>
      <c r="N1031" s="260"/>
      <c r="O1031" s="260"/>
      <c r="P1031" s="260"/>
      <c r="Q1031" s="260"/>
      <c r="R1031" s="260"/>
      <c r="S1031" s="260"/>
      <c r="T1031" s="260"/>
      <c r="U1031" s="260"/>
      <c r="V1031" s="260"/>
      <c r="W1031" s="260"/>
      <c r="X1031" s="260"/>
      <c r="Y1031" s="260"/>
      <c r="Z1031" s="260"/>
    </row>
    <row r="1032" spans="9:26" ht="14.25" customHeight="1">
      <c r="I1032" s="260"/>
      <c r="J1032" s="260"/>
      <c r="K1032" s="260"/>
      <c r="L1032" s="260"/>
      <c r="M1032" s="260"/>
      <c r="N1032" s="260"/>
      <c r="O1032" s="260"/>
      <c r="P1032" s="260"/>
      <c r="Q1032" s="260"/>
      <c r="R1032" s="260"/>
      <c r="S1032" s="260"/>
      <c r="T1032" s="260"/>
      <c r="U1032" s="260"/>
      <c r="V1032" s="260"/>
      <c r="W1032" s="260"/>
      <c r="X1032" s="260"/>
      <c r="Y1032" s="260"/>
      <c r="Z1032" s="260"/>
    </row>
    <row r="1033" spans="9:26" ht="14.25" customHeight="1">
      <c r="I1033" s="260"/>
      <c r="J1033" s="260"/>
      <c r="K1033" s="260"/>
      <c r="L1033" s="260"/>
      <c r="M1033" s="260"/>
      <c r="N1033" s="260"/>
      <c r="O1033" s="260"/>
      <c r="P1033" s="260"/>
      <c r="Q1033" s="260"/>
      <c r="R1033" s="260"/>
      <c r="S1033" s="260"/>
      <c r="T1033" s="260"/>
      <c r="U1033" s="260"/>
      <c r="V1033" s="260"/>
      <c r="W1033" s="260"/>
      <c r="X1033" s="260"/>
      <c r="Y1033" s="260"/>
      <c r="Z1033" s="260"/>
    </row>
    <row r="1034" spans="9:26" ht="14.25" customHeight="1">
      <c r="I1034" s="260"/>
      <c r="J1034" s="260"/>
      <c r="K1034" s="260"/>
      <c r="L1034" s="260"/>
      <c r="M1034" s="260"/>
      <c r="N1034" s="260"/>
      <c r="O1034" s="260"/>
      <c r="P1034" s="260"/>
      <c r="Q1034" s="260"/>
      <c r="R1034" s="260"/>
      <c r="S1034" s="260"/>
      <c r="T1034" s="260"/>
      <c r="U1034" s="260"/>
      <c r="V1034" s="260"/>
      <c r="W1034" s="260"/>
      <c r="X1034" s="260"/>
      <c r="Y1034" s="260"/>
      <c r="Z1034" s="260"/>
    </row>
    <row r="1035" spans="9:26" ht="14.25" customHeight="1">
      <c r="I1035" s="260"/>
      <c r="J1035" s="260"/>
      <c r="K1035" s="260"/>
      <c r="L1035" s="260"/>
      <c r="M1035" s="260"/>
      <c r="N1035" s="260"/>
      <c r="O1035" s="260"/>
      <c r="P1035" s="260"/>
      <c r="Q1035" s="260"/>
      <c r="R1035" s="260"/>
      <c r="S1035" s="260"/>
      <c r="T1035" s="260"/>
      <c r="U1035" s="260"/>
      <c r="V1035" s="260"/>
      <c r="W1035" s="260"/>
      <c r="X1035" s="260"/>
      <c r="Y1035" s="260"/>
      <c r="Z1035" s="260"/>
    </row>
    <row r="1036" spans="9:26" ht="14.25" customHeight="1">
      <c r="I1036" s="260"/>
      <c r="J1036" s="260"/>
      <c r="K1036" s="260"/>
      <c r="L1036" s="260"/>
      <c r="M1036" s="260"/>
      <c r="N1036" s="260"/>
      <c r="O1036" s="260"/>
      <c r="P1036" s="260"/>
      <c r="Q1036" s="260"/>
      <c r="R1036" s="260"/>
      <c r="S1036" s="260"/>
      <c r="T1036" s="260"/>
      <c r="U1036" s="260"/>
      <c r="V1036" s="260"/>
      <c r="W1036" s="260"/>
      <c r="X1036" s="260"/>
      <c r="Y1036" s="260"/>
      <c r="Z1036" s="260"/>
    </row>
    <row r="1037" spans="9:26" ht="14.25" customHeight="1">
      <c r="I1037" s="260"/>
      <c r="J1037" s="260"/>
      <c r="K1037" s="260"/>
      <c r="L1037" s="260"/>
      <c r="M1037" s="260"/>
      <c r="N1037" s="260"/>
      <c r="O1037" s="260"/>
      <c r="P1037" s="260"/>
      <c r="Q1037" s="260"/>
      <c r="R1037" s="260"/>
      <c r="S1037" s="260"/>
      <c r="T1037" s="260"/>
      <c r="U1037" s="260"/>
      <c r="V1037" s="260"/>
      <c r="W1037" s="260"/>
      <c r="X1037" s="260"/>
      <c r="Y1037" s="260"/>
      <c r="Z1037" s="260"/>
    </row>
    <row r="1038" spans="9:26" ht="14.25" customHeight="1">
      <c r="I1038" s="260"/>
      <c r="J1038" s="260"/>
      <c r="K1038" s="260"/>
      <c r="L1038" s="260"/>
      <c r="M1038" s="260"/>
      <c r="N1038" s="260"/>
      <c r="O1038" s="260"/>
      <c r="P1038" s="260"/>
      <c r="Q1038" s="260"/>
      <c r="R1038" s="260"/>
      <c r="S1038" s="260"/>
      <c r="T1038" s="260"/>
      <c r="U1038" s="260"/>
      <c r="V1038" s="260"/>
      <c r="W1038" s="260"/>
      <c r="X1038" s="260"/>
      <c r="Y1038" s="260"/>
      <c r="Z1038" s="260"/>
    </row>
    <row r="1039" spans="9:26" ht="14.25" customHeight="1">
      <c r="I1039" s="260"/>
      <c r="J1039" s="260"/>
      <c r="K1039" s="260"/>
      <c r="L1039" s="260"/>
      <c r="M1039" s="260"/>
      <c r="N1039" s="260"/>
      <c r="O1039" s="260"/>
      <c r="P1039" s="260"/>
      <c r="Q1039" s="260"/>
      <c r="R1039" s="260"/>
      <c r="S1039" s="260"/>
      <c r="T1039" s="260"/>
      <c r="U1039" s="260"/>
      <c r="V1039" s="260"/>
      <c r="W1039" s="260"/>
      <c r="X1039" s="260"/>
      <c r="Y1039" s="260"/>
      <c r="Z1039" s="260"/>
    </row>
    <row r="1040" spans="9:26" ht="14.25" customHeight="1">
      <c r="I1040" s="260"/>
      <c r="J1040" s="260"/>
      <c r="K1040" s="260"/>
      <c r="L1040" s="260"/>
      <c r="M1040" s="260"/>
      <c r="N1040" s="260"/>
      <c r="O1040" s="260"/>
      <c r="P1040" s="260"/>
      <c r="Q1040" s="260"/>
      <c r="R1040" s="260"/>
      <c r="S1040" s="260"/>
      <c r="T1040" s="260"/>
      <c r="U1040" s="260"/>
      <c r="V1040" s="260"/>
      <c r="W1040" s="260"/>
      <c r="X1040" s="260"/>
      <c r="Y1040" s="260"/>
      <c r="Z1040" s="260"/>
    </row>
    <row r="1041" spans="9:26" ht="14.25" customHeight="1">
      <c r="I1041" s="260"/>
      <c r="J1041" s="260"/>
      <c r="K1041" s="260"/>
      <c r="L1041" s="260"/>
      <c r="M1041" s="260"/>
      <c r="N1041" s="260"/>
      <c r="O1041" s="260"/>
      <c r="P1041" s="260"/>
      <c r="Q1041" s="260"/>
      <c r="R1041" s="260"/>
      <c r="S1041" s="260"/>
      <c r="T1041" s="260"/>
      <c r="U1041" s="260"/>
      <c r="V1041" s="260"/>
      <c r="W1041" s="260"/>
      <c r="X1041" s="260"/>
      <c r="Y1041" s="260"/>
      <c r="Z1041" s="260"/>
    </row>
    <row r="1042" spans="9:26" ht="14.25" customHeight="1">
      <c r="I1042" s="260"/>
      <c r="J1042" s="260"/>
      <c r="K1042" s="260"/>
      <c r="L1042" s="260"/>
      <c r="M1042" s="260"/>
      <c r="N1042" s="260"/>
      <c r="O1042" s="260"/>
      <c r="P1042" s="260"/>
      <c r="Q1042" s="260"/>
      <c r="R1042" s="260"/>
      <c r="S1042" s="260"/>
      <c r="T1042" s="260"/>
      <c r="U1042" s="260"/>
      <c r="V1042" s="260"/>
      <c r="W1042" s="260"/>
      <c r="X1042" s="260"/>
      <c r="Y1042" s="260"/>
      <c r="Z1042" s="260"/>
    </row>
    <row r="1043" spans="9:26" ht="14.25" customHeight="1">
      <c r="I1043" s="260"/>
      <c r="J1043" s="260"/>
      <c r="K1043" s="260"/>
      <c r="L1043" s="260"/>
      <c r="M1043" s="260"/>
      <c r="N1043" s="260"/>
      <c r="O1043" s="260"/>
      <c r="P1043" s="260"/>
      <c r="Q1043" s="260"/>
      <c r="R1043" s="260"/>
      <c r="S1043" s="260"/>
      <c r="T1043" s="260"/>
      <c r="U1043" s="260"/>
      <c r="V1043" s="260"/>
      <c r="W1043" s="260"/>
      <c r="X1043" s="260"/>
      <c r="Y1043" s="260"/>
      <c r="Z1043" s="260"/>
    </row>
    <row r="1044" spans="9:26" ht="14.25" customHeight="1">
      <c r="I1044" s="260"/>
      <c r="J1044" s="260"/>
      <c r="K1044" s="260"/>
      <c r="L1044" s="260"/>
      <c r="M1044" s="260"/>
      <c r="N1044" s="260"/>
      <c r="O1044" s="260"/>
      <c r="P1044" s="260"/>
      <c r="Q1044" s="260"/>
      <c r="R1044" s="260"/>
      <c r="S1044" s="260"/>
      <c r="T1044" s="260"/>
      <c r="U1044" s="260"/>
      <c r="V1044" s="260"/>
      <c r="W1044" s="260"/>
      <c r="X1044" s="260"/>
      <c r="Y1044" s="260"/>
      <c r="Z1044" s="260"/>
    </row>
    <row r="1045" spans="9:26" ht="14.25" customHeight="1">
      <c r="I1045" s="260"/>
      <c r="J1045" s="260"/>
      <c r="K1045" s="260"/>
      <c r="L1045" s="260"/>
      <c r="M1045" s="260"/>
      <c r="N1045" s="260"/>
      <c r="O1045" s="260"/>
      <c r="P1045" s="260"/>
      <c r="Q1045" s="260"/>
      <c r="R1045" s="260"/>
      <c r="S1045" s="260"/>
      <c r="T1045" s="260"/>
      <c r="U1045" s="260"/>
      <c r="V1045" s="260"/>
      <c r="W1045" s="260"/>
      <c r="X1045" s="260"/>
      <c r="Y1045" s="260"/>
      <c r="Z1045" s="260"/>
    </row>
    <row r="1046" spans="9:26" ht="14.25" customHeight="1">
      <c r="I1046" s="260"/>
      <c r="J1046" s="260"/>
      <c r="K1046" s="260"/>
      <c r="L1046" s="260"/>
      <c r="M1046" s="260"/>
      <c r="N1046" s="260"/>
      <c r="O1046" s="260"/>
      <c r="P1046" s="260"/>
      <c r="Q1046" s="260"/>
      <c r="R1046" s="260"/>
      <c r="S1046" s="260"/>
      <c r="T1046" s="260"/>
      <c r="U1046" s="260"/>
      <c r="V1046" s="260"/>
      <c r="W1046" s="260"/>
      <c r="X1046" s="260"/>
      <c r="Y1046" s="260"/>
      <c r="Z1046" s="260"/>
    </row>
    <row r="1047" spans="9:26" ht="14.25" customHeight="1">
      <c r="I1047" s="260"/>
      <c r="J1047" s="260"/>
      <c r="K1047" s="260"/>
      <c r="L1047" s="260"/>
      <c r="M1047" s="260"/>
      <c r="N1047" s="260"/>
      <c r="O1047" s="260"/>
      <c r="P1047" s="260"/>
      <c r="Q1047" s="260"/>
      <c r="R1047" s="260"/>
      <c r="S1047" s="260"/>
      <c r="T1047" s="260"/>
      <c r="U1047" s="260"/>
      <c r="V1047" s="260"/>
      <c r="W1047" s="260"/>
      <c r="X1047" s="260"/>
      <c r="Y1047" s="260"/>
      <c r="Z1047" s="260"/>
    </row>
    <row r="1048" spans="9:26" ht="14.25" customHeight="1">
      <c r="I1048" s="260"/>
      <c r="J1048" s="260"/>
      <c r="K1048" s="260"/>
      <c r="L1048" s="260"/>
      <c r="M1048" s="260"/>
      <c r="N1048" s="260"/>
      <c r="O1048" s="260"/>
      <c r="P1048" s="260"/>
      <c r="Q1048" s="260"/>
      <c r="R1048" s="260"/>
      <c r="S1048" s="260"/>
      <c r="T1048" s="260"/>
      <c r="U1048" s="260"/>
      <c r="V1048" s="260"/>
      <c r="W1048" s="260"/>
      <c r="X1048" s="260"/>
      <c r="Y1048" s="260"/>
      <c r="Z1048" s="260"/>
    </row>
    <row r="1049" spans="9:26" ht="14.25" customHeight="1">
      <c r="I1049" s="260"/>
      <c r="J1049" s="260"/>
      <c r="K1049" s="260"/>
      <c r="L1049" s="260"/>
      <c r="M1049" s="260"/>
      <c r="N1049" s="260"/>
      <c r="O1049" s="260"/>
      <c r="P1049" s="260"/>
      <c r="Q1049" s="260"/>
      <c r="R1049" s="260"/>
      <c r="S1049" s="260"/>
      <c r="T1049" s="260"/>
      <c r="U1049" s="260"/>
      <c r="V1049" s="260"/>
      <c r="W1049" s="260"/>
      <c r="X1049" s="260"/>
      <c r="Y1049" s="260"/>
      <c r="Z1049" s="260"/>
    </row>
    <row r="1050" spans="9:26" ht="14.25" customHeight="1">
      <c r="I1050" s="260"/>
      <c r="J1050" s="260"/>
      <c r="K1050" s="260"/>
      <c r="L1050" s="260"/>
      <c r="M1050" s="260"/>
      <c r="N1050" s="260"/>
      <c r="O1050" s="260"/>
      <c r="P1050" s="260"/>
      <c r="Q1050" s="260"/>
      <c r="R1050" s="260"/>
      <c r="S1050" s="260"/>
      <c r="T1050" s="260"/>
      <c r="U1050" s="260"/>
      <c r="V1050" s="260"/>
      <c r="W1050" s="260"/>
      <c r="X1050" s="260"/>
      <c r="Y1050" s="260"/>
      <c r="Z1050" s="260"/>
    </row>
    <row r="1051" spans="9:26" ht="14.25" customHeight="1">
      <c r="I1051" s="260"/>
      <c r="J1051" s="260"/>
      <c r="K1051" s="260"/>
      <c r="L1051" s="260"/>
      <c r="M1051" s="260"/>
      <c r="N1051" s="260"/>
      <c r="O1051" s="260"/>
      <c r="P1051" s="260"/>
      <c r="Q1051" s="260"/>
      <c r="R1051" s="260"/>
      <c r="S1051" s="260"/>
      <c r="T1051" s="260"/>
      <c r="U1051" s="260"/>
      <c r="V1051" s="260"/>
      <c r="W1051" s="260"/>
      <c r="X1051" s="260"/>
      <c r="Y1051" s="260"/>
      <c r="Z1051" s="260"/>
    </row>
    <row r="1052" spans="9:26" ht="14.25" customHeight="1">
      <c r="I1052" s="260"/>
      <c r="J1052" s="260"/>
      <c r="K1052" s="260"/>
      <c r="L1052" s="260"/>
      <c r="M1052" s="260"/>
      <c r="N1052" s="260"/>
      <c r="O1052" s="260"/>
      <c r="P1052" s="260"/>
      <c r="Q1052" s="260"/>
      <c r="R1052" s="260"/>
      <c r="S1052" s="260"/>
      <c r="T1052" s="260"/>
      <c r="U1052" s="260"/>
      <c r="V1052" s="260"/>
      <c r="W1052" s="260"/>
      <c r="X1052" s="260"/>
      <c r="Y1052" s="260"/>
      <c r="Z1052" s="260"/>
    </row>
    <row r="1053" spans="9:26" ht="14.25" customHeight="1">
      <c r="I1053" s="260"/>
      <c r="J1053" s="260"/>
      <c r="K1053" s="260"/>
      <c r="L1053" s="260"/>
      <c r="M1053" s="260"/>
      <c r="N1053" s="260"/>
      <c r="O1053" s="260"/>
      <c r="P1053" s="260"/>
      <c r="Q1053" s="260"/>
      <c r="R1053" s="260"/>
      <c r="S1053" s="260"/>
      <c r="T1053" s="260"/>
      <c r="U1053" s="260"/>
      <c r="V1053" s="260"/>
      <c r="W1053" s="260"/>
      <c r="X1053" s="260"/>
      <c r="Y1053" s="260"/>
      <c r="Z1053" s="260"/>
    </row>
    <row r="1054" spans="9:26" ht="14.25" customHeight="1">
      <c r="I1054" s="260"/>
      <c r="J1054" s="260"/>
      <c r="K1054" s="260"/>
      <c r="L1054" s="260"/>
      <c r="M1054" s="260"/>
      <c r="N1054" s="260"/>
      <c r="O1054" s="260"/>
      <c r="P1054" s="260"/>
      <c r="Q1054" s="260"/>
      <c r="R1054" s="260"/>
      <c r="S1054" s="260"/>
      <c r="T1054" s="260"/>
      <c r="U1054" s="260"/>
      <c r="V1054" s="260"/>
      <c r="W1054" s="260"/>
      <c r="X1054" s="260"/>
      <c r="Y1054" s="260"/>
      <c r="Z1054" s="260"/>
    </row>
    <row r="1055" spans="9:26" ht="14.25" customHeight="1">
      <c r="I1055" s="260"/>
      <c r="J1055" s="260"/>
      <c r="K1055" s="260"/>
      <c r="L1055" s="260"/>
      <c r="M1055" s="260"/>
      <c r="N1055" s="260"/>
      <c r="O1055" s="260"/>
      <c r="P1055" s="260"/>
      <c r="Q1055" s="260"/>
      <c r="R1055" s="260"/>
      <c r="S1055" s="260"/>
      <c r="T1055" s="260"/>
      <c r="U1055" s="260"/>
      <c r="V1055" s="260"/>
      <c r="W1055" s="260"/>
      <c r="X1055" s="260"/>
      <c r="Y1055" s="260"/>
      <c r="Z1055" s="260"/>
    </row>
    <row r="1056" spans="9:26" ht="14.25" customHeight="1">
      <c r="I1056" s="260"/>
      <c r="J1056" s="260"/>
      <c r="K1056" s="260"/>
      <c r="L1056" s="260"/>
      <c r="M1056" s="260"/>
      <c r="N1056" s="260"/>
      <c r="O1056" s="260"/>
      <c r="P1056" s="260"/>
      <c r="Q1056" s="260"/>
      <c r="R1056" s="260"/>
      <c r="S1056" s="260"/>
      <c r="T1056" s="260"/>
      <c r="U1056" s="260"/>
      <c r="V1056" s="260"/>
      <c r="W1056" s="260"/>
      <c r="X1056" s="260"/>
      <c r="Y1056" s="260"/>
      <c r="Z1056" s="260"/>
    </row>
    <row r="1057" spans="9:26" ht="14.25" customHeight="1">
      <c r="I1057" s="260"/>
      <c r="J1057" s="260"/>
      <c r="K1057" s="260"/>
      <c r="L1057" s="260"/>
      <c r="M1057" s="260"/>
      <c r="N1057" s="260"/>
      <c r="O1057" s="260"/>
      <c r="P1057" s="260"/>
      <c r="Q1057" s="260"/>
      <c r="R1057" s="260"/>
      <c r="S1057" s="260"/>
      <c r="T1057" s="260"/>
      <c r="U1057" s="260"/>
      <c r="V1057" s="260"/>
      <c r="W1057" s="260"/>
      <c r="X1057" s="260"/>
      <c r="Y1057" s="260"/>
      <c r="Z1057" s="260"/>
    </row>
    <row r="1058" spans="9:26" ht="14.25" customHeight="1">
      <c r="I1058" s="260"/>
      <c r="J1058" s="260"/>
      <c r="K1058" s="260"/>
      <c r="L1058" s="260"/>
      <c r="M1058" s="260"/>
      <c r="N1058" s="260"/>
      <c r="O1058" s="260"/>
      <c r="P1058" s="260"/>
      <c r="Q1058" s="260"/>
      <c r="R1058" s="260"/>
      <c r="S1058" s="260"/>
      <c r="T1058" s="260"/>
      <c r="U1058" s="260"/>
      <c r="V1058" s="260"/>
      <c r="W1058" s="260"/>
      <c r="X1058" s="260"/>
      <c r="Y1058" s="260"/>
      <c r="Z1058" s="260"/>
    </row>
    <row r="1059" spans="9:26" ht="14.25" customHeight="1">
      <c r="I1059" s="260"/>
      <c r="J1059" s="260"/>
      <c r="K1059" s="260"/>
      <c r="L1059" s="260"/>
      <c r="M1059" s="260"/>
      <c r="N1059" s="260"/>
      <c r="O1059" s="260"/>
      <c r="P1059" s="260"/>
      <c r="Q1059" s="260"/>
      <c r="R1059" s="260"/>
      <c r="S1059" s="260"/>
      <c r="T1059" s="260"/>
      <c r="U1059" s="260"/>
      <c r="V1059" s="260"/>
      <c r="W1059" s="260"/>
      <c r="X1059" s="260"/>
      <c r="Y1059" s="260"/>
      <c r="Z1059" s="260"/>
    </row>
    <row r="1060" spans="9:26" ht="14.25" customHeight="1">
      <c r="I1060" s="260"/>
      <c r="J1060" s="260"/>
      <c r="K1060" s="260"/>
      <c r="L1060" s="260"/>
      <c r="M1060" s="260"/>
      <c r="N1060" s="260"/>
      <c r="O1060" s="260"/>
      <c r="P1060" s="260"/>
      <c r="Q1060" s="260"/>
      <c r="R1060" s="260"/>
      <c r="S1060" s="260"/>
      <c r="T1060" s="260"/>
      <c r="U1060" s="260"/>
      <c r="V1060" s="260"/>
      <c r="W1060" s="260"/>
      <c r="X1060" s="260"/>
      <c r="Y1060" s="260"/>
      <c r="Z1060" s="260"/>
    </row>
    <row r="1061" spans="9:26" ht="14.25" customHeight="1">
      <c r="I1061" s="260"/>
      <c r="J1061" s="260"/>
      <c r="K1061" s="260"/>
      <c r="L1061" s="260"/>
      <c r="M1061" s="260"/>
      <c r="N1061" s="260"/>
      <c r="O1061" s="260"/>
      <c r="P1061" s="260"/>
      <c r="Q1061" s="260"/>
      <c r="R1061" s="260"/>
      <c r="S1061" s="260"/>
      <c r="T1061" s="260"/>
      <c r="U1061" s="260"/>
      <c r="V1061" s="260"/>
      <c r="W1061" s="260"/>
      <c r="X1061" s="260"/>
      <c r="Y1061" s="260"/>
      <c r="Z1061" s="260"/>
    </row>
    <row r="1062" spans="9:26" ht="14.25" customHeight="1">
      <c r="I1062" s="260"/>
      <c r="J1062" s="260"/>
      <c r="K1062" s="260"/>
      <c r="L1062" s="260"/>
      <c r="M1062" s="260"/>
      <c r="N1062" s="260"/>
      <c r="O1062" s="260"/>
      <c r="P1062" s="260"/>
      <c r="Q1062" s="260"/>
      <c r="R1062" s="260"/>
      <c r="S1062" s="260"/>
      <c r="T1062" s="260"/>
      <c r="U1062" s="260"/>
      <c r="V1062" s="260"/>
      <c r="W1062" s="260"/>
      <c r="X1062" s="260"/>
      <c r="Y1062" s="260"/>
      <c r="Z1062" s="260"/>
    </row>
    <row r="1063" spans="9:26" ht="14.25" customHeight="1">
      <c r="I1063" s="260"/>
      <c r="J1063" s="260"/>
      <c r="K1063" s="260"/>
      <c r="L1063" s="260"/>
      <c r="M1063" s="260"/>
      <c r="N1063" s="260"/>
      <c r="O1063" s="260"/>
      <c r="P1063" s="260"/>
      <c r="Q1063" s="260"/>
      <c r="R1063" s="260"/>
      <c r="S1063" s="260"/>
      <c r="T1063" s="260"/>
      <c r="U1063" s="260"/>
      <c r="V1063" s="260"/>
      <c r="W1063" s="260"/>
      <c r="X1063" s="260"/>
      <c r="Y1063" s="260"/>
      <c r="Z1063" s="260"/>
    </row>
    <row r="1064" spans="9:26" ht="14.25" customHeight="1">
      <c r="I1064" s="260"/>
      <c r="J1064" s="260"/>
      <c r="K1064" s="260"/>
      <c r="L1064" s="260"/>
      <c r="M1064" s="260"/>
      <c r="N1064" s="260"/>
      <c r="O1064" s="260"/>
      <c r="P1064" s="260"/>
      <c r="Q1064" s="260"/>
      <c r="R1064" s="260"/>
      <c r="S1064" s="260"/>
      <c r="T1064" s="260"/>
      <c r="U1064" s="260"/>
      <c r="V1064" s="260"/>
      <c r="W1064" s="260"/>
      <c r="X1064" s="260"/>
      <c r="Y1064" s="260"/>
      <c r="Z1064" s="260"/>
    </row>
    <row r="1065" spans="9:26" ht="14.25" customHeight="1">
      <c r="I1065" s="260"/>
      <c r="J1065" s="260"/>
      <c r="K1065" s="260"/>
      <c r="L1065" s="260"/>
      <c r="M1065" s="260"/>
      <c r="N1065" s="260"/>
      <c r="O1065" s="260"/>
      <c r="P1065" s="260"/>
      <c r="Q1065" s="260"/>
      <c r="R1065" s="260"/>
      <c r="S1065" s="260"/>
      <c r="T1065" s="260"/>
      <c r="U1065" s="260"/>
      <c r="V1065" s="260"/>
      <c r="W1065" s="260"/>
      <c r="X1065" s="260"/>
      <c r="Y1065" s="260"/>
      <c r="Z1065" s="260"/>
    </row>
    <row r="1066" spans="9:26" ht="14.25" customHeight="1">
      <c r="I1066" s="260"/>
      <c r="J1066" s="260"/>
      <c r="K1066" s="260"/>
      <c r="L1066" s="260"/>
      <c r="M1066" s="260"/>
      <c r="N1066" s="260"/>
      <c r="O1066" s="260"/>
      <c r="P1066" s="260"/>
      <c r="Q1066" s="260"/>
      <c r="R1066" s="260"/>
      <c r="S1066" s="260"/>
      <c r="T1066" s="260"/>
      <c r="U1066" s="260"/>
      <c r="V1066" s="260"/>
      <c r="W1066" s="260"/>
      <c r="X1066" s="260"/>
      <c r="Y1066" s="260"/>
      <c r="Z1066" s="260"/>
    </row>
    <row r="1067" spans="9:26" ht="14.25" customHeight="1">
      <c r="I1067" s="260"/>
      <c r="J1067" s="260"/>
      <c r="K1067" s="260"/>
      <c r="L1067" s="260"/>
      <c r="M1067" s="260"/>
      <c r="N1067" s="260"/>
      <c r="O1067" s="260"/>
      <c r="P1067" s="260"/>
      <c r="Q1067" s="260"/>
      <c r="R1067" s="260"/>
      <c r="S1067" s="260"/>
      <c r="T1067" s="260"/>
      <c r="U1067" s="260"/>
      <c r="V1067" s="260"/>
      <c r="W1067" s="260"/>
      <c r="X1067" s="260"/>
      <c r="Y1067" s="260"/>
      <c r="Z1067" s="260"/>
    </row>
    <row r="1068" spans="9:26" ht="14.25" customHeight="1">
      <c r="I1068" s="260"/>
      <c r="J1068" s="260"/>
      <c r="K1068" s="260"/>
      <c r="L1068" s="260"/>
      <c r="M1068" s="260"/>
      <c r="N1068" s="260"/>
      <c r="O1068" s="260"/>
      <c r="P1068" s="260"/>
      <c r="Q1068" s="260"/>
      <c r="R1068" s="260"/>
      <c r="S1068" s="260"/>
      <c r="T1068" s="260"/>
      <c r="U1068" s="260"/>
      <c r="V1068" s="260"/>
      <c r="W1068" s="260"/>
      <c r="X1068" s="260"/>
      <c r="Y1068" s="260"/>
      <c r="Z1068" s="260"/>
    </row>
    <row r="1069" spans="9:26" ht="14.25" customHeight="1">
      <c r="I1069" s="260"/>
      <c r="J1069" s="260"/>
      <c r="K1069" s="260"/>
      <c r="L1069" s="260"/>
      <c r="M1069" s="260"/>
      <c r="N1069" s="260"/>
      <c r="O1069" s="260"/>
      <c r="P1069" s="260"/>
      <c r="Q1069" s="260"/>
      <c r="R1069" s="260"/>
      <c r="S1069" s="260"/>
      <c r="T1069" s="260"/>
      <c r="U1069" s="260"/>
      <c r="V1069" s="260"/>
      <c r="W1069" s="260"/>
      <c r="X1069" s="260"/>
      <c r="Y1069" s="260"/>
      <c r="Z1069" s="260"/>
    </row>
    <row r="1070" spans="9:26" ht="14.25" customHeight="1">
      <c r="I1070" s="260"/>
      <c r="J1070" s="260"/>
      <c r="K1070" s="260"/>
      <c r="L1070" s="260"/>
      <c r="M1070" s="260"/>
      <c r="N1070" s="260"/>
      <c r="O1070" s="260"/>
      <c r="P1070" s="260"/>
      <c r="Q1070" s="260"/>
      <c r="R1070" s="260"/>
      <c r="S1070" s="260"/>
      <c r="T1070" s="260"/>
      <c r="U1070" s="260"/>
      <c r="V1070" s="260"/>
      <c r="W1070" s="260"/>
      <c r="X1070" s="260"/>
      <c r="Y1070" s="260"/>
      <c r="Z1070" s="260"/>
    </row>
    <row r="1071" spans="9:26" ht="14.25" customHeight="1">
      <c r="I1071" s="260"/>
      <c r="J1071" s="260"/>
      <c r="K1071" s="260"/>
      <c r="L1071" s="260"/>
      <c r="M1071" s="260"/>
      <c r="N1071" s="260"/>
      <c r="O1071" s="260"/>
      <c r="P1071" s="260"/>
      <c r="Q1071" s="260"/>
      <c r="R1071" s="260"/>
      <c r="S1071" s="260"/>
      <c r="T1071" s="260"/>
      <c r="U1071" s="260"/>
      <c r="V1071" s="260"/>
      <c r="W1071" s="260"/>
      <c r="X1071" s="260"/>
      <c r="Y1071" s="260"/>
      <c r="Z1071" s="260"/>
    </row>
    <row r="1072" spans="9:26" ht="14.25" customHeight="1">
      <c r="I1072" s="260"/>
      <c r="J1072" s="260"/>
      <c r="K1072" s="260"/>
      <c r="L1072" s="260"/>
      <c r="M1072" s="260"/>
      <c r="N1072" s="260"/>
      <c r="O1072" s="260"/>
      <c r="P1072" s="260"/>
      <c r="Q1072" s="260"/>
      <c r="R1072" s="260"/>
      <c r="S1072" s="260"/>
      <c r="T1072" s="260"/>
      <c r="U1072" s="260"/>
      <c r="V1072" s="260"/>
      <c r="W1072" s="260"/>
      <c r="X1072" s="260"/>
      <c r="Y1072" s="260"/>
      <c r="Z1072" s="260"/>
    </row>
    <row r="1073" spans="9:26" ht="14.25" customHeight="1">
      <c r="I1073" s="260"/>
      <c r="J1073" s="260"/>
      <c r="K1073" s="260"/>
      <c r="L1073" s="260"/>
      <c r="M1073" s="260"/>
      <c r="N1073" s="260"/>
      <c r="O1073" s="260"/>
      <c r="P1073" s="260"/>
      <c r="Q1073" s="260"/>
      <c r="R1073" s="260"/>
      <c r="S1073" s="260"/>
      <c r="T1073" s="260"/>
      <c r="U1073" s="260"/>
      <c r="V1073" s="260"/>
      <c r="W1073" s="260"/>
      <c r="X1073" s="260"/>
      <c r="Y1073" s="260"/>
      <c r="Z1073" s="260"/>
    </row>
    <row r="1074" spans="9:26" ht="14.25" customHeight="1">
      <c r="I1074" s="260"/>
      <c r="J1074" s="260"/>
      <c r="K1074" s="260"/>
      <c r="L1074" s="260"/>
      <c r="M1074" s="260"/>
      <c r="N1074" s="260"/>
      <c r="O1074" s="260"/>
      <c r="P1074" s="260"/>
      <c r="Q1074" s="260"/>
      <c r="R1074" s="260"/>
      <c r="S1074" s="260"/>
      <c r="T1074" s="260"/>
      <c r="U1074" s="260"/>
      <c r="V1074" s="260"/>
      <c r="W1074" s="260"/>
      <c r="X1074" s="260"/>
      <c r="Y1074" s="260"/>
      <c r="Z1074" s="260"/>
    </row>
    <row r="1075" spans="9:26" ht="14.25" customHeight="1">
      <c r="I1075" s="260"/>
      <c r="J1075" s="260"/>
      <c r="K1075" s="260"/>
      <c r="L1075" s="260"/>
      <c r="M1075" s="260"/>
      <c r="N1075" s="260"/>
      <c r="O1075" s="260"/>
      <c r="P1075" s="260"/>
      <c r="Q1075" s="260"/>
      <c r="R1075" s="260"/>
      <c r="S1075" s="260"/>
      <c r="T1075" s="260"/>
      <c r="U1075" s="260"/>
      <c r="V1075" s="260"/>
      <c r="W1075" s="260"/>
      <c r="X1075" s="260"/>
      <c r="Y1075" s="260"/>
      <c r="Z1075" s="260"/>
    </row>
    <row r="1076" spans="9:26" ht="14.25" customHeight="1">
      <c r="I1076" s="260"/>
      <c r="J1076" s="260"/>
      <c r="K1076" s="260"/>
      <c r="L1076" s="260"/>
      <c r="M1076" s="260"/>
      <c r="N1076" s="260"/>
      <c r="O1076" s="260"/>
      <c r="P1076" s="260"/>
      <c r="Q1076" s="260"/>
      <c r="R1076" s="260"/>
      <c r="S1076" s="260"/>
      <c r="T1076" s="260"/>
      <c r="U1076" s="260"/>
      <c r="V1076" s="260"/>
      <c r="W1076" s="260"/>
      <c r="X1076" s="260"/>
      <c r="Y1076" s="260"/>
      <c r="Z1076" s="260"/>
    </row>
    <row r="1077" spans="9:26" ht="14.25" customHeight="1">
      <c r="I1077" s="260"/>
      <c r="J1077" s="260"/>
      <c r="K1077" s="260"/>
      <c r="L1077" s="260"/>
      <c r="M1077" s="260"/>
      <c r="N1077" s="260"/>
      <c r="O1077" s="260"/>
      <c r="P1077" s="260"/>
      <c r="Q1077" s="260"/>
      <c r="R1077" s="260"/>
      <c r="S1077" s="260"/>
      <c r="T1077" s="260"/>
      <c r="U1077" s="260"/>
      <c r="V1077" s="260"/>
      <c r="W1077" s="260"/>
      <c r="X1077" s="260"/>
      <c r="Y1077" s="260"/>
      <c r="Z1077" s="260"/>
    </row>
    <row r="1078" spans="9:26" ht="14.25" customHeight="1">
      <c r="I1078" s="260"/>
      <c r="J1078" s="260"/>
      <c r="K1078" s="260"/>
      <c r="L1078" s="260"/>
      <c r="M1078" s="260"/>
      <c r="N1078" s="260"/>
      <c r="O1078" s="260"/>
      <c r="P1078" s="260"/>
      <c r="Q1078" s="260"/>
      <c r="R1078" s="260"/>
      <c r="S1078" s="260"/>
      <c r="T1078" s="260"/>
      <c r="U1078" s="260"/>
      <c r="V1078" s="260"/>
      <c r="W1078" s="260"/>
      <c r="X1078" s="260"/>
      <c r="Y1078" s="260"/>
      <c r="Z1078" s="260"/>
    </row>
    <row r="1079" spans="9:26" ht="14.25" customHeight="1">
      <c r="I1079" s="260"/>
      <c r="J1079" s="260"/>
      <c r="K1079" s="260"/>
      <c r="L1079" s="260"/>
      <c r="M1079" s="260"/>
      <c r="N1079" s="260"/>
      <c r="O1079" s="260"/>
      <c r="P1079" s="260"/>
      <c r="Q1079" s="260"/>
      <c r="R1079" s="260"/>
      <c r="S1079" s="260"/>
      <c r="T1079" s="260"/>
      <c r="U1079" s="260"/>
      <c r="V1079" s="260"/>
      <c r="W1079" s="260"/>
      <c r="X1079" s="260"/>
      <c r="Y1079" s="260"/>
      <c r="Z1079" s="260"/>
    </row>
    <row r="1080" spans="9:26" ht="14.25" customHeight="1">
      <c r="I1080" s="260"/>
      <c r="J1080" s="260"/>
      <c r="K1080" s="260"/>
      <c r="L1080" s="260"/>
      <c r="M1080" s="260"/>
      <c r="N1080" s="260"/>
      <c r="O1080" s="260"/>
      <c r="P1080" s="260"/>
      <c r="Q1080" s="260"/>
      <c r="R1080" s="260"/>
      <c r="S1080" s="260"/>
      <c r="T1080" s="260"/>
      <c r="U1080" s="260"/>
      <c r="V1080" s="260"/>
      <c r="W1080" s="260"/>
      <c r="X1080" s="260"/>
      <c r="Y1080" s="260"/>
      <c r="Z1080" s="260"/>
    </row>
    <row r="1081" spans="9:26" ht="14.25" customHeight="1">
      <c r="I1081" s="260"/>
      <c r="J1081" s="260"/>
      <c r="K1081" s="260"/>
      <c r="L1081" s="260"/>
      <c r="M1081" s="260"/>
      <c r="N1081" s="260"/>
      <c r="O1081" s="260"/>
      <c r="P1081" s="260"/>
      <c r="Q1081" s="260"/>
      <c r="R1081" s="260"/>
      <c r="S1081" s="260"/>
      <c r="T1081" s="260"/>
      <c r="U1081" s="260"/>
      <c r="V1081" s="260"/>
      <c r="W1081" s="260"/>
      <c r="X1081" s="260"/>
      <c r="Y1081" s="260"/>
      <c r="Z1081" s="260"/>
    </row>
    <row r="1082" spans="9:26" ht="14.25" customHeight="1">
      <c r="I1082" s="260"/>
      <c r="J1082" s="260"/>
      <c r="K1082" s="260"/>
      <c r="L1082" s="260"/>
      <c r="M1082" s="260"/>
      <c r="N1082" s="260"/>
      <c r="O1082" s="260"/>
      <c r="P1082" s="260"/>
      <c r="Q1082" s="260"/>
      <c r="R1082" s="260"/>
      <c r="S1082" s="260"/>
      <c r="T1082" s="260"/>
      <c r="U1082" s="260"/>
      <c r="V1082" s="260"/>
      <c r="W1082" s="260"/>
      <c r="X1082" s="260"/>
      <c r="Y1082" s="260"/>
      <c r="Z1082" s="260"/>
    </row>
    <row r="1083" spans="9:26" ht="14.25" customHeight="1">
      <c r="I1083" s="260"/>
      <c r="J1083" s="260"/>
      <c r="K1083" s="260"/>
      <c r="L1083" s="260"/>
      <c r="M1083" s="260"/>
      <c r="N1083" s="260"/>
      <c r="O1083" s="260"/>
      <c r="P1083" s="260"/>
      <c r="Q1083" s="260"/>
      <c r="R1083" s="260"/>
      <c r="S1083" s="260"/>
      <c r="T1083" s="260"/>
      <c r="U1083" s="260"/>
      <c r="V1083" s="260"/>
      <c r="W1083" s="260"/>
      <c r="X1083" s="260"/>
      <c r="Y1083" s="260"/>
      <c r="Z1083" s="260"/>
    </row>
    <row r="1084" spans="9:26" ht="14.25" customHeight="1">
      <c r="I1084" s="260"/>
      <c r="J1084" s="260"/>
      <c r="K1084" s="260"/>
      <c r="L1084" s="260"/>
      <c r="M1084" s="260"/>
      <c r="N1084" s="260"/>
      <c r="O1084" s="260"/>
      <c r="P1084" s="260"/>
      <c r="Q1084" s="260"/>
      <c r="R1084" s="260"/>
      <c r="S1084" s="260"/>
      <c r="T1084" s="260"/>
      <c r="U1084" s="260"/>
      <c r="V1084" s="260"/>
      <c r="W1084" s="260"/>
      <c r="X1084" s="260"/>
      <c r="Y1084" s="260"/>
      <c r="Z1084" s="260"/>
    </row>
    <row r="1085" spans="9:26" ht="14.25" customHeight="1">
      <c r="I1085" s="260"/>
      <c r="J1085" s="260"/>
      <c r="K1085" s="260"/>
      <c r="L1085" s="260"/>
      <c r="M1085" s="260"/>
      <c r="N1085" s="260"/>
      <c r="O1085" s="260"/>
      <c r="P1085" s="260"/>
      <c r="Q1085" s="260"/>
      <c r="R1085" s="260"/>
      <c r="S1085" s="260"/>
      <c r="T1085" s="260"/>
      <c r="U1085" s="260"/>
      <c r="V1085" s="260"/>
      <c r="W1085" s="260"/>
      <c r="X1085" s="260"/>
      <c r="Y1085" s="260"/>
      <c r="Z1085" s="260"/>
    </row>
    <row r="1086" spans="9:26" ht="14.25" customHeight="1">
      <c r="I1086" s="260"/>
      <c r="J1086" s="260"/>
      <c r="K1086" s="260"/>
      <c r="L1086" s="260"/>
      <c r="M1086" s="260"/>
      <c r="N1086" s="260"/>
      <c r="O1086" s="260"/>
      <c r="P1086" s="260"/>
      <c r="Q1086" s="260"/>
      <c r="R1086" s="260"/>
      <c r="S1086" s="260"/>
      <c r="T1086" s="260"/>
      <c r="U1086" s="260"/>
      <c r="V1086" s="260"/>
      <c r="W1086" s="260"/>
      <c r="X1086" s="260"/>
      <c r="Y1086" s="260"/>
      <c r="Z1086" s="260"/>
    </row>
    <row r="1087" spans="9:26" ht="14.25" customHeight="1">
      <c r="I1087" s="260"/>
      <c r="J1087" s="260"/>
      <c r="K1087" s="260"/>
      <c r="L1087" s="260"/>
      <c r="M1087" s="260"/>
      <c r="N1087" s="260"/>
      <c r="O1087" s="260"/>
      <c r="P1087" s="260"/>
      <c r="Q1087" s="260"/>
      <c r="R1087" s="260"/>
      <c r="S1087" s="260"/>
      <c r="T1087" s="260"/>
      <c r="U1087" s="260"/>
      <c r="V1087" s="260"/>
      <c r="W1087" s="260"/>
      <c r="X1087" s="260"/>
      <c r="Y1087" s="260"/>
      <c r="Z1087" s="260"/>
    </row>
    <row r="1088" spans="9:26" ht="14.25" customHeight="1">
      <c r="I1088" s="260"/>
      <c r="J1088" s="260"/>
      <c r="K1088" s="260"/>
      <c r="L1088" s="260"/>
      <c r="M1088" s="260"/>
      <c r="N1088" s="260"/>
      <c r="O1088" s="260"/>
      <c r="P1088" s="260"/>
      <c r="Q1088" s="260"/>
      <c r="R1088" s="260"/>
      <c r="S1088" s="260"/>
      <c r="T1088" s="260"/>
      <c r="U1088" s="260"/>
      <c r="V1088" s="260"/>
      <c r="W1088" s="260"/>
      <c r="X1088" s="260"/>
      <c r="Y1088" s="260"/>
      <c r="Z1088" s="260"/>
    </row>
    <row r="1089" spans="9:26" ht="14.25" customHeight="1">
      <c r="I1089" s="260"/>
      <c r="J1089" s="260"/>
      <c r="K1089" s="260"/>
      <c r="L1089" s="260"/>
      <c r="M1089" s="260"/>
      <c r="N1089" s="260"/>
      <c r="O1089" s="260"/>
      <c r="P1089" s="260"/>
      <c r="Q1089" s="260"/>
      <c r="R1089" s="260"/>
      <c r="S1089" s="260"/>
      <c r="T1089" s="260"/>
      <c r="U1089" s="260"/>
      <c r="V1089" s="260"/>
      <c r="W1089" s="260"/>
      <c r="X1089" s="260"/>
      <c r="Y1089" s="260"/>
      <c r="Z1089" s="260"/>
    </row>
    <row r="1090" spans="9:26" ht="14.25" customHeight="1">
      <c r="I1090" s="260"/>
      <c r="J1090" s="260"/>
      <c r="K1090" s="260"/>
      <c r="L1090" s="260"/>
      <c r="M1090" s="260"/>
      <c r="N1090" s="260"/>
      <c r="O1090" s="260"/>
      <c r="P1090" s="260"/>
      <c r="Q1090" s="260"/>
      <c r="R1090" s="260"/>
      <c r="S1090" s="260"/>
      <c r="T1090" s="260"/>
      <c r="U1090" s="260"/>
      <c r="V1090" s="260"/>
      <c r="W1090" s="260"/>
      <c r="X1090" s="260"/>
      <c r="Y1090" s="260"/>
      <c r="Z1090" s="260"/>
    </row>
    <row r="1091" spans="9:26" ht="14.25" customHeight="1">
      <c r="I1091" s="260"/>
      <c r="J1091" s="260"/>
      <c r="K1091" s="260"/>
      <c r="L1091" s="260"/>
      <c r="M1091" s="260"/>
      <c r="N1091" s="260"/>
      <c r="O1091" s="260"/>
      <c r="P1091" s="260"/>
      <c r="Q1091" s="260"/>
      <c r="R1091" s="260"/>
      <c r="S1091" s="260"/>
      <c r="T1091" s="260"/>
      <c r="U1091" s="260"/>
      <c r="V1091" s="260"/>
      <c r="W1091" s="260"/>
      <c r="X1091" s="260"/>
      <c r="Y1091" s="260"/>
      <c r="Z1091" s="260"/>
    </row>
    <row r="1092" spans="9:26" ht="14.25" customHeight="1">
      <c r="I1092" s="260"/>
      <c r="J1092" s="260"/>
      <c r="K1092" s="260"/>
      <c r="L1092" s="260"/>
      <c r="M1092" s="260"/>
      <c r="N1092" s="260"/>
      <c r="O1092" s="260"/>
      <c r="P1092" s="260"/>
      <c r="Q1092" s="260"/>
      <c r="R1092" s="260"/>
      <c r="S1092" s="260"/>
      <c r="T1092" s="260"/>
      <c r="U1092" s="260"/>
      <c r="V1092" s="260"/>
      <c r="W1092" s="260"/>
      <c r="X1092" s="260"/>
      <c r="Y1092" s="260"/>
      <c r="Z1092" s="260"/>
    </row>
    <row r="1093" spans="9:26" ht="14.25" customHeight="1">
      <c r="I1093" s="260"/>
      <c r="J1093" s="260"/>
      <c r="K1093" s="260"/>
      <c r="L1093" s="260"/>
      <c r="M1093" s="260"/>
      <c r="N1093" s="260"/>
      <c r="O1093" s="260"/>
      <c r="P1093" s="260"/>
      <c r="Q1093" s="260"/>
      <c r="R1093" s="260"/>
      <c r="S1093" s="260"/>
      <c r="T1093" s="260"/>
      <c r="U1093" s="260"/>
      <c r="V1093" s="260"/>
      <c r="W1093" s="260"/>
      <c r="X1093" s="260"/>
      <c r="Y1093" s="260"/>
      <c r="Z1093" s="260"/>
    </row>
    <row r="1094" spans="9:26" ht="14.25" customHeight="1">
      <c r="I1094" s="260"/>
      <c r="J1094" s="260"/>
      <c r="K1094" s="260"/>
      <c r="L1094" s="260"/>
      <c r="M1094" s="260"/>
      <c r="N1094" s="260"/>
      <c r="O1094" s="260"/>
      <c r="P1094" s="260"/>
      <c r="Q1094" s="260"/>
      <c r="R1094" s="260"/>
      <c r="S1094" s="260"/>
      <c r="T1094" s="260"/>
      <c r="U1094" s="260"/>
      <c r="V1094" s="260"/>
      <c r="W1094" s="260"/>
      <c r="X1094" s="260"/>
      <c r="Y1094" s="260"/>
      <c r="Z1094" s="260"/>
    </row>
    <row r="1095" spans="9:26" ht="14.25" customHeight="1">
      <c r="I1095" s="260"/>
      <c r="J1095" s="260"/>
      <c r="K1095" s="260"/>
      <c r="L1095" s="260"/>
      <c r="M1095" s="260"/>
      <c r="N1095" s="260"/>
      <c r="O1095" s="260"/>
      <c r="P1095" s="260"/>
      <c r="Q1095" s="260"/>
      <c r="R1095" s="260"/>
      <c r="S1095" s="260"/>
      <c r="T1095" s="260"/>
      <c r="U1095" s="260"/>
      <c r="V1095" s="260"/>
      <c r="W1095" s="260"/>
      <c r="X1095" s="260"/>
      <c r="Y1095" s="260"/>
      <c r="Z1095" s="260"/>
    </row>
    <row r="1096" spans="9:26" ht="14.25" customHeight="1">
      <c r="I1096" s="260"/>
      <c r="J1096" s="260"/>
      <c r="K1096" s="260"/>
      <c r="L1096" s="260"/>
      <c r="M1096" s="260"/>
      <c r="N1096" s="260"/>
      <c r="O1096" s="260"/>
      <c r="P1096" s="260"/>
      <c r="Q1096" s="260"/>
      <c r="R1096" s="260"/>
      <c r="S1096" s="260"/>
      <c r="T1096" s="260"/>
      <c r="U1096" s="260"/>
      <c r="V1096" s="260"/>
      <c r="W1096" s="260"/>
      <c r="X1096" s="260"/>
      <c r="Y1096" s="260"/>
      <c r="Z1096" s="260"/>
    </row>
    <row r="1097" spans="9:26" ht="14.25" customHeight="1">
      <c r="I1097" s="260"/>
      <c r="J1097" s="260"/>
      <c r="K1097" s="260"/>
      <c r="L1097" s="260"/>
      <c r="M1097" s="260"/>
      <c r="N1097" s="260"/>
      <c r="O1097" s="260"/>
      <c r="P1097" s="260"/>
      <c r="Q1097" s="260"/>
      <c r="R1097" s="260"/>
      <c r="S1097" s="260"/>
      <c r="T1097" s="260"/>
      <c r="U1097" s="260"/>
      <c r="V1097" s="260"/>
      <c r="W1097" s="260"/>
      <c r="X1097" s="260"/>
      <c r="Y1097" s="260"/>
      <c r="Z1097" s="260"/>
    </row>
    <row r="1098" spans="9:26" ht="14.25" customHeight="1">
      <c r="I1098" s="260"/>
      <c r="J1098" s="260"/>
      <c r="K1098" s="260"/>
      <c r="L1098" s="260"/>
      <c r="M1098" s="260"/>
      <c r="N1098" s="260"/>
      <c r="O1098" s="260"/>
      <c r="P1098" s="260"/>
      <c r="Q1098" s="260"/>
      <c r="R1098" s="260"/>
      <c r="S1098" s="260"/>
      <c r="T1098" s="260"/>
      <c r="U1098" s="260"/>
      <c r="V1098" s="260"/>
      <c r="W1098" s="260"/>
      <c r="X1098" s="260"/>
      <c r="Y1098" s="260"/>
      <c r="Z1098" s="260"/>
    </row>
    <row r="1099" spans="9:26" ht="14.25" customHeight="1">
      <c r="I1099" s="260"/>
      <c r="J1099" s="260"/>
      <c r="K1099" s="260"/>
      <c r="L1099" s="260"/>
      <c r="M1099" s="260"/>
      <c r="N1099" s="260"/>
      <c r="O1099" s="260"/>
      <c r="P1099" s="260"/>
      <c r="Q1099" s="260"/>
      <c r="R1099" s="260"/>
      <c r="S1099" s="260"/>
      <c r="T1099" s="260"/>
      <c r="U1099" s="260"/>
      <c r="V1099" s="260"/>
      <c r="W1099" s="260"/>
      <c r="X1099" s="260"/>
      <c r="Y1099" s="260"/>
      <c r="Z1099" s="260"/>
    </row>
    <row r="1100" spans="9:26" ht="14.25" customHeight="1">
      <c r="I1100" s="260"/>
      <c r="J1100" s="260"/>
      <c r="K1100" s="260"/>
      <c r="L1100" s="260"/>
      <c r="M1100" s="260"/>
      <c r="N1100" s="260"/>
      <c r="O1100" s="260"/>
      <c r="P1100" s="260"/>
      <c r="Q1100" s="260"/>
      <c r="R1100" s="260"/>
      <c r="S1100" s="260"/>
      <c r="T1100" s="260"/>
      <c r="U1100" s="260"/>
      <c r="V1100" s="260"/>
      <c r="W1100" s="260"/>
      <c r="X1100" s="260"/>
      <c r="Y1100" s="260"/>
      <c r="Z1100" s="260"/>
    </row>
    <row r="1101" spans="9:26" ht="14.25" customHeight="1">
      <c r="I1101" s="260"/>
      <c r="J1101" s="260"/>
      <c r="K1101" s="260"/>
      <c r="L1101" s="260"/>
      <c r="M1101" s="260"/>
      <c r="N1101" s="260"/>
      <c r="O1101" s="260"/>
      <c r="P1101" s="260"/>
      <c r="Q1101" s="260"/>
      <c r="R1101" s="260"/>
      <c r="S1101" s="260"/>
      <c r="T1101" s="260"/>
      <c r="U1101" s="260"/>
      <c r="V1101" s="260"/>
      <c r="W1101" s="260"/>
      <c r="X1101" s="260"/>
      <c r="Y1101" s="260"/>
      <c r="Z1101" s="260"/>
    </row>
    <row r="1102" spans="9:26" ht="14.25" customHeight="1">
      <c r="I1102" s="260"/>
      <c r="J1102" s="260"/>
      <c r="K1102" s="260"/>
      <c r="L1102" s="260"/>
      <c r="M1102" s="260"/>
      <c r="N1102" s="260"/>
      <c r="O1102" s="260"/>
      <c r="P1102" s="260"/>
      <c r="Q1102" s="260"/>
      <c r="R1102" s="260"/>
      <c r="S1102" s="260"/>
      <c r="T1102" s="260"/>
      <c r="U1102" s="260"/>
      <c r="V1102" s="260"/>
      <c r="W1102" s="260"/>
      <c r="X1102" s="260"/>
      <c r="Y1102" s="260"/>
      <c r="Z1102" s="260"/>
    </row>
    <row r="1103" spans="9:26" ht="14.25" customHeight="1">
      <c r="I1103" s="260"/>
      <c r="J1103" s="260"/>
      <c r="K1103" s="260"/>
      <c r="L1103" s="260"/>
      <c r="M1103" s="260"/>
      <c r="N1103" s="260"/>
      <c r="O1103" s="260"/>
      <c r="P1103" s="260"/>
      <c r="Q1103" s="260"/>
      <c r="R1103" s="260"/>
      <c r="S1103" s="260"/>
      <c r="T1103" s="260"/>
      <c r="U1103" s="260"/>
      <c r="V1103" s="260"/>
      <c r="W1103" s="260"/>
      <c r="X1103" s="260"/>
      <c r="Y1103" s="260"/>
      <c r="Z1103" s="260"/>
    </row>
    <row r="1104" spans="9:26" ht="14.25" customHeight="1">
      <c r="I1104" s="260"/>
      <c r="J1104" s="260"/>
      <c r="K1104" s="260"/>
      <c r="L1104" s="260"/>
      <c r="M1104" s="260"/>
      <c r="N1104" s="260"/>
      <c r="O1104" s="260"/>
      <c r="P1104" s="260"/>
      <c r="Q1104" s="260"/>
      <c r="R1104" s="260"/>
      <c r="S1104" s="260"/>
      <c r="T1104" s="260"/>
      <c r="U1104" s="260"/>
      <c r="V1104" s="260"/>
      <c r="W1104" s="260"/>
      <c r="X1104" s="260"/>
      <c r="Y1104" s="260"/>
      <c r="Z1104" s="260"/>
    </row>
    <row r="1105" spans="9:26" ht="14.25" customHeight="1">
      <c r="I1105" s="260"/>
      <c r="J1105" s="260"/>
      <c r="K1105" s="260"/>
      <c r="L1105" s="260"/>
      <c r="M1105" s="260"/>
      <c r="N1105" s="260"/>
      <c r="O1105" s="260"/>
      <c r="P1105" s="260"/>
      <c r="Q1105" s="260"/>
      <c r="R1105" s="260"/>
      <c r="S1105" s="260"/>
      <c r="T1105" s="260"/>
      <c r="U1105" s="260"/>
      <c r="V1105" s="260"/>
      <c r="W1105" s="260"/>
      <c r="X1105" s="260"/>
      <c r="Y1105" s="260"/>
      <c r="Z1105" s="260"/>
    </row>
    <row r="1106" spans="9:26" ht="14.25" customHeight="1">
      <c r="I1106" s="260"/>
      <c r="J1106" s="260"/>
      <c r="K1106" s="260"/>
      <c r="L1106" s="260"/>
      <c r="M1106" s="260"/>
      <c r="N1106" s="260"/>
      <c r="O1106" s="260"/>
      <c r="P1106" s="260"/>
      <c r="Q1106" s="260"/>
      <c r="R1106" s="260"/>
      <c r="S1106" s="260"/>
      <c r="T1106" s="260"/>
      <c r="U1106" s="260"/>
      <c r="V1106" s="260"/>
      <c r="W1106" s="260"/>
      <c r="X1106" s="260"/>
      <c r="Y1106" s="260"/>
      <c r="Z1106" s="260"/>
    </row>
    <row r="1107" spans="9:26" ht="14.25" customHeight="1">
      <c r="I1107" s="260"/>
      <c r="J1107" s="260"/>
      <c r="K1107" s="260"/>
      <c r="L1107" s="260"/>
      <c r="M1107" s="260"/>
      <c r="N1107" s="260"/>
      <c r="O1107" s="260"/>
      <c r="P1107" s="260"/>
      <c r="Q1107" s="260"/>
      <c r="R1107" s="260"/>
      <c r="S1107" s="260"/>
      <c r="T1107" s="260"/>
      <c r="U1107" s="260"/>
      <c r="V1107" s="260"/>
      <c r="W1107" s="260"/>
      <c r="X1107" s="260"/>
      <c r="Y1107" s="260"/>
      <c r="Z1107" s="260"/>
    </row>
    <row r="1108" spans="9:26" ht="14.25" customHeight="1">
      <c r="I1108" s="260"/>
      <c r="J1108" s="260"/>
      <c r="K1108" s="260"/>
      <c r="L1108" s="260"/>
      <c r="M1108" s="260"/>
      <c r="N1108" s="260"/>
      <c r="O1108" s="260"/>
      <c r="P1108" s="260"/>
      <c r="Q1108" s="260"/>
      <c r="R1108" s="260"/>
      <c r="S1108" s="260"/>
      <c r="T1108" s="260"/>
      <c r="U1108" s="260"/>
      <c r="V1108" s="260"/>
      <c r="W1108" s="260"/>
      <c r="X1108" s="260"/>
      <c r="Y1108" s="260"/>
      <c r="Z1108" s="260"/>
    </row>
    <row r="1109" spans="9:26" ht="14.25" customHeight="1">
      <c r="I1109" s="260"/>
      <c r="J1109" s="260"/>
      <c r="K1109" s="260"/>
      <c r="L1109" s="260"/>
      <c r="M1109" s="260"/>
      <c r="N1109" s="260"/>
      <c r="O1109" s="260"/>
      <c r="P1109" s="260"/>
      <c r="Q1109" s="260"/>
      <c r="R1109" s="260"/>
      <c r="S1109" s="260"/>
      <c r="T1109" s="260"/>
      <c r="U1109" s="260"/>
      <c r="V1109" s="260"/>
      <c r="W1109" s="260"/>
      <c r="X1109" s="260"/>
      <c r="Y1109" s="260"/>
      <c r="Z1109" s="260"/>
    </row>
    <row r="1110" spans="9:26" ht="14.25" customHeight="1">
      <c r="I1110" s="260"/>
      <c r="J1110" s="260"/>
      <c r="K1110" s="260"/>
      <c r="L1110" s="260"/>
      <c r="M1110" s="260"/>
      <c r="N1110" s="260"/>
      <c r="O1110" s="260"/>
      <c r="P1110" s="260"/>
      <c r="Q1110" s="260"/>
      <c r="R1110" s="260"/>
      <c r="S1110" s="260"/>
      <c r="T1110" s="260"/>
      <c r="U1110" s="260"/>
      <c r="V1110" s="260"/>
      <c r="W1110" s="260"/>
      <c r="X1110" s="260"/>
      <c r="Y1110" s="260"/>
      <c r="Z1110" s="260"/>
    </row>
    <row r="1111" spans="9:26" ht="14.25" customHeight="1">
      <c r="I1111" s="260"/>
      <c r="J1111" s="260"/>
      <c r="K1111" s="260"/>
      <c r="L1111" s="260"/>
      <c r="M1111" s="260"/>
      <c r="N1111" s="260"/>
      <c r="O1111" s="260"/>
      <c r="P1111" s="260"/>
      <c r="Q1111" s="260"/>
      <c r="R1111" s="260"/>
      <c r="S1111" s="260"/>
      <c r="T1111" s="260"/>
      <c r="U1111" s="260"/>
      <c r="V1111" s="260"/>
      <c r="W1111" s="260"/>
      <c r="X1111" s="260"/>
      <c r="Y1111" s="260"/>
      <c r="Z1111" s="260"/>
    </row>
    <row r="1112" spans="9:26" ht="14.25" customHeight="1">
      <c r="I1112" s="260"/>
      <c r="J1112" s="260"/>
      <c r="K1112" s="260"/>
      <c r="L1112" s="260"/>
      <c r="M1112" s="260"/>
      <c r="N1112" s="260"/>
      <c r="O1112" s="260"/>
      <c r="P1112" s="260"/>
      <c r="Q1112" s="260"/>
      <c r="R1112" s="260"/>
      <c r="S1112" s="260"/>
      <c r="T1112" s="260"/>
      <c r="U1112" s="260"/>
      <c r="V1112" s="260"/>
      <c r="W1112" s="260"/>
      <c r="X1112" s="260"/>
      <c r="Y1112" s="260"/>
      <c r="Z1112" s="260"/>
    </row>
    <row r="1113" spans="9:26" ht="14.25" customHeight="1">
      <c r="I1113" s="260"/>
      <c r="J1113" s="260"/>
      <c r="K1113" s="260"/>
      <c r="L1113" s="260"/>
      <c r="M1113" s="260"/>
      <c r="N1113" s="260"/>
      <c r="O1113" s="260"/>
      <c r="P1113" s="260"/>
      <c r="Q1113" s="260"/>
      <c r="R1113" s="260"/>
      <c r="S1113" s="260"/>
      <c r="T1113" s="260"/>
      <c r="U1113" s="260"/>
      <c r="V1113" s="260"/>
      <c r="W1113" s="260"/>
      <c r="X1113" s="260"/>
      <c r="Y1113" s="260"/>
      <c r="Z1113" s="260"/>
    </row>
    <row r="1114" spans="9:26" ht="14.25" customHeight="1">
      <c r="I1114" s="260"/>
      <c r="J1114" s="260"/>
      <c r="K1114" s="260"/>
      <c r="L1114" s="260"/>
      <c r="M1114" s="260"/>
      <c r="N1114" s="260"/>
      <c r="O1114" s="260"/>
      <c r="P1114" s="260"/>
      <c r="Q1114" s="260"/>
      <c r="R1114" s="260"/>
      <c r="S1114" s="260"/>
      <c r="T1114" s="260"/>
      <c r="U1114" s="260"/>
      <c r="V1114" s="260"/>
      <c r="W1114" s="260"/>
      <c r="X1114" s="260"/>
      <c r="Y1114" s="260"/>
      <c r="Z1114" s="260"/>
    </row>
    <row r="1115" spans="9:26" ht="14.25" customHeight="1">
      <c r="I1115" s="260"/>
      <c r="J1115" s="260"/>
      <c r="K1115" s="260"/>
      <c r="L1115" s="260"/>
      <c r="M1115" s="260"/>
      <c r="N1115" s="260"/>
      <c r="O1115" s="260"/>
      <c r="P1115" s="260"/>
      <c r="Q1115" s="260"/>
      <c r="R1115" s="260"/>
      <c r="S1115" s="260"/>
      <c r="T1115" s="260"/>
      <c r="U1115" s="260"/>
      <c r="V1115" s="260"/>
      <c r="W1115" s="260"/>
      <c r="X1115" s="260"/>
      <c r="Y1115" s="260"/>
      <c r="Z1115" s="260"/>
    </row>
    <row r="1116" spans="9:26" ht="14.25" customHeight="1">
      <c r="I1116" s="260"/>
      <c r="J1116" s="260"/>
      <c r="K1116" s="260"/>
      <c r="L1116" s="260"/>
      <c r="M1116" s="260"/>
      <c r="N1116" s="260"/>
      <c r="O1116" s="260"/>
      <c r="P1116" s="260"/>
      <c r="Q1116" s="260"/>
      <c r="R1116" s="260"/>
      <c r="S1116" s="260"/>
      <c r="T1116" s="260"/>
      <c r="U1116" s="260"/>
      <c r="V1116" s="260"/>
      <c r="W1116" s="260"/>
      <c r="X1116" s="260"/>
      <c r="Y1116" s="260"/>
      <c r="Z1116" s="260"/>
    </row>
    <row r="1117" spans="9:26" ht="14.25" customHeight="1">
      <c r="I1117" s="260"/>
      <c r="J1117" s="260"/>
      <c r="K1117" s="260"/>
      <c r="L1117" s="260"/>
      <c r="M1117" s="260"/>
      <c r="N1117" s="260"/>
      <c r="O1117" s="260"/>
      <c r="P1117" s="260"/>
      <c r="Q1117" s="260"/>
      <c r="R1117" s="260"/>
      <c r="S1117" s="260"/>
      <c r="T1117" s="260"/>
      <c r="U1117" s="260"/>
      <c r="V1117" s="260"/>
      <c r="W1117" s="260"/>
      <c r="X1117" s="260"/>
      <c r="Y1117" s="260"/>
      <c r="Z1117" s="260"/>
    </row>
    <row r="1118" spans="9:26" ht="14.25" customHeight="1">
      <c r="I1118" s="260"/>
      <c r="J1118" s="260"/>
      <c r="K1118" s="260"/>
      <c r="L1118" s="260"/>
      <c r="M1118" s="260"/>
      <c r="N1118" s="260"/>
      <c r="O1118" s="260"/>
      <c r="P1118" s="260"/>
      <c r="Q1118" s="260"/>
      <c r="R1118" s="260"/>
      <c r="S1118" s="260"/>
      <c r="T1118" s="260"/>
      <c r="U1118" s="260"/>
      <c r="V1118" s="260"/>
      <c r="W1118" s="260"/>
      <c r="X1118" s="260"/>
      <c r="Y1118" s="260"/>
      <c r="Z1118" s="260"/>
    </row>
    <row r="1119" spans="9:26" ht="14.25" customHeight="1">
      <c r="I1119" s="260"/>
      <c r="J1119" s="260"/>
      <c r="K1119" s="260"/>
      <c r="L1119" s="260"/>
      <c r="M1119" s="260"/>
      <c r="N1119" s="260"/>
      <c r="O1119" s="260"/>
      <c r="P1119" s="260"/>
      <c r="Q1119" s="260"/>
      <c r="R1119" s="260"/>
      <c r="S1119" s="260"/>
      <c r="T1119" s="260"/>
      <c r="U1119" s="260"/>
      <c r="V1119" s="260"/>
      <c r="W1119" s="260"/>
      <c r="X1119" s="260"/>
      <c r="Y1119" s="260"/>
      <c r="Z1119" s="260"/>
    </row>
    <row r="1120" spans="9:26" ht="14.25" customHeight="1">
      <c r="I1120" s="260"/>
      <c r="J1120" s="260"/>
      <c r="K1120" s="260"/>
      <c r="L1120" s="260"/>
      <c r="M1120" s="260"/>
      <c r="N1120" s="260"/>
      <c r="O1120" s="260"/>
      <c r="P1120" s="260"/>
      <c r="Q1120" s="260"/>
      <c r="R1120" s="260"/>
      <c r="S1120" s="260"/>
      <c r="T1120" s="260"/>
      <c r="U1120" s="260"/>
      <c r="V1120" s="260"/>
      <c r="W1120" s="260"/>
      <c r="X1120" s="260"/>
      <c r="Y1120" s="260"/>
      <c r="Z1120" s="260"/>
    </row>
    <row r="1121" spans="9:26" ht="14.25" customHeight="1">
      <c r="I1121" s="260"/>
      <c r="J1121" s="260"/>
      <c r="K1121" s="260"/>
      <c r="L1121" s="260"/>
      <c r="M1121" s="260"/>
      <c r="N1121" s="260"/>
      <c r="O1121" s="260"/>
      <c r="P1121" s="260"/>
      <c r="Q1121" s="260"/>
      <c r="R1121" s="260"/>
      <c r="S1121" s="260"/>
      <c r="T1121" s="260"/>
      <c r="U1121" s="260"/>
      <c r="V1121" s="260"/>
      <c r="W1121" s="260"/>
      <c r="X1121" s="260"/>
      <c r="Y1121" s="260"/>
      <c r="Z1121" s="260"/>
    </row>
    <row r="1122" spans="9:26" ht="14.25" customHeight="1">
      <c r="I1122" s="260"/>
      <c r="J1122" s="260"/>
      <c r="K1122" s="260"/>
      <c r="L1122" s="260"/>
      <c r="M1122" s="260"/>
      <c r="N1122" s="260"/>
      <c r="O1122" s="260"/>
      <c r="P1122" s="260"/>
      <c r="Q1122" s="260"/>
      <c r="R1122" s="260"/>
      <c r="S1122" s="260"/>
      <c r="T1122" s="260"/>
      <c r="U1122" s="260"/>
      <c r="V1122" s="260"/>
      <c r="W1122" s="260"/>
      <c r="X1122" s="260"/>
      <c r="Y1122" s="260"/>
      <c r="Z1122" s="260"/>
    </row>
    <row r="1123" spans="9:26" ht="14.25" customHeight="1">
      <c r="I1123" s="260"/>
      <c r="J1123" s="260"/>
      <c r="K1123" s="260"/>
      <c r="L1123" s="260"/>
      <c r="M1123" s="260"/>
      <c r="N1123" s="260"/>
      <c r="O1123" s="260"/>
      <c r="P1123" s="260"/>
      <c r="Q1123" s="260"/>
      <c r="R1123" s="260"/>
      <c r="S1123" s="260"/>
      <c r="T1123" s="260"/>
      <c r="U1123" s="260"/>
      <c r="V1123" s="260"/>
      <c r="W1123" s="260"/>
      <c r="X1123" s="260"/>
      <c r="Y1123" s="260"/>
      <c r="Z1123" s="260"/>
    </row>
    <row r="1124" spans="9:26" ht="14.25" customHeight="1">
      <c r="I1124" s="260"/>
      <c r="J1124" s="260"/>
      <c r="K1124" s="260"/>
      <c r="L1124" s="260"/>
      <c r="M1124" s="260"/>
      <c r="N1124" s="260"/>
      <c r="O1124" s="260"/>
      <c r="P1124" s="260"/>
      <c r="Q1124" s="260"/>
      <c r="R1124" s="260"/>
      <c r="S1124" s="260"/>
      <c r="T1124" s="260"/>
      <c r="U1124" s="260"/>
      <c r="V1124" s="260"/>
      <c r="W1124" s="260"/>
      <c r="X1124" s="260"/>
      <c r="Y1124" s="260"/>
      <c r="Z1124" s="260"/>
    </row>
    <row r="1125" spans="9:26" ht="14.25" customHeight="1">
      <c r="I1125" s="260"/>
      <c r="J1125" s="260"/>
      <c r="K1125" s="260"/>
      <c r="L1125" s="260"/>
      <c r="M1125" s="260"/>
      <c r="N1125" s="260"/>
      <c r="O1125" s="260"/>
      <c r="P1125" s="260"/>
      <c r="Q1125" s="260"/>
      <c r="R1125" s="260"/>
      <c r="S1125" s="260"/>
      <c r="T1125" s="260"/>
      <c r="U1125" s="260"/>
      <c r="V1125" s="260"/>
      <c r="W1125" s="260"/>
      <c r="X1125" s="260"/>
      <c r="Y1125" s="260"/>
      <c r="Z1125" s="260"/>
    </row>
    <row r="1126" spans="9:26" ht="14.25" customHeight="1">
      <c r="I1126" s="260"/>
      <c r="J1126" s="260"/>
      <c r="K1126" s="260"/>
      <c r="L1126" s="260"/>
      <c r="M1126" s="260"/>
      <c r="N1126" s="260"/>
      <c r="O1126" s="260"/>
      <c r="P1126" s="260"/>
      <c r="Q1126" s="260"/>
      <c r="R1126" s="260"/>
      <c r="S1126" s="260"/>
      <c r="T1126" s="260"/>
      <c r="U1126" s="260"/>
      <c r="V1126" s="260"/>
      <c r="W1126" s="260"/>
      <c r="X1126" s="260"/>
      <c r="Y1126" s="260"/>
      <c r="Z1126" s="260"/>
    </row>
    <row r="1127" spans="9:26" ht="14.25" customHeight="1">
      <c r="I1127" s="260"/>
      <c r="J1127" s="260"/>
      <c r="K1127" s="260"/>
      <c r="L1127" s="260"/>
      <c r="M1127" s="260"/>
      <c r="N1127" s="260"/>
      <c r="O1127" s="260"/>
      <c r="P1127" s="260"/>
      <c r="Q1127" s="260"/>
      <c r="R1127" s="260"/>
      <c r="S1127" s="260"/>
      <c r="T1127" s="260"/>
      <c r="U1127" s="260"/>
      <c r="V1127" s="260"/>
      <c r="W1127" s="260"/>
      <c r="X1127" s="260"/>
      <c r="Y1127" s="260"/>
      <c r="Z1127" s="260"/>
    </row>
    <row r="1128" spans="9:26" ht="14.25" customHeight="1">
      <c r="I1128" s="260"/>
      <c r="J1128" s="260"/>
      <c r="K1128" s="260"/>
      <c r="L1128" s="260"/>
      <c r="M1128" s="260"/>
      <c r="N1128" s="260"/>
      <c r="O1128" s="260"/>
      <c r="P1128" s="260"/>
      <c r="Q1128" s="260"/>
      <c r="R1128" s="260"/>
      <c r="S1128" s="260"/>
      <c r="T1128" s="260"/>
      <c r="U1128" s="260"/>
      <c r="V1128" s="260"/>
      <c r="W1128" s="260"/>
      <c r="X1128" s="260"/>
      <c r="Y1128" s="260"/>
      <c r="Z1128" s="260"/>
    </row>
    <row r="1129" spans="9:26" ht="14.25" customHeight="1">
      <c r="I1129" s="260"/>
      <c r="J1129" s="260"/>
      <c r="K1129" s="260"/>
      <c r="L1129" s="260"/>
      <c r="M1129" s="260"/>
      <c r="N1129" s="260"/>
      <c r="O1129" s="260"/>
      <c r="P1129" s="260"/>
      <c r="Q1129" s="260"/>
      <c r="R1129" s="260"/>
      <c r="S1129" s="260"/>
      <c r="T1129" s="260"/>
      <c r="U1129" s="260"/>
      <c r="V1129" s="260"/>
      <c r="W1129" s="260"/>
      <c r="X1129" s="260"/>
      <c r="Y1129" s="260"/>
      <c r="Z1129" s="260"/>
    </row>
    <row r="1130" spans="9:26" ht="14.25" customHeight="1">
      <c r="I1130" s="260"/>
      <c r="J1130" s="260"/>
      <c r="K1130" s="260"/>
      <c r="L1130" s="260"/>
      <c r="M1130" s="260"/>
      <c r="N1130" s="260"/>
      <c r="O1130" s="260"/>
      <c r="P1130" s="260"/>
      <c r="Q1130" s="260"/>
      <c r="R1130" s="260"/>
      <c r="S1130" s="260"/>
      <c r="T1130" s="260"/>
      <c r="U1130" s="260"/>
      <c r="V1130" s="260"/>
      <c r="W1130" s="260"/>
      <c r="X1130" s="260"/>
      <c r="Y1130" s="260"/>
      <c r="Z1130" s="260"/>
    </row>
    <row r="1131" spans="9:26" ht="14.25" customHeight="1">
      <c r="I1131" s="260"/>
      <c r="J1131" s="260"/>
      <c r="K1131" s="260"/>
      <c r="L1131" s="260"/>
      <c r="M1131" s="260"/>
      <c r="N1131" s="260"/>
      <c r="O1131" s="260"/>
      <c r="P1131" s="260"/>
      <c r="Q1131" s="260"/>
      <c r="R1131" s="260"/>
      <c r="S1131" s="260"/>
      <c r="T1131" s="260"/>
      <c r="U1131" s="260"/>
      <c r="V1131" s="260"/>
      <c r="W1131" s="260"/>
      <c r="X1131" s="260"/>
      <c r="Y1131" s="260"/>
      <c r="Z1131" s="260"/>
    </row>
    <row r="1132" spans="9:26" ht="14.25" customHeight="1">
      <c r="I1132" s="260"/>
      <c r="J1132" s="260"/>
      <c r="K1132" s="260"/>
      <c r="L1132" s="260"/>
      <c r="M1132" s="260"/>
      <c r="N1132" s="260"/>
      <c r="O1132" s="260"/>
      <c r="P1132" s="260"/>
      <c r="Q1132" s="260"/>
      <c r="R1132" s="260"/>
      <c r="S1132" s="260"/>
      <c r="T1132" s="260"/>
      <c r="U1132" s="260"/>
      <c r="V1132" s="260"/>
      <c r="W1132" s="260"/>
      <c r="X1132" s="260"/>
      <c r="Y1132" s="260"/>
      <c r="Z1132" s="260"/>
    </row>
    <row r="1133" spans="9:26" ht="14.25" customHeight="1">
      <c r="I1133" s="260"/>
      <c r="J1133" s="260"/>
      <c r="K1133" s="260"/>
      <c r="L1133" s="260"/>
      <c r="M1133" s="260"/>
      <c r="N1133" s="260"/>
      <c r="O1133" s="260"/>
      <c r="P1133" s="260"/>
      <c r="Q1133" s="260"/>
      <c r="R1133" s="260"/>
      <c r="S1133" s="260"/>
      <c r="T1133" s="260"/>
      <c r="U1133" s="260"/>
      <c r="V1133" s="260"/>
      <c r="W1133" s="260"/>
      <c r="X1133" s="260"/>
      <c r="Y1133" s="260"/>
      <c r="Z1133" s="260"/>
    </row>
    <row r="1134" spans="9:26" ht="14.25" customHeight="1">
      <c r="I1134" s="260"/>
      <c r="J1134" s="260"/>
      <c r="K1134" s="260"/>
      <c r="L1134" s="260"/>
      <c r="M1134" s="260"/>
      <c r="N1134" s="260"/>
      <c r="O1134" s="260"/>
      <c r="P1134" s="260"/>
      <c r="Q1134" s="260"/>
      <c r="R1134" s="260"/>
      <c r="S1134" s="260"/>
      <c r="T1134" s="260"/>
      <c r="U1134" s="260"/>
      <c r="V1134" s="260"/>
      <c r="W1134" s="260"/>
      <c r="X1134" s="260"/>
      <c r="Y1134" s="260"/>
      <c r="Z1134" s="260"/>
    </row>
    <row r="1135" spans="9:26" ht="14.25" customHeight="1">
      <c r="I1135" s="260"/>
      <c r="J1135" s="260"/>
      <c r="K1135" s="260"/>
      <c r="L1135" s="260"/>
      <c r="M1135" s="260"/>
      <c r="N1135" s="260"/>
      <c r="O1135" s="260"/>
      <c r="P1135" s="260"/>
      <c r="Q1135" s="260"/>
      <c r="R1135" s="260"/>
      <c r="S1135" s="260"/>
      <c r="T1135" s="260"/>
      <c r="U1135" s="260"/>
      <c r="V1135" s="260"/>
      <c r="W1135" s="260"/>
      <c r="X1135" s="260"/>
      <c r="Y1135" s="260"/>
      <c r="Z1135" s="260"/>
    </row>
    <row r="1136" spans="9:26" ht="14.25" customHeight="1">
      <c r="I1136" s="260"/>
      <c r="J1136" s="260"/>
      <c r="K1136" s="260"/>
      <c r="L1136" s="260"/>
      <c r="M1136" s="260"/>
      <c r="N1136" s="260"/>
      <c r="O1136" s="260"/>
      <c r="P1136" s="260"/>
      <c r="Q1136" s="260"/>
      <c r="R1136" s="260"/>
      <c r="S1136" s="260"/>
      <c r="T1136" s="260"/>
      <c r="U1136" s="260"/>
      <c r="V1136" s="260"/>
      <c r="W1136" s="260"/>
      <c r="X1136" s="260"/>
      <c r="Y1136" s="260"/>
      <c r="Z1136" s="260"/>
    </row>
    <row r="1137" spans="9:26" ht="14.25" customHeight="1">
      <c r="I1137" s="260"/>
      <c r="J1137" s="260"/>
      <c r="K1137" s="260"/>
      <c r="L1137" s="260"/>
      <c r="M1137" s="260"/>
      <c r="N1137" s="260"/>
      <c r="O1137" s="260"/>
      <c r="P1137" s="260"/>
      <c r="Q1137" s="260"/>
      <c r="R1137" s="260"/>
      <c r="S1137" s="260"/>
      <c r="T1137" s="260"/>
      <c r="U1137" s="260"/>
      <c r="V1137" s="260"/>
      <c r="W1137" s="260"/>
      <c r="X1137" s="260"/>
      <c r="Y1137" s="260"/>
      <c r="Z1137" s="260"/>
    </row>
    <row r="1138" spans="9:26" ht="14.25" customHeight="1">
      <c r="I1138" s="260"/>
      <c r="J1138" s="260"/>
      <c r="K1138" s="260"/>
      <c r="L1138" s="260"/>
      <c r="M1138" s="260"/>
      <c r="N1138" s="260"/>
      <c r="O1138" s="260"/>
      <c r="P1138" s="260"/>
      <c r="Q1138" s="260"/>
      <c r="R1138" s="260"/>
      <c r="S1138" s="260"/>
      <c r="T1138" s="260"/>
      <c r="U1138" s="260"/>
      <c r="V1138" s="260"/>
      <c r="W1138" s="260"/>
      <c r="X1138" s="260"/>
      <c r="Y1138" s="260"/>
      <c r="Z1138" s="260"/>
    </row>
    <row r="1139" spans="9:26" ht="14.25" customHeight="1">
      <c r="I1139" s="260"/>
      <c r="J1139" s="260"/>
      <c r="K1139" s="260"/>
      <c r="L1139" s="260"/>
      <c r="M1139" s="260"/>
      <c r="N1139" s="260"/>
      <c r="O1139" s="260"/>
      <c r="P1139" s="260"/>
      <c r="Q1139" s="260"/>
      <c r="R1139" s="260"/>
      <c r="S1139" s="260"/>
      <c r="T1139" s="260"/>
      <c r="U1139" s="260"/>
      <c r="V1139" s="260"/>
      <c r="W1139" s="260"/>
      <c r="X1139" s="260"/>
      <c r="Y1139" s="260"/>
      <c r="Z1139" s="260"/>
    </row>
    <row r="1140" spans="9:26" ht="14.25" customHeight="1">
      <c r="I1140" s="260"/>
      <c r="J1140" s="260"/>
      <c r="K1140" s="260"/>
      <c r="L1140" s="260"/>
      <c r="M1140" s="260"/>
      <c r="N1140" s="260"/>
      <c r="O1140" s="260"/>
      <c r="P1140" s="260"/>
      <c r="Q1140" s="260"/>
      <c r="R1140" s="260"/>
      <c r="S1140" s="260"/>
      <c r="T1140" s="260"/>
      <c r="U1140" s="260"/>
      <c r="V1140" s="260"/>
      <c r="W1140" s="260"/>
      <c r="X1140" s="260"/>
      <c r="Y1140" s="260"/>
      <c r="Z1140" s="260"/>
    </row>
    <row r="1141" spans="9:26" ht="14.25" customHeight="1">
      <c r="I1141" s="260"/>
      <c r="J1141" s="260"/>
      <c r="K1141" s="260"/>
      <c r="L1141" s="260"/>
      <c r="M1141" s="260"/>
      <c r="N1141" s="260"/>
      <c r="O1141" s="260"/>
      <c r="P1141" s="260"/>
      <c r="Q1141" s="260"/>
      <c r="R1141" s="260"/>
      <c r="S1141" s="260"/>
      <c r="T1141" s="260"/>
      <c r="U1141" s="260"/>
      <c r="V1141" s="260"/>
      <c r="W1141" s="260"/>
      <c r="X1141" s="260"/>
      <c r="Y1141" s="260"/>
      <c r="Z1141" s="260"/>
    </row>
    <row r="1142" spans="9:26" ht="14.25" customHeight="1">
      <c r="I1142" s="260"/>
      <c r="J1142" s="260"/>
      <c r="K1142" s="260"/>
      <c r="L1142" s="260"/>
      <c r="M1142" s="260"/>
      <c r="N1142" s="260"/>
      <c r="O1142" s="260"/>
      <c r="P1142" s="260"/>
      <c r="Q1142" s="260"/>
      <c r="R1142" s="260"/>
      <c r="S1142" s="260"/>
      <c r="T1142" s="260"/>
      <c r="U1142" s="260"/>
      <c r="V1142" s="260"/>
      <c r="W1142" s="260"/>
      <c r="X1142" s="260"/>
      <c r="Y1142" s="260"/>
      <c r="Z1142" s="260"/>
    </row>
    <row r="1143" spans="9:26" ht="14.25" customHeight="1">
      <c r="I1143" s="260"/>
      <c r="J1143" s="260"/>
      <c r="K1143" s="260"/>
      <c r="L1143" s="260"/>
      <c r="M1143" s="260"/>
      <c r="N1143" s="260"/>
      <c r="O1143" s="260"/>
      <c r="P1143" s="260"/>
      <c r="Q1143" s="260"/>
      <c r="R1143" s="260"/>
      <c r="S1143" s="260"/>
      <c r="T1143" s="260"/>
      <c r="U1143" s="260"/>
      <c r="V1143" s="260"/>
      <c r="W1143" s="260"/>
      <c r="X1143" s="260"/>
      <c r="Y1143" s="260"/>
      <c r="Z1143" s="260"/>
    </row>
    <row r="1144" spans="9:26" ht="14.25" customHeight="1">
      <c r="I1144" s="260"/>
      <c r="J1144" s="260"/>
      <c r="K1144" s="260"/>
      <c r="L1144" s="260"/>
      <c r="M1144" s="260"/>
      <c r="N1144" s="260"/>
      <c r="O1144" s="260"/>
      <c r="P1144" s="260"/>
      <c r="Q1144" s="260"/>
      <c r="R1144" s="260"/>
      <c r="S1144" s="260"/>
      <c r="T1144" s="260"/>
      <c r="U1144" s="260"/>
      <c r="V1144" s="260"/>
      <c r="W1144" s="260"/>
      <c r="X1144" s="260"/>
      <c r="Y1144" s="260"/>
      <c r="Z1144" s="260"/>
    </row>
    <row r="1145" spans="9:26" ht="14.25" customHeight="1">
      <c r="I1145" s="260"/>
      <c r="J1145" s="260"/>
      <c r="K1145" s="260"/>
      <c r="L1145" s="260"/>
      <c r="M1145" s="260"/>
      <c r="N1145" s="260"/>
      <c r="O1145" s="260"/>
      <c r="P1145" s="260"/>
      <c r="Q1145" s="260"/>
      <c r="R1145" s="260"/>
      <c r="S1145" s="260"/>
      <c r="T1145" s="260"/>
      <c r="U1145" s="260"/>
      <c r="V1145" s="260"/>
      <c r="W1145" s="260"/>
      <c r="X1145" s="260"/>
      <c r="Y1145" s="260"/>
      <c r="Z1145" s="260"/>
    </row>
    <row r="1146" spans="9:26" ht="14.25" customHeight="1">
      <c r="I1146" s="260"/>
      <c r="J1146" s="260"/>
      <c r="K1146" s="260"/>
      <c r="L1146" s="260"/>
      <c r="M1146" s="260"/>
      <c r="N1146" s="260"/>
      <c r="O1146" s="260"/>
      <c r="P1146" s="260"/>
      <c r="Q1146" s="260"/>
      <c r="R1146" s="260"/>
      <c r="S1146" s="260"/>
      <c r="T1146" s="260"/>
      <c r="U1146" s="260"/>
      <c r="V1146" s="260"/>
      <c r="W1146" s="260"/>
      <c r="X1146" s="260"/>
      <c r="Y1146" s="260"/>
      <c r="Z1146" s="260"/>
    </row>
    <row r="1147" spans="9:26" ht="14.25" customHeight="1">
      <c r="I1147" s="260"/>
      <c r="J1147" s="260"/>
      <c r="K1147" s="260"/>
      <c r="L1147" s="260"/>
      <c r="M1147" s="260"/>
      <c r="N1147" s="260"/>
      <c r="O1147" s="260"/>
      <c r="P1147" s="260"/>
      <c r="Q1147" s="260"/>
      <c r="R1147" s="260"/>
      <c r="S1147" s="260"/>
      <c r="T1147" s="260"/>
      <c r="U1147" s="260"/>
      <c r="V1147" s="260"/>
      <c r="W1147" s="260"/>
      <c r="X1147" s="260"/>
      <c r="Y1147" s="260"/>
      <c r="Z1147" s="260"/>
    </row>
    <row r="1148" spans="9:26" ht="14.25" customHeight="1">
      <c r="I1148" s="260"/>
      <c r="J1148" s="260"/>
      <c r="K1148" s="260"/>
      <c r="L1148" s="260"/>
      <c r="M1148" s="260"/>
      <c r="N1148" s="260"/>
      <c r="O1148" s="260"/>
      <c r="P1148" s="260"/>
      <c r="Q1148" s="260"/>
      <c r="R1148" s="260"/>
      <c r="S1148" s="260"/>
      <c r="T1148" s="260"/>
      <c r="U1148" s="260"/>
      <c r="V1148" s="260"/>
      <c r="W1148" s="260"/>
      <c r="X1148" s="260"/>
      <c r="Y1148" s="260"/>
      <c r="Z1148" s="260"/>
    </row>
    <row r="1149" spans="9:26" ht="14.25" customHeight="1">
      <c r="I1149" s="260"/>
      <c r="J1149" s="260"/>
      <c r="K1149" s="260"/>
      <c r="L1149" s="260"/>
      <c r="M1149" s="260"/>
      <c r="N1149" s="260"/>
      <c r="O1149" s="260"/>
      <c r="P1149" s="260"/>
      <c r="Q1149" s="260"/>
      <c r="R1149" s="260"/>
      <c r="S1149" s="260"/>
      <c r="T1149" s="260"/>
      <c r="U1149" s="260"/>
      <c r="V1149" s="260"/>
      <c r="W1149" s="260"/>
      <c r="X1149" s="260"/>
      <c r="Y1149" s="260"/>
      <c r="Z1149" s="260"/>
    </row>
    <row r="1150" spans="9:26" ht="14.25" customHeight="1">
      <c r="I1150" s="260"/>
      <c r="J1150" s="260"/>
      <c r="K1150" s="260"/>
      <c r="L1150" s="260"/>
      <c r="M1150" s="260"/>
      <c r="N1150" s="260"/>
      <c r="O1150" s="260"/>
      <c r="P1150" s="260"/>
      <c r="Q1150" s="260"/>
      <c r="R1150" s="260"/>
      <c r="S1150" s="260"/>
      <c r="T1150" s="260"/>
      <c r="U1150" s="260"/>
      <c r="V1150" s="260"/>
      <c r="W1150" s="260"/>
      <c r="X1150" s="260"/>
      <c r="Y1150" s="260"/>
      <c r="Z1150" s="260"/>
    </row>
    <row r="1151" spans="9:26" ht="14.25" customHeight="1">
      <c r="I1151" s="260"/>
      <c r="J1151" s="260"/>
      <c r="K1151" s="260"/>
      <c r="L1151" s="260"/>
      <c r="M1151" s="260"/>
      <c r="N1151" s="260"/>
      <c r="O1151" s="260"/>
      <c r="P1151" s="260"/>
      <c r="Q1151" s="260"/>
      <c r="R1151" s="260"/>
      <c r="S1151" s="260"/>
      <c r="T1151" s="260"/>
      <c r="U1151" s="260"/>
      <c r="V1151" s="260"/>
      <c r="W1151" s="260"/>
      <c r="X1151" s="260"/>
      <c r="Y1151" s="260"/>
      <c r="Z1151" s="260"/>
    </row>
    <row r="1152" spans="9:26" ht="14.25" customHeight="1">
      <c r="I1152" s="260"/>
      <c r="J1152" s="260"/>
      <c r="K1152" s="260"/>
      <c r="L1152" s="260"/>
      <c r="M1152" s="260"/>
      <c r="N1152" s="260"/>
      <c r="O1152" s="260"/>
      <c r="P1152" s="260"/>
      <c r="Q1152" s="260"/>
      <c r="R1152" s="260"/>
      <c r="S1152" s="260"/>
      <c r="T1152" s="260"/>
      <c r="U1152" s="260"/>
      <c r="V1152" s="260"/>
      <c r="W1152" s="260"/>
      <c r="X1152" s="260"/>
      <c r="Y1152" s="260"/>
      <c r="Z1152" s="260"/>
    </row>
    <row r="1153" spans="9:26" ht="14.25" customHeight="1">
      <c r="I1153" s="260"/>
      <c r="J1153" s="260"/>
      <c r="K1153" s="260"/>
      <c r="L1153" s="260"/>
      <c r="M1153" s="260"/>
      <c r="N1153" s="260"/>
      <c r="O1153" s="260"/>
      <c r="P1153" s="260"/>
      <c r="Q1153" s="260"/>
      <c r="R1153" s="260"/>
      <c r="S1153" s="260"/>
      <c r="T1153" s="260"/>
      <c r="U1153" s="260"/>
      <c r="V1153" s="260"/>
      <c r="W1153" s="260"/>
      <c r="X1153" s="260"/>
      <c r="Y1153" s="260"/>
      <c r="Z1153" s="260"/>
    </row>
    <row r="1154" spans="9:26" ht="14.25" customHeight="1">
      <c r="I1154" s="260"/>
      <c r="J1154" s="260"/>
      <c r="K1154" s="260"/>
      <c r="L1154" s="260"/>
      <c r="M1154" s="260"/>
      <c r="N1154" s="260"/>
      <c r="O1154" s="260"/>
      <c r="P1154" s="260"/>
      <c r="Q1154" s="260"/>
      <c r="R1154" s="260"/>
      <c r="S1154" s="260"/>
      <c r="T1154" s="260"/>
      <c r="U1154" s="260"/>
      <c r="V1154" s="260"/>
      <c r="W1154" s="260"/>
      <c r="X1154" s="260"/>
      <c r="Y1154" s="260"/>
      <c r="Z1154" s="260"/>
    </row>
    <row r="1155" spans="9:26" ht="14.25" customHeight="1">
      <c r="I1155" s="260"/>
      <c r="J1155" s="260"/>
      <c r="K1155" s="260"/>
      <c r="L1155" s="260"/>
      <c r="M1155" s="260"/>
      <c r="N1155" s="260"/>
      <c r="O1155" s="260"/>
      <c r="P1155" s="260"/>
      <c r="Q1155" s="260"/>
      <c r="R1155" s="260"/>
      <c r="S1155" s="260"/>
      <c r="T1155" s="260"/>
      <c r="U1155" s="260"/>
      <c r="V1155" s="260"/>
      <c r="W1155" s="260"/>
      <c r="X1155" s="260"/>
      <c r="Y1155" s="260"/>
      <c r="Z1155" s="260"/>
    </row>
    <row r="1156" spans="9:26" ht="14.25" customHeight="1">
      <c r="I1156" s="260"/>
      <c r="J1156" s="260"/>
      <c r="K1156" s="260"/>
      <c r="L1156" s="260"/>
      <c r="M1156" s="260"/>
      <c r="N1156" s="260"/>
      <c r="O1156" s="260"/>
      <c r="P1156" s="260"/>
      <c r="Q1156" s="260"/>
      <c r="R1156" s="260"/>
      <c r="S1156" s="260"/>
      <c r="T1156" s="260"/>
      <c r="U1156" s="260"/>
      <c r="V1156" s="260"/>
      <c r="W1156" s="260"/>
      <c r="X1156" s="260"/>
      <c r="Y1156" s="260"/>
      <c r="Z1156" s="260"/>
    </row>
    <row r="1157" spans="9:26" ht="14.25" customHeight="1">
      <c r="I1157" s="260"/>
      <c r="J1157" s="260"/>
      <c r="K1157" s="260"/>
      <c r="L1157" s="260"/>
      <c r="M1157" s="260"/>
      <c r="N1157" s="260"/>
      <c r="O1157" s="260"/>
      <c r="P1157" s="260"/>
      <c r="Q1157" s="260"/>
      <c r="R1157" s="260"/>
      <c r="S1157" s="260"/>
      <c r="T1157" s="260"/>
      <c r="U1157" s="260"/>
      <c r="V1157" s="260"/>
      <c r="W1157" s="260"/>
      <c r="X1157" s="260"/>
      <c r="Y1157" s="260"/>
      <c r="Z1157" s="260"/>
    </row>
    <row r="1158" spans="9:26" ht="14.25" customHeight="1">
      <c r="I1158" s="260"/>
      <c r="J1158" s="260"/>
      <c r="K1158" s="260"/>
      <c r="L1158" s="260"/>
      <c r="M1158" s="260"/>
      <c r="N1158" s="260"/>
      <c r="O1158" s="260"/>
      <c r="P1158" s="260"/>
      <c r="Q1158" s="260"/>
      <c r="R1158" s="260"/>
      <c r="S1158" s="260"/>
      <c r="T1158" s="260"/>
      <c r="U1158" s="260"/>
      <c r="V1158" s="260"/>
      <c r="W1158" s="260"/>
      <c r="X1158" s="260"/>
      <c r="Y1158" s="260"/>
      <c r="Z1158" s="260"/>
    </row>
    <row r="1159" spans="9:26" ht="14.25" customHeight="1">
      <c r="I1159" s="260"/>
      <c r="J1159" s="260"/>
      <c r="K1159" s="260"/>
      <c r="L1159" s="260"/>
      <c r="M1159" s="260"/>
      <c r="N1159" s="260"/>
      <c r="O1159" s="260"/>
      <c r="P1159" s="260"/>
      <c r="Q1159" s="260"/>
      <c r="R1159" s="260"/>
      <c r="S1159" s="260"/>
      <c r="T1159" s="260"/>
      <c r="U1159" s="260"/>
      <c r="V1159" s="260"/>
      <c r="W1159" s="260"/>
      <c r="X1159" s="260"/>
      <c r="Y1159" s="260"/>
      <c r="Z1159" s="260"/>
    </row>
    <row r="1160" spans="9:26" ht="14.25" customHeight="1">
      <c r="I1160" s="260"/>
      <c r="J1160" s="260"/>
      <c r="K1160" s="260"/>
      <c r="L1160" s="260"/>
      <c r="M1160" s="260"/>
      <c r="N1160" s="260"/>
      <c r="O1160" s="260"/>
      <c r="P1160" s="260"/>
      <c r="Q1160" s="260"/>
      <c r="R1160" s="260"/>
      <c r="S1160" s="260"/>
      <c r="T1160" s="260"/>
      <c r="U1160" s="260"/>
      <c r="V1160" s="260"/>
      <c r="W1160" s="260"/>
      <c r="X1160" s="260"/>
      <c r="Y1160" s="260"/>
      <c r="Z1160" s="260"/>
    </row>
    <row r="1161" spans="9:26" ht="14.25" customHeight="1">
      <c r="I1161" s="260"/>
      <c r="J1161" s="260"/>
      <c r="K1161" s="260"/>
      <c r="L1161" s="260"/>
      <c r="M1161" s="260"/>
      <c r="N1161" s="260"/>
      <c r="O1161" s="260"/>
      <c r="P1161" s="260"/>
      <c r="Q1161" s="260"/>
      <c r="R1161" s="260"/>
      <c r="S1161" s="260"/>
      <c r="T1161" s="260"/>
      <c r="U1161" s="260"/>
      <c r="V1161" s="260"/>
      <c r="W1161" s="260"/>
      <c r="X1161" s="260"/>
      <c r="Y1161" s="260"/>
      <c r="Z1161" s="260"/>
    </row>
    <row r="1162" spans="9:26" ht="14.25" customHeight="1">
      <c r="I1162" s="260"/>
      <c r="J1162" s="260"/>
      <c r="K1162" s="260"/>
      <c r="L1162" s="260"/>
      <c r="M1162" s="260"/>
      <c r="N1162" s="260"/>
      <c r="O1162" s="260"/>
      <c r="P1162" s="260"/>
      <c r="Q1162" s="260"/>
      <c r="R1162" s="260"/>
      <c r="S1162" s="260"/>
      <c r="T1162" s="260"/>
      <c r="U1162" s="260"/>
      <c r="V1162" s="260"/>
      <c r="W1162" s="260"/>
      <c r="X1162" s="260"/>
      <c r="Y1162" s="260"/>
      <c r="Z1162" s="260"/>
    </row>
    <row r="1163" spans="9:26" ht="14.25" customHeight="1">
      <c r="I1163" s="260"/>
      <c r="J1163" s="260"/>
      <c r="K1163" s="260"/>
      <c r="L1163" s="260"/>
      <c r="M1163" s="260"/>
      <c r="N1163" s="260"/>
      <c r="O1163" s="260"/>
      <c r="P1163" s="260"/>
      <c r="Q1163" s="260"/>
      <c r="R1163" s="260"/>
      <c r="S1163" s="260"/>
      <c r="T1163" s="260"/>
      <c r="U1163" s="260"/>
      <c r="V1163" s="260"/>
      <c r="W1163" s="260"/>
      <c r="X1163" s="260"/>
      <c r="Y1163" s="260"/>
      <c r="Z1163" s="260"/>
    </row>
    <row r="1164" spans="9:26" ht="14.25" customHeight="1">
      <c r="I1164" s="260"/>
      <c r="J1164" s="260"/>
      <c r="K1164" s="260"/>
      <c r="L1164" s="260"/>
      <c r="M1164" s="260"/>
      <c r="N1164" s="260"/>
      <c r="O1164" s="260"/>
      <c r="P1164" s="260"/>
      <c r="Q1164" s="260"/>
      <c r="R1164" s="260"/>
      <c r="S1164" s="260"/>
      <c r="T1164" s="260"/>
      <c r="U1164" s="260"/>
      <c r="V1164" s="260"/>
      <c r="W1164" s="260"/>
      <c r="X1164" s="260"/>
      <c r="Y1164" s="260"/>
      <c r="Z1164" s="260"/>
    </row>
    <row r="1165" spans="9:26" ht="14.25" customHeight="1">
      <c r="I1165" s="260"/>
      <c r="J1165" s="260"/>
      <c r="K1165" s="260"/>
      <c r="L1165" s="260"/>
      <c r="M1165" s="260"/>
      <c r="N1165" s="260"/>
      <c r="O1165" s="260"/>
      <c r="P1165" s="260"/>
      <c r="Q1165" s="260"/>
      <c r="R1165" s="260"/>
      <c r="S1165" s="260"/>
      <c r="T1165" s="260"/>
      <c r="U1165" s="260"/>
      <c r="V1165" s="260"/>
      <c r="W1165" s="260"/>
      <c r="X1165" s="260"/>
      <c r="Y1165" s="260"/>
      <c r="Z1165" s="260"/>
    </row>
    <row r="1166" spans="9:26" ht="14.25" customHeight="1">
      <c r="I1166" s="260"/>
      <c r="J1166" s="260"/>
      <c r="K1166" s="260"/>
      <c r="L1166" s="260"/>
      <c r="M1166" s="260"/>
      <c r="N1166" s="260"/>
      <c r="O1166" s="260"/>
      <c r="P1166" s="260"/>
      <c r="Q1166" s="260"/>
      <c r="R1166" s="260"/>
      <c r="S1166" s="260"/>
      <c r="T1166" s="260"/>
      <c r="U1166" s="260"/>
      <c r="V1166" s="260"/>
      <c r="W1166" s="260"/>
      <c r="X1166" s="260"/>
      <c r="Y1166" s="260"/>
      <c r="Z1166" s="260"/>
    </row>
    <row r="1167" spans="9:26" ht="14.25" customHeight="1">
      <c r="I1167" s="260"/>
      <c r="J1167" s="260"/>
      <c r="K1167" s="260"/>
      <c r="L1167" s="260"/>
      <c r="M1167" s="260"/>
      <c r="N1167" s="260"/>
      <c r="O1167" s="260"/>
      <c r="P1167" s="260"/>
      <c r="Q1167" s="260"/>
      <c r="R1167" s="260"/>
      <c r="S1167" s="260"/>
      <c r="T1167" s="260"/>
      <c r="U1167" s="260"/>
      <c r="V1167" s="260"/>
      <c r="W1167" s="260"/>
      <c r="X1167" s="260"/>
      <c r="Y1167" s="260"/>
      <c r="Z1167" s="260"/>
    </row>
    <row r="1168" spans="9:26" ht="14.25" customHeight="1">
      <c r="I1168" s="260"/>
      <c r="J1168" s="260"/>
      <c r="K1168" s="260"/>
      <c r="L1168" s="260"/>
      <c r="M1168" s="260"/>
      <c r="N1168" s="260"/>
      <c r="O1168" s="260"/>
      <c r="P1168" s="260"/>
      <c r="Q1168" s="260"/>
      <c r="R1168" s="260"/>
      <c r="S1168" s="260"/>
      <c r="T1168" s="260"/>
      <c r="U1168" s="260"/>
      <c r="V1168" s="260"/>
      <c r="W1168" s="260"/>
      <c r="X1168" s="260"/>
      <c r="Y1168" s="260"/>
      <c r="Z1168" s="260"/>
    </row>
    <row r="1169" spans="9:26" ht="14.25" customHeight="1">
      <c r="I1169" s="260"/>
      <c r="J1169" s="260"/>
      <c r="K1169" s="260"/>
      <c r="L1169" s="260"/>
      <c r="M1169" s="260"/>
      <c r="N1169" s="260"/>
      <c r="O1169" s="260"/>
      <c r="P1169" s="260"/>
      <c r="Q1169" s="260"/>
      <c r="R1169" s="260"/>
      <c r="S1169" s="260"/>
      <c r="T1169" s="260"/>
      <c r="U1169" s="260"/>
      <c r="V1169" s="260"/>
      <c r="W1169" s="260"/>
      <c r="X1169" s="260"/>
      <c r="Y1169" s="260"/>
      <c r="Z1169" s="260"/>
    </row>
    <row r="1170" spans="9:26" ht="14.25" customHeight="1">
      <c r="I1170" s="260"/>
      <c r="J1170" s="260"/>
      <c r="K1170" s="260"/>
      <c r="L1170" s="260"/>
      <c r="M1170" s="260"/>
      <c r="N1170" s="260"/>
      <c r="O1170" s="260"/>
      <c r="P1170" s="260"/>
      <c r="Q1170" s="260"/>
      <c r="R1170" s="260"/>
      <c r="S1170" s="260"/>
      <c r="T1170" s="260"/>
      <c r="U1170" s="260"/>
      <c r="V1170" s="260"/>
      <c r="W1170" s="260"/>
      <c r="X1170" s="260"/>
      <c r="Y1170" s="260"/>
      <c r="Z1170" s="260"/>
    </row>
    <row r="1171" spans="9:26" ht="14.25" customHeight="1">
      <c r="I1171" s="260"/>
      <c r="J1171" s="260"/>
      <c r="K1171" s="260"/>
      <c r="L1171" s="260"/>
      <c r="M1171" s="260"/>
      <c r="N1171" s="260"/>
      <c r="O1171" s="260"/>
      <c r="P1171" s="260"/>
      <c r="Q1171" s="260"/>
      <c r="R1171" s="260"/>
      <c r="S1171" s="260"/>
      <c r="T1171" s="260"/>
      <c r="U1171" s="260"/>
      <c r="V1171" s="260"/>
      <c r="W1171" s="260"/>
      <c r="X1171" s="260"/>
      <c r="Y1171" s="260"/>
      <c r="Z1171" s="260"/>
    </row>
    <row r="1172" spans="9:26" ht="14.25" customHeight="1">
      <c r="I1172" s="260"/>
      <c r="J1172" s="260"/>
      <c r="K1172" s="260"/>
      <c r="L1172" s="260"/>
      <c r="M1172" s="260"/>
      <c r="N1172" s="260"/>
      <c r="O1172" s="260"/>
      <c r="P1172" s="260"/>
      <c r="Q1172" s="260"/>
      <c r="R1172" s="260"/>
      <c r="S1172" s="260"/>
      <c r="T1172" s="260"/>
      <c r="U1172" s="260"/>
      <c r="V1172" s="260"/>
      <c r="W1172" s="260"/>
      <c r="X1172" s="260"/>
      <c r="Y1172" s="260"/>
      <c r="Z1172" s="260"/>
    </row>
    <row r="1173" spans="9:26" ht="14.25" customHeight="1">
      <c r="I1173" s="260"/>
      <c r="J1173" s="260"/>
      <c r="K1173" s="260"/>
      <c r="L1173" s="260"/>
      <c r="M1173" s="260"/>
      <c r="N1173" s="260"/>
      <c r="O1173" s="260"/>
      <c r="P1173" s="260"/>
      <c r="Q1173" s="260"/>
      <c r="R1173" s="260"/>
      <c r="S1173" s="260"/>
      <c r="T1173" s="260"/>
      <c r="U1173" s="260"/>
      <c r="V1173" s="260"/>
      <c r="W1173" s="260"/>
      <c r="X1173" s="260"/>
      <c r="Y1173" s="260"/>
      <c r="Z1173" s="260"/>
    </row>
    <row r="1174" spans="9:26" ht="14.25" customHeight="1">
      <c r="I1174" s="260"/>
      <c r="J1174" s="260"/>
      <c r="K1174" s="260"/>
      <c r="L1174" s="260"/>
      <c r="M1174" s="260"/>
      <c r="N1174" s="260"/>
      <c r="O1174" s="260"/>
      <c r="P1174" s="260"/>
      <c r="Q1174" s="260"/>
      <c r="R1174" s="260"/>
      <c r="S1174" s="260"/>
      <c r="T1174" s="260"/>
      <c r="U1174" s="260"/>
      <c r="V1174" s="260"/>
      <c r="W1174" s="260"/>
      <c r="X1174" s="260"/>
      <c r="Y1174" s="260"/>
      <c r="Z1174" s="260"/>
    </row>
    <row r="1175" spans="9:26" ht="14.25" customHeight="1">
      <c r="I1175" s="260"/>
      <c r="J1175" s="260"/>
      <c r="K1175" s="260"/>
      <c r="L1175" s="260"/>
      <c r="M1175" s="260"/>
      <c r="N1175" s="260"/>
      <c r="O1175" s="260"/>
      <c r="P1175" s="260"/>
      <c r="Q1175" s="260"/>
      <c r="R1175" s="260"/>
      <c r="S1175" s="260"/>
      <c r="T1175" s="260"/>
      <c r="U1175" s="260"/>
      <c r="V1175" s="260"/>
      <c r="W1175" s="260"/>
      <c r="X1175" s="260"/>
      <c r="Y1175" s="260"/>
      <c r="Z1175" s="260"/>
    </row>
    <row r="1176" spans="9:26" ht="14.25" customHeight="1">
      <c r="I1176" s="260"/>
      <c r="J1176" s="260"/>
      <c r="K1176" s="260"/>
      <c r="L1176" s="260"/>
      <c r="M1176" s="260"/>
      <c r="N1176" s="260"/>
      <c r="O1176" s="260"/>
      <c r="P1176" s="260"/>
      <c r="Q1176" s="260"/>
      <c r="R1176" s="260"/>
      <c r="S1176" s="260"/>
      <c r="T1176" s="260"/>
      <c r="U1176" s="260"/>
      <c r="V1176" s="260"/>
      <c r="W1176" s="260"/>
      <c r="X1176" s="260"/>
      <c r="Y1176" s="260"/>
      <c r="Z1176" s="260"/>
    </row>
    <row r="1177" spans="9:26" ht="14.25" customHeight="1">
      <c r="I1177" s="260"/>
      <c r="J1177" s="260"/>
      <c r="K1177" s="260"/>
      <c r="L1177" s="260"/>
      <c r="M1177" s="260"/>
      <c r="N1177" s="260"/>
      <c r="O1177" s="260"/>
      <c r="P1177" s="260"/>
      <c r="Q1177" s="260"/>
      <c r="R1177" s="260"/>
      <c r="S1177" s="260"/>
      <c r="T1177" s="260"/>
      <c r="U1177" s="260"/>
      <c r="V1177" s="260"/>
      <c r="W1177" s="260"/>
      <c r="X1177" s="260"/>
      <c r="Y1177" s="260"/>
      <c r="Z1177" s="260"/>
    </row>
    <row r="1178" spans="9:26" ht="14.25" customHeight="1">
      <c r="I1178" s="260"/>
      <c r="J1178" s="260"/>
      <c r="K1178" s="260"/>
      <c r="L1178" s="260"/>
      <c r="M1178" s="260"/>
      <c r="N1178" s="260"/>
      <c r="O1178" s="260"/>
      <c r="P1178" s="260"/>
      <c r="Q1178" s="260"/>
      <c r="R1178" s="260"/>
      <c r="S1178" s="260"/>
      <c r="T1178" s="260"/>
      <c r="U1178" s="260"/>
      <c r="V1178" s="260"/>
      <c r="W1178" s="260"/>
      <c r="X1178" s="260"/>
      <c r="Y1178" s="260"/>
      <c r="Z1178" s="260"/>
    </row>
    <row r="1179" spans="9:26" ht="14.25" customHeight="1">
      <c r="I1179" s="260"/>
      <c r="J1179" s="260"/>
      <c r="K1179" s="260"/>
      <c r="L1179" s="260"/>
      <c r="M1179" s="260"/>
      <c r="N1179" s="260"/>
      <c r="O1179" s="260"/>
      <c r="P1179" s="260"/>
      <c r="Q1179" s="260"/>
      <c r="R1179" s="260"/>
      <c r="S1179" s="260"/>
      <c r="T1179" s="260"/>
      <c r="U1179" s="260"/>
      <c r="V1179" s="260"/>
      <c r="W1179" s="260"/>
      <c r="X1179" s="260"/>
      <c r="Y1179" s="260"/>
      <c r="Z1179" s="260"/>
    </row>
    <row r="1180" spans="9:26" ht="14.25" customHeight="1">
      <c r="I1180" s="260"/>
      <c r="J1180" s="260"/>
      <c r="K1180" s="260"/>
      <c r="L1180" s="260"/>
      <c r="M1180" s="260"/>
      <c r="N1180" s="260"/>
      <c r="O1180" s="260"/>
      <c r="P1180" s="260"/>
      <c r="Q1180" s="260"/>
      <c r="R1180" s="260"/>
      <c r="S1180" s="260"/>
      <c r="T1180" s="260"/>
      <c r="U1180" s="260"/>
      <c r="V1180" s="260"/>
      <c r="W1180" s="260"/>
      <c r="X1180" s="260"/>
      <c r="Y1180" s="260"/>
      <c r="Z1180" s="260"/>
    </row>
    <row r="1181" spans="9:26" ht="14.25" customHeight="1">
      <c r="I1181" s="260"/>
      <c r="J1181" s="260"/>
      <c r="K1181" s="260"/>
      <c r="L1181" s="260"/>
      <c r="M1181" s="260"/>
      <c r="N1181" s="260"/>
      <c r="O1181" s="260"/>
      <c r="P1181" s="260"/>
      <c r="Q1181" s="260"/>
      <c r="R1181" s="260"/>
      <c r="S1181" s="260"/>
      <c r="T1181" s="260"/>
      <c r="U1181" s="260"/>
      <c r="V1181" s="260"/>
      <c r="W1181" s="260"/>
      <c r="X1181" s="260"/>
      <c r="Y1181" s="260"/>
      <c r="Z1181" s="260"/>
    </row>
    <row r="1182" spans="9:26" ht="14.25" customHeight="1">
      <c r="I1182" s="260"/>
      <c r="J1182" s="260"/>
      <c r="K1182" s="260"/>
      <c r="L1182" s="260"/>
      <c r="M1182" s="260"/>
      <c r="N1182" s="260"/>
      <c r="O1182" s="260"/>
      <c r="P1182" s="260"/>
      <c r="Q1182" s="260"/>
      <c r="R1182" s="260"/>
      <c r="S1182" s="260"/>
      <c r="T1182" s="260"/>
      <c r="U1182" s="260"/>
      <c r="V1182" s="260"/>
      <c r="W1182" s="260"/>
      <c r="X1182" s="260"/>
      <c r="Y1182" s="260"/>
      <c r="Z1182" s="260"/>
    </row>
    <row r="1183" spans="9:26" ht="14.25" customHeight="1">
      <c r="I1183" s="260"/>
      <c r="J1183" s="260"/>
      <c r="K1183" s="260"/>
      <c r="L1183" s="260"/>
      <c r="M1183" s="260"/>
      <c r="N1183" s="260"/>
      <c r="O1183" s="260"/>
      <c r="P1183" s="260"/>
      <c r="Q1183" s="260"/>
      <c r="R1183" s="260"/>
      <c r="S1183" s="260"/>
      <c r="T1183" s="260"/>
      <c r="U1183" s="260"/>
      <c r="V1183" s="260"/>
      <c r="W1183" s="260"/>
      <c r="X1183" s="260"/>
      <c r="Y1183" s="260"/>
      <c r="Z1183" s="260"/>
    </row>
    <row r="1184" spans="9:26" ht="14.25" customHeight="1">
      <c r="I1184" s="260"/>
      <c r="J1184" s="260"/>
      <c r="K1184" s="260"/>
      <c r="L1184" s="260"/>
      <c r="M1184" s="260"/>
      <c r="N1184" s="260"/>
      <c r="O1184" s="260"/>
      <c r="P1184" s="260"/>
      <c r="Q1184" s="260"/>
      <c r="R1184" s="260"/>
      <c r="S1184" s="260"/>
      <c r="T1184" s="260"/>
      <c r="U1184" s="260"/>
      <c r="V1184" s="260"/>
      <c r="W1184" s="260"/>
      <c r="X1184" s="260"/>
      <c r="Y1184" s="260"/>
      <c r="Z1184" s="260"/>
    </row>
    <row r="1185" spans="9:26" ht="14.25" customHeight="1">
      <c r="I1185" s="260"/>
      <c r="J1185" s="260"/>
      <c r="K1185" s="260"/>
      <c r="L1185" s="260"/>
      <c r="M1185" s="260"/>
      <c r="N1185" s="260"/>
      <c r="O1185" s="260"/>
      <c r="P1185" s="260"/>
      <c r="Q1185" s="260"/>
      <c r="R1185" s="260"/>
      <c r="S1185" s="260"/>
      <c r="T1185" s="260"/>
      <c r="U1185" s="260"/>
      <c r="V1185" s="260"/>
      <c r="W1185" s="260"/>
      <c r="X1185" s="260"/>
      <c r="Y1185" s="260"/>
      <c r="Z1185" s="260"/>
    </row>
    <row r="1186" spans="9:26" ht="14.25" customHeight="1">
      <c r="I1186" s="260"/>
      <c r="J1186" s="260"/>
      <c r="K1186" s="260"/>
      <c r="L1186" s="260"/>
      <c r="M1186" s="260"/>
      <c r="N1186" s="260"/>
      <c r="O1186" s="260"/>
      <c r="P1186" s="260"/>
      <c r="Q1186" s="260"/>
      <c r="R1186" s="260"/>
      <c r="S1186" s="260"/>
      <c r="T1186" s="260"/>
      <c r="U1186" s="260"/>
      <c r="V1186" s="260"/>
      <c r="W1186" s="260"/>
      <c r="X1186" s="260"/>
      <c r="Y1186" s="260"/>
      <c r="Z1186" s="260"/>
    </row>
    <row r="1187" spans="9:26" ht="14.25" customHeight="1">
      <c r="I1187" s="260"/>
      <c r="J1187" s="260"/>
      <c r="K1187" s="260"/>
      <c r="L1187" s="260"/>
      <c r="M1187" s="260"/>
      <c r="N1187" s="260"/>
      <c r="O1187" s="260"/>
      <c r="P1187" s="260"/>
      <c r="Q1187" s="260"/>
      <c r="R1187" s="260"/>
      <c r="S1187" s="260"/>
      <c r="T1187" s="260"/>
      <c r="U1187" s="260"/>
      <c r="V1187" s="260"/>
      <c r="W1187" s="260"/>
      <c r="X1187" s="260"/>
      <c r="Y1187" s="260"/>
      <c r="Z1187" s="260"/>
    </row>
    <row r="1188" spans="9:26" ht="14.25" customHeight="1">
      <c r="I1188" s="260"/>
      <c r="J1188" s="260"/>
      <c r="K1188" s="260"/>
      <c r="L1188" s="260"/>
      <c r="M1188" s="260"/>
      <c r="N1188" s="260"/>
      <c r="O1188" s="260"/>
      <c r="P1188" s="260"/>
      <c r="Q1188" s="260"/>
      <c r="R1188" s="260"/>
      <c r="S1188" s="260"/>
      <c r="T1188" s="260"/>
      <c r="U1188" s="260"/>
      <c r="V1188" s="260"/>
      <c r="W1188" s="260"/>
      <c r="X1188" s="260"/>
      <c r="Y1188" s="260"/>
      <c r="Z1188" s="260"/>
    </row>
    <row r="1189" spans="9:26" ht="14.25" customHeight="1">
      <c r="I1189" s="260"/>
      <c r="J1189" s="260"/>
      <c r="K1189" s="260"/>
      <c r="L1189" s="260"/>
      <c r="M1189" s="260"/>
      <c r="N1189" s="260"/>
      <c r="O1189" s="260"/>
      <c r="P1189" s="260"/>
      <c r="Q1189" s="260"/>
      <c r="R1189" s="260"/>
      <c r="S1189" s="260"/>
      <c r="T1189" s="260"/>
      <c r="U1189" s="260"/>
      <c r="V1189" s="260"/>
      <c r="W1189" s="260"/>
      <c r="X1189" s="260"/>
      <c r="Y1189" s="260"/>
      <c r="Z1189" s="260"/>
    </row>
    <row r="1190" spans="9:26" ht="14.25" customHeight="1">
      <c r="I1190" s="260"/>
      <c r="J1190" s="260"/>
      <c r="K1190" s="260"/>
      <c r="L1190" s="260"/>
      <c r="M1190" s="260"/>
      <c r="N1190" s="260"/>
      <c r="O1190" s="260"/>
      <c r="P1190" s="260"/>
      <c r="Q1190" s="260"/>
      <c r="R1190" s="260"/>
      <c r="S1190" s="260"/>
      <c r="T1190" s="260"/>
      <c r="U1190" s="260"/>
      <c r="V1190" s="260"/>
      <c r="W1190" s="260"/>
      <c r="X1190" s="260"/>
      <c r="Y1190" s="260"/>
      <c r="Z1190" s="260"/>
    </row>
    <row r="1191" spans="9:26" ht="14.25" customHeight="1">
      <c r="I1191" s="260"/>
      <c r="J1191" s="260"/>
      <c r="K1191" s="260"/>
      <c r="L1191" s="260"/>
      <c r="M1191" s="260"/>
      <c r="N1191" s="260"/>
      <c r="O1191" s="260"/>
      <c r="P1191" s="260"/>
      <c r="Q1191" s="260"/>
      <c r="R1191" s="260"/>
      <c r="S1191" s="260"/>
      <c r="T1191" s="260"/>
      <c r="U1191" s="260"/>
      <c r="V1191" s="260"/>
      <c r="W1191" s="260"/>
      <c r="X1191" s="260"/>
      <c r="Y1191" s="260"/>
      <c r="Z1191" s="260"/>
    </row>
    <row r="1192" spans="9:26" ht="14.25" customHeight="1">
      <c r="I1192" s="260"/>
      <c r="J1192" s="260"/>
      <c r="K1192" s="260"/>
      <c r="L1192" s="260"/>
      <c r="M1192" s="260"/>
      <c r="N1192" s="260"/>
      <c r="O1192" s="260"/>
      <c r="P1192" s="260"/>
      <c r="Q1192" s="260"/>
      <c r="R1192" s="260"/>
      <c r="S1192" s="260"/>
      <c r="T1192" s="260"/>
      <c r="U1192" s="260"/>
      <c r="V1192" s="260"/>
      <c r="W1192" s="260"/>
      <c r="X1192" s="260"/>
      <c r="Y1192" s="260"/>
      <c r="Z1192" s="260"/>
    </row>
    <row r="1193" spans="9:26" ht="14.25" customHeight="1">
      <c r="I1193" s="260"/>
      <c r="J1193" s="260"/>
      <c r="K1193" s="260"/>
      <c r="L1193" s="260"/>
      <c r="M1193" s="260"/>
      <c r="N1193" s="260"/>
      <c r="O1193" s="260"/>
      <c r="P1193" s="260"/>
      <c r="Q1193" s="260"/>
      <c r="R1193" s="260"/>
      <c r="S1193" s="260"/>
      <c r="T1193" s="260"/>
      <c r="U1193" s="260"/>
      <c r="V1193" s="260"/>
      <c r="W1193" s="260"/>
      <c r="X1193" s="260"/>
      <c r="Y1193" s="260"/>
      <c r="Z1193" s="260"/>
    </row>
    <row r="1194" spans="9:26" ht="14.25" customHeight="1">
      <c r="I1194" s="260"/>
      <c r="J1194" s="260"/>
      <c r="K1194" s="260"/>
      <c r="L1194" s="260"/>
      <c r="M1194" s="260"/>
      <c r="N1194" s="260"/>
      <c r="O1194" s="260"/>
      <c r="P1194" s="260"/>
      <c r="Q1194" s="260"/>
      <c r="R1194" s="260"/>
      <c r="S1194" s="260"/>
      <c r="T1194" s="260"/>
      <c r="U1194" s="260"/>
      <c r="V1194" s="260"/>
      <c r="W1194" s="260"/>
      <c r="X1194" s="260"/>
      <c r="Y1194" s="260"/>
      <c r="Z1194" s="260"/>
    </row>
    <row r="1195" spans="9:26" ht="14.25" customHeight="1">
      <c r="I1195" s="260"/>
      <c r="J1195" s="260"/>
      <c r="K1195" s="260"/>
      <c r="L1195" s="260"/>
      <c r="M1195" s="260"/>
      <c r="N1195" s="260"/>
      <c r="O1195" s="260"/>
      <c r="P1195" s="260"/>
      <c r="Q1195" s="260"/>
      <c r="R1195" s="260"/>
      <c r="S1195" s="260"/>
      <c r="T1195" s="260"/>
      <c r="U1195" s="260"/>
      <c r="V1195" s="260"/>
      <c r="W1195" s="260"/>
      <c r="X1195" s="260"/>
      <c r="Y1195" s="260"/>
      <c r="Z1195" s="260"/>
    </row>
    <row r="1196" spans="9:26" ht="14.25" customHeight="1">
      <c r="I1196" s="260"/>
      <c r="J1196" s="260"/>
      <c r="K1196" s="260"/>
      <c r="L1196" s="260"/>
      <c r="M1196" s="260"/>
      <c r="N1196" s="260"/>
      <c r="O1196" s="260"/>
      <c r="P1196" s="260"/>
      <c r="Q1196" s="260"/>
      <c r="R1196" s="260"/>
      <c r="S1196" s="260"/>
      <c r="T1196" s="260"/>
      <c r="U1196" s="260"/>
      <c r="V1196" s="260"/>
      <c r="W1196" s="260"/>
      <c r="X1196" s="260"/>
      <c r="Y1196" s="260"/>
      <c r="Z1196" s="260"/>
    </row>
    <row r="1197" spans="9:26" ht="14.25" customHeight="1">
      <c r="I1197" s="260"/>
      <c r="J1197" s="260"/>
      <c r="K1197" s="260"/>
      <c r="L1197" s="260"/>
      <c r="M1197" s="260"/>
      <c r="N1197" s="260"/>
      <c r="O1197" s="260"/>
      <c r="P1197" s="260"/>
      <c r="Q1197" s="260"/>
      <c r="R1197" s="260"/>
      <c r="S1197" s="260"/>
      <c r="T1197" s="260"/>
      <c r="U1197" s="260"/>
      <c r="V1197" s="260"/>
      <c r="W1197" s="260"/>
      <c r="X1197" s="260"/>
      <c r="Y1197" s="260"/>
      <c r="Z1197" s="260"/>
    </row>
    <row r="1198" spans="9:26" ht="14.25" customHeight="1">
      <c r="I1198" s="260"/>
      <c r="J1198" s="260"/>
      <c r="K1198" s="260"/>
      <c r="L1198" s="260"/>
      <c r="M1198" s="260"/>
      <c r="N1198" s="260"/>
      <c r="O1198" s="260"/>
      <c r="P1198" s="260"/>
      <c r="Q1198" s="260"/>
      <c r="R1198" s="260"/>
      <c r="S1198" s="260"/>
      <c r="T1198" s="260"/>
      <c r="U1198" s="260"/>
      <c r="V1198" s="260"/>
      <c r="W1198" s="260"/>
      <c r="X1198" s="260"/>
      <c r="Y1198" s="260"/>
      <c r="Z1198" s="260"/>
    </row>
    <row r="1199" spans="9:26" ht="14.25" customHeight="1">
      <c r="I1199" s="260"/>
      <c r="J1199" s="260"/>
      <c r="K1199" s="260"/>
      <c r="L1199" s="260"/>
      <c r="M1199" s="260"/>
      <c r="N1199" s="260"/>
      <c r="O1199" s="260"/>
      <c r="P1199" s="260"/>
      <c r="Q1199" s="260"/>
      <c r="R1199" s="260"/>
      <c r="S1199" s="260"/>
      <c r="T1199" s="260"/>
      <c r="U1199" s="260"/>
      <c r="V1199" s="260"/>
      <c r="W1199" s="260"/>
      <c r="X1199" s="260"/>
      <c r="Y1199" s="260"/>
      <c r="Z1199" s="260"/>
    </row>
    <row r="1200" spans="9:26" ht="14.25" customHeight="1">
      <c r="I1200" s="260"/>
      <c r="J1200" s="260"/>
      <c r="K1200" s="260"/>
      <c r="L1200" s="260"/>
      <c r="M1200" s="260"/>
      <c r="N1200" s="260"/>
      <c r="O1200" s="260"/>
      <c r="P1200" s="260"/>
      <c r="Q1200" s="260"/>
      <c r="R1200" s="260"/>
      <c r="S1200" s="260"/>
      <c r="T1200" s="260"/>
      <c r="U1200" s="260"/>
      <c r="V1200" s="260"/>
      <c r="W1200" s="260"/>
      <c r="X1200" s="260"/>
      <c r="Y1200" s="260"/>
      <c r="Z1200" s="260"/>
    </row>
    <row r="1201" spans="9:26" ht="14.25" customHeight="1">
      <c r="I1201" s="260"/>
      <c r="J1201" s="260"/>
      <c r="K1201" s="260"/>
      <c r="L1201" s="260"/>
      <c r="M1201" s="260"/>
      <c r="N1201" s="260"/>
      <c r="O1201" s="260"/>
      <c r="P1201" s="260"/>
      <c r="Q1201" s="260"/>
      <c r="R1201" s="260"/>
      <c r="S1201" s="260"/>
      <c r="T1201" s="260"/>
      <c r="U1201" s="260"/>
      <c r="V1201" s="260"/>
      <c r="W1201" s="260"/>
      <c r="X1201" s="260"/>
      <c r="Y1201" s="260"/>
      <c r="Z1201" s="260"/>
    </row>
    <row r="1202" spans="9:26" ht="14.25" customHeight="1">
      <c r="I1202" s="260"/>
      <c r="J1202" s="260"/>
      <c r="K1202" s="260"/>
      <c r="L1202" s="260"/>
      <c r="M1202" s="260"/>
      <c r="N1202" s="260"/>
      <c r="O1202" s="260"/>
      <c r="P1202" s="260"/>
      <c r="Q1202" s="260"/>
      <c r="R1202" s="260"/>
      <c r="S1202" s="260"/>
      <c r="T1202" s="260"/>
      <c r="U1202" s="260"/>
      <c r="V1202" s="260"/>
      <c r="W1202" s="260"/>
      <c r="X1202" s="260"/>
      <c r="Y1202" s="260"/>
      <c r="Z1202" s="260"/>
    </row>
    <row r="1203" spans="9:26" ht="14.25" customHeight="1">
      <c r="I1203" s="260"/>
      <c r="J1203" s="260"/>
      <c r="K1203" s="260"/>
      <c r="L1203" s="260"/>
      <c r="M1203" s="260"/>
      <c r="N1203" s="260"/>
      <c r="O1203" s="260"/>
      <c r="P1203" s="260"/>
      <c r="Q1203" s="260"/>
      <c r="R1203" s="260"/>
      <c r="S1203" s="260"/>
      <c r="T1203" s="260"/>
      <c r="U1203" s="260"/>
      <c r="V1203" s="260"/>
      <c r="W1203" s="260"/>
      <c r="X1203" s="260"/>
      <c r="Y1203" s="260"/>
      <c r="Z1203" s="260"/>
    </row>
    <row r="1204" spans="9:26" ht="14.25" customHeight="1">
      <c r="I1204" s="260"/>
      <c r="J1204" s="260"/>
      <c r="K1204" s="260"/>
      <c r="L1204" s="260"/>
      <c r="M1204" s="260"/>
      <c r="N1204" s="260"/>
      <c r="O1204" s="260"/>
      <c r="P1204" s="260"/>
      <c r="Q1204" s="260"/>
      <c r="R1204" s="260"/>
      <c r="S1204" s="260"/>
      <c r="T1204" s="260"/>
      <c r="U1204" s="260"/>
      <c r="V1204" s="260"/>
      <c r="W1204" s="260"/>
      <c r="X1204" s="260"/>
      <c r="Y1204" s="260"/>
      <c r="Z1204" s="260"/>
    </row>
    <row r="1205" spans="9:26" ht="14.25" customHeight="1">
      <c r="I1205" s="260"/>
      <c r="J1205" s="260"/>
      <c r="K1205" s="260"/>
      <c r="L1205" s="260"/>
      <c r="M1205" s="260"/>
      <c r="N1205" s="260"/>
      <c r="O1205" s="260"/>
      <c r="P1205" s="260"/>
      <c r="Q1205" s="260"/>
      <c r="R1205" s="260"/>
      <c r="S1205" s="260"/>
      <c r="T1205" s="260"/>
      <c r="U1205" s="260"/>
      <c r="V1205" s="260"/>
      <c r="W1205" s="260"/>
      <c r="X1205" s="260"/>
      <c r="Y1205" s="260"/>
      <c r="Z1205" s="260"/>
    </row>
    <row r="1206" spans="9:26" ht="14.25" customHeight="1">
      <c r="I1206" s="260"/>
      <c r="J1206" s="260"/>
      <c r="K1206" s="260"/>
      <c r="L1206" s="260"/>
      <c r="M1206" s="260"/>
      <c r="N1206" s="260"/>
      <c r="O1206" s="260"/>
      <c r="P1206" s="260"/>
      <c r="Q1206" s="260"/>
      <c r="R1206" s="260"/>
      <c r="S1206" s="260"/>
      <c r="T1206" s="260"/>
      <c r="U1206" s="260"/>
      <c r="V1206" s="260"/>
      <c r="W1206" s="260"/>
      <c r="X1206" s="260"/>
      <c r="Y1206" s="260"/>
      <c r="Z1206" s="260"/>
    </row>
    <row r="1207" spans="9:26" ht="14.25" customHeight="1">
      <c r="I1207" s="260"/>
      <c r="J1207" s="260"/>
      <c r="K1207" s="260"/>
      <c r="L1207" s="260"/>
      <c r="M1207" s="260"/>
      <c r="N1207" s="260"/>
      <c r="O1207" s="260"/>
      <c r="P1207" s="260"/>
      <c r="Q1207" s="260"/>
      <c r="R1207" s="260"/>
      <c r="S1207" s="260"/>
      <c r="T1207" s="260"/>
      <c r="U1207" s="260"/>
      <c r="V1207" s="260"/>
      <c r="W1207" s="260"/>
      <c r="X1207" s="260"/>
      <c r="Y1207" s="260"/>
      <c r="Z1207" s="260"/>
    </row>
    <row r="1208" spans="9:26" ht="14.25" customHeight="1">
      <c r="I1208" s="260"/>
      <c r="J1208" s="260"/>
      <c r="K1208" s="260"/>
      <c r="L1208" s="260"/>
      <c r="M1208" s="260"/>
      <c r="N1208" s="260"/>
      <c r="O1208" s="260"/>
      <c r="P1208" s="260"/>
      <c r="Q1208" s="260"/>
      <c r="R1208" s="260"/>
      <c r="S1208" s="260"/>
      <c r="T1208" s="260"/>
      <c r="U1208" s="260"/>
      <c r="V1208" s="260"/>
      <c r="W1208" s="260"/>
      <c r="X1208" s="260"/>
      <c r="Y1208" s="260"/>
      <c r="Z1208" s="260"/>
    </row>
    <row r="1209" spans="9:26" ht="14.25" customHeight="1">
      <c r="I1209" s="260"/>
      <c r="J1209" s="260"/>
      <c r="K1209" s="260"/>
      <c r="L1209" s="260"/>
      <c r="M1209" s="260"/>
      <c r="N1209" s="260"/>
      <c r="O1209" s="260"/>
      <c r="P1209" s="260"/>
      <c r="Q1209" s="260"/>
      <c r="R1209" s="260"/>
      <c r="S1209" s="260"/>
      <c r="T1209" s="260"/>
      <c r="U1209" s="260"/>
      <c r="V1209" s="260"/>
      <c r="W1209" s="260"/>
      <c r="X1209" s="260"/>
      <c r="Y1209" s="260"/>
      <c r="Z1209" s="260"/>
    </row>
    <row r="1210" spans="9:26" ht="14.25" customHeight="1">
      <c r="I1210" s="260"/>
      <c r="J1210" s="260"/>
      <c r="K1210" s="260"/>
      <c r="L1210" s="260"/>
      <c r="M1210" s="260"/>
      <c r="N1210" s="260"/>
      <c r="O1210" s="260"/>
      <c r="P1210" s="260"/>
      <c r="Q1210" s="260"/>
      <c r="R1210" s="260"/>
      <c r="S1210" s="260"/>
      <c r="T1210" s="260"/>
      <c r="U1210" s="260"/>
      <c r="V1210" s="260"/>
      <c r="W1210" s="260"/>
      <c r="X1210" s="260"/>
      <c r="Y1210" s="260"/>
      <c r="Z1210" s="260"/>
    </row>
    <row r="1211" spans="9:26" ht="14.25" customHeight="1">
      <c r="I1211" s="260"/>
      <c r="J1211" s="260"/>
      <c r="K1211" s="260"/>
      <c r="L1211" s="260"/>
      <c r="M1211" s="260"/>
      <c r="N1211" s="260"/>
      <c r="O1211" s="260"/>
      <c r="P1211" s="260"/>
      <c r="Q1211" s="260"/>
      <c r="R1211" s="260"/>
      <c r="S1211" s="260"/>
      <c r="T1211" s="260"/>
      <c r="U1211" s="260"/>
      <c r="V1211" s="260"/>
      <c r="W1211" s="260"/>
      <c r="X1211" s="260"/>
      <c r="Y1211" s="260"/>
      <c r="Z1211" s="260"/>
    </row>
    <row r="1212" spans="9:26" ht="14.25" customHeight="1">
      <c r="I1212" s="260"/>
      <c r="J1212" s="260"/>
      <c r="K1212" s="260"/>
      <c r="L1212" s="260"/>
      <c r="M1212" s="260"/>
      <c r="N1212" s="260"/>
      <c r="O1212" s="260"/>
      <c r="P1212" s="260"/>
      <c r="Q1212" s="260"/>
      <c r="R1212" s="260"/>
      <c r="S1212" s="260"/>
      <c r="T1212" s="260"/>
      <c r="U1212" s="260"/>
      <c r="V1212" s="260"/>
      <c r="W1212" s="260"/>
      <c r="X1212" s="260"/>
      <c r="Y1212" s="260"/>
      <c r="Z1212" s="260"/>
    </row>
    <row r="1213" spans="9:26" ht="14.25" customHeight="1">
      <c r="I1213" s="260"/>
      <c r="J1213" s="260"/>
      <c r="K1213" s="260"/>
      <c r="L1213" s="260"/>
      <c r="M1213" s="260"/>
      <c r="N1213" s="260"/>
      <c r="O1213" s="260"/>
      <c r="P1213" s="260"/>
      <c r="Q1213" s="260"/>
      <c r="R1213" s="260"/>
      <c r="S1213" s="260"/>
      <c r="T1213" s="260"/>
      <c r="U1213" s="260"/>
      <c r="V1213" s="260"/>
      <c r="W1213" s="260"/>
      <c r="X1213" s="260"/>
      <c r="Y1213" s="260"/>
      <c r="Z1213" s="260"/>
    </row>
    <row r="1214" spans="9:26" ht="14.25" customHeight="1">
      <c r="I1214" s="260"/>
      <c r="J1214" s="260"/>
      <c r="K1214" s="260"/>
      <c r="L1214" s="260"/>
      <c r="M1214" s="260"/>
      <c r="N1214" s="260"/>
      <c r="O1214" s="260"/>
      <c r="P1214" s="260"/>
      <c r="Q1214" s="260"/>
      <c r="R1214" s="260"/>
      <c r="S1214" s="260"/>
      <c r="T1214" s="260"/>
      <c r="U1214" s="260"/>
      <c r="V1214" s="260"/>
      <c r="W1214" s="260"/>
      <c r="X1214" s="260"/>
      <c r="Y1214" s="260"/>
      <c r="Z1214" s="260"/>
    </row>
    <row r="1215" spans="9:26" ht="14.25" customHeight="1">
      <c r="I1215" s="260"/>
      <c r="J1215" s="260"/>
      <c r="K1215" s="260"/>
      <c r="L1215" s="260"/>
      <c r="M1215" s="260"/>
      <c r="N1215" s="260"/>
      <c r="O1215" s="260"/>
      <c r="P1215" s="260"/>
      <c r="Q1215" s="260"/>
      <c r="R1215" s="260"/>
      <c r="S1215" s="260"/>
      <c r="T1215" s="260"/>
      <c r="U1215" s="260"/>
      <c r="V1215" s="260"/>
      <c r="W1215" s="260"/>
      <c r="X1215" s="260"/>
      <c r="Y1215" s="260"/>
      <c r="Z1215" s="260"/>
    </row>
    <row r="1216" spans="9:26" ht="14.25" customHeight="1">
      <c r="I1216" s="260"/>
      <c r="J1216" s="260"/>
      <c r="K1216" s="260"/>
      <c r="L1216" s="260"/>
      <c r="M1216" s="260"/>
      <c r="N1216" s="260"/>
      <c r="O1216" s="260"/>
      <c r="P1216" s="260"/>
      <c r="Q1216" s="260"/>
      <c r="R1216" s="260"/>
      <c r="S1216" s="260"/>
      <c r="T1216" s="260"/>
      <c r="U1216" s="260"/>
      <c r="V1216" s="260"/>
      <c r="W1216" s="260"/>
      <c r="X1216" s="260"/>
      <c r="Y1216" s="260"/>
      <c r="Z1216" s="260"/>
    </row>
    <row r="1217" spans="9:26" ht="14.25" customHeight="1">
      <c r="I1217" s="260"/>
      <c r="J1217" s="260"/>
      <c r="K1217" s="260"/>
      <c r="L1217" s="260"/>
      <c r="M1217" s="260"/>
      <c r="N1217" s="260"/>
      <c r="O1217" s="260"/>
      <c r="P1217" s="260"/>
      <c r="Q1217" s="260"/>
      <c r="R1217" s="260"/>
      <c r="S1217" s="260"/>
      <c r="T1217" s="260"/>
      <c r="U1217" s="260"/>
      <c r="V1217" s="260"/>
      <c r="W1217" s="260"/>
      <c r="X1217" s="260"/>
      <c r="Y1217" s="260"/>
      <c r="Z1217" s="260"/>
    </row>
    <row r="1218" spans="9:26" ht="14.25" customHeight="1">
      <c r="I1218" s="260"/>
      <c r="J1218" s="260"/>
      <c r="K1218" s="260"/>
      <c r="L1218" s="260"/>
      <c r="M1218" s="260"/>
      <c r="N1218" s="260"/>
      <c r="O1218" s="260"/>
      <c r="P1218" s="260"/>
      <c r="Q1218" s="260"/>
      <c r="R1218" s="260"/>
      <c r="S1218" s="260"/>
      <c r="T1218" s="260"/>
      <c r="U1218" s="260"/>
      <c r="V1218" s="260"/>
      <c r="W1218" s="260"/>
      <c r="X1218" s="260"/>
      <c r="Y1218" s="260"/>
      <c r="Z1218" s="260"/>
    </row>
    <row r="1219" spans="9:26" ht="14.25" customHeight="1">
      <c r="I1219" s="260"/>
      <c r="J1219" s="260"/>
      <c r="K1219" s="260"/>
      <c r="L1219" s="260"/>
      <c r="M1219" s="260"/>
      <c r="N1219" s="260"/>
      <c r="O1219" s="260"/>
      <c r="P1219" s="260"/>
      <c r="Q1219" s="260"/>
      <c r="R1219" s="260"/>
      <c r="S1219" s="260"/>
      <c r="T1219" s="260"/>
      <c r="U1219" s="260"/>
      <c r="V1219" s="260"/>
      <c r="W1219" s="260"/>
      <c r="X1219" s="260"/>
      <c r="Y1219" s="260"/>
      <c r="Z1219" s="260"/>
    </row>
    <row r="1220" spans="9:26" ht="14.25" customHeight="1">
      <c r="I1220" s="260"/>
      <c r="J1220" s="260"/>
      <c r="K1220" s="260"/>
      <c r="L1220" s="260"/>
      <c r="M1220" s="260"/>
      <c r="N1220" s="260"/>
      <c r="O1220" s="260"/>
      <c r="P1220" s="260"/>
      <c r="Q1220" s="260"/>
      <c r="R1220" s="260"/>
      <c r="S1220" s="260"/>
      <c r="T1220" s="260"/>
      <c r="U1220" s="260"/>
      <c r="V1220" s="260"/>
      <c r="W1220" s="260"/>
      <c r="X1220" s="260"/>
      <c r="Y1220" s="260"/>
      <c r="Z1220" s="260"/>
    </row>
    <row r="1221" spans="9:26" ht="14.25" customHeight="1">
      <c r="I1221" s="260"/>
      <c r="J1221" s="260"/>
      <c r="K1221" s="260"/>
      <c r="L1221" s="260"/>
      <c r="M1221" s="260"/>
      <c r="N1221" s="260"/>
      <c r="O1221" s="260"/>
      <c r="P1221" s="260"/>
      <c r="Q1221" s="260"/>
      <c r="R1221" s="260"/>
      <c r="S1221" s="260"/>
      <c r="T1221" s="260"/>
      <c r="U1221" s="260"/>
      <c r="V1221" s="260"/>
      <c r="W1221" s="260"/>
      <c r="X1221" s="260"/>
      <c r="Y1221" s="260"/>
      <c r="Z1221" s="260"/>
    </row>
    <row r="1222" spans="9:26" ht="14.25" customHeight="1">
      <c r="I1222" s="260"/>
      <c r="J1222" s="260"/>
      <c r="K1222" s="260"/>
      <c r="L1222" s="260"/>
      <c r="M1222" s="260"/>
      <c r="N1222" s="260"/>
      <c r="O1222" s="260"/>
      <c r="P1222" s="260"/>
      <c r="Q1222" s="260"/>
      <c r="R1222" s="260"/>
      <c r="S1222" s="260"/>
      <c r="T1222" s="260"/>
      <c r="U1222" s="260"/>
      <c r="V1222" s="260"/>
      <c r="W1222" s="260"/>
      <c r="X1222" s="260"/>
      <c r="Y1222" s="260"/>
      <c r="Z1222" s="260"/>
    </row>
    <row r="1223" spans="9:26" ht="14.25" customHeight="1">
      <c r="I1223" s="260"/>
      <c r="J1223" s="260"/>
      <c r="K1223" s="260"/>
      <c r="L1223" s="260"/>
      <c r="M1223" s="260"/>
      <c r="N1223" s="260"/>
      <c r="O1223" s="260"/>
      <c r="P1223" s="260"/>
      <c r="Q1223" s="260"/>
      <c r="R1223" s="260"/>
      <c r="S1223" s="260"/>
      <c r="T1223" s="260"/>
      <c r="U1223" s="260"/>
      <c r="V1223" s="260"/>
      <c r="W1223" s="260"/>
      <c r="X1223" s="260"/>
      <c r="Y1223" s="260"/>
      <c r="Z1223" s="260"/>
    </row>
    <row r="1224" spans="9:26" ht="14.25" customHeight="1">
      <c r="I1224" s="260"/>
      <c r="J1224" s="260"/>
      <c r="K1224" s="260"/>
      <c r="L1224" s="260"/>
      <c r="M1224" s="260"/>
      <c r="N1224" s="260"/>
      <c r="O1224" s="260"/>
      <c r="P1224" s="260"/>
      <c r="Q1224" s="260"/>
      <c r="R1224" s="260"/>
      <c r="S1224" s="260"/>
      <c r="T1224" s="260"/>
      <c r="U1224" s="260"/>
      <c r="V1224" s="260"/>
      <c r="W1224" s="260"/>
      <c r="X1224" s="260"/>
      <c r="Y1224" s="260"/>
      <c r="Z1224" s="260"/>
    </row>
    <row r="1225" spans="9:26" ht="14.25" customHeight="1">
      <c r="I1225" s="260"/>
      <c r="J1225" s="260"/>
      <c r="K1225" s="260"/>
      <c r="L1225" s="260"/>
      <c r="M1225" s="260"/>
      <c r="N1225" s="260"/>
      <c r="O1225" s="260"/>
      <c r="P1225" s="260"/>
      <c r="Q1225" s="260"/>
      <c r="R1225" s="260"/>
      <c r="S1225" s="260"/>
      <c r="T1225" s="260"/>
      <c r="U1225" s="260"/>
      <c r="V1225" s="260"/>
      <c r="W1225" s="260"/>
      <c r="X1225" s="260"/>
      <c r="Y1225" s="260"/>
      <c r="Z1225" s="260"/>
    </row>
    <row r="1226" spans="9:26" ht="14.25" customHeight="1">
      <c r="I1226" s="260"/>
      <c r="J1226" s="260"/>
      <c r="K1226" s="260"/>
      <c r="L1226" s="260"/>
      <c r="M1226" s="260"/>
      <c r="N1226" s="260"/>
      <c r="O1226" s="260"/>
      <c r="P1226" s="260"/>
      <c r="Q1226" s="260"/>
      <c r="R1226" s="260"/>
      <c r="S1226" s="260"/>
      <c r="T1226" s="260"/>
      <c r="U1226" s="260"/>
      <c r="V1226" s="260"/>
      <c r="W1226" s="260"/>
      <c r="X1226" s="260"/>
      <c r="Y1226" s="260"/>
      <c r="Z1226" s="260"/>
    </row>
    <row r="1227" spans="9:26" ht="14.25" customHeight="1">
      <c r="I1227" s="260"/>
      <c r="J1227" s="260"/>
      <c r="K1227" s="260"/>
      <c r="L1227" s="260"/>
      <c r="M1227" s="260"/>
      <c r="N1227" s="260"/>
      <c r="O1227" s="260"/>
      <c r="P1227" s="260"/>
      <c r="Q1227" s="260"/>
      <c r="R1227" s="260"/>
      <c r="S1227" s="260"/>
      <c r="T1227" s="260"/>
      <c r="U1227" s="260"/>
      <c r="V1227" s="260"/>
      <c r="W1227" s="260"/>
      <c r="X1227" s="260"/>
      <c r="Y1227" s="260"/>
      <c r="Z1227" s="260"/>
    </row>
    <row r="1228" spans="9:26" ht="14.25" customHeight="1">
      <c r="I1228" s="260"/>
      <c r="J1228" s="260"/>
      <c r="K1228" s="260"/>
      <c r="L1228" s="260"/>
      <c r="M1228" s="260"/>
      <c r="N1228" s="260"/>
      <c r="O1228" s="260"/>
      <c r="P1228" s="260"/>
      <c r="Q1228" s="260"/>
      <c r="R1228" s="260"/>
      <c r="S1228" s="260"/>
      <c r="T1228" s="260"/>
      <c r="U1228" s="260"/>
      <c r="V1228" s="260"/>
      <c r="W1228" s="260"/>
      <c r="X1228" s="260"/>
      <c r="Y1228" s="260"/>
      <c r="Z1228" s="260"/>
    </row>
    <row r="1229" spans="9:26" ht="14.25" customHeight="1">
      <c r="I1229" s="260"/>
      <c r="J1229" s="260"/>
      <c r="K1229" s="260"/>
      <c r="L1229" s="260"/>
      <c r="M1229" s="260"/>
      <c r="N1229" s="260"/>
      <c r="O1229" s="260"/>
      <c r="P1229" s="260"/>
      <c r="Q1229" s="260"/>
      <c r="R1229" s="260"/>
      <c r="S1229" s="260"/>
      <c r="T1229" s="260"/>
      <c r="U1229" s="260"/>
      <c r="V1229" s="260"/>
      <c r="W1229" s="260"/>
      <c r="X1229" s="260"/>
      <c r="Y1229" s="260"/>
      <c r="Z1229" s="260"/>
    </row>
    <row r="1230" spans="9:26" ht="14.25" customHeight="1">
      <c r="I1230" s="260"/>
      <c r="J1230" s="260"/>
      <c r="K1230" s="260"/>
      <c r="L1230" s="260"/>
      <c r="M1230" s="260"/>
      <c r="N1230" s="260"/>
      <c r="O1230" s="260"/>
      <c r="P1230" s="260"/>
      <c r="Q1230" s="260"/>
      <c r="R1230" s="260"/>
      <c r="S1230" s="260"/>
      <c r="T1230" s="260"/>
      <c r="U1230" s="260"/>
      <c r="V1230" s="260"/>
      <c r="W1230" s="260"/>
      <c r="X1230" s="260"/>
      <c r="Y1230" s="260"/>
      <c r="Z1230" s="260"/>
    </row>
    <row r="1231" spans="9:26" ht="14.25" customHeight="1">
      <c r="I1231" s="260"/>
      <c r="J1231" s="260"/>
      <c r="K1231" s="260"/>
      <c r="L1231" s="260"/>
      <c r="M1231" s="260"/>
      <c r="N1231" s="260"/>
      <c r="O1231" s="260"/>
      <c r="P1231" s="260"/>
      <c r="Q1231" s="260"/>
      <c r="R1231" s="260"/>
      <c r="S1231" s="260"/>
      <c r="T1231" s="260"/>
      <c r="U1231" s="260"/>
      <c r="V1231" s="260"/>
      <c r="W1231" s="260"/>
      <c r="X1231" s="260"/>
      <c r="Y1231" s="260"/>
      <c r="Z1231" s="260"/>
    </row>
    <row r="1232" spans="9:26" ht="14.25" customHeight="1">
      <c r="I1232" s="260"/>
      <c r="J1232" s="260"/>
      <c r="K1232" s="260"/>
      <c r="L1232" s="260"/>
      <c r="M1232" s="260"/>
      <c r="N1232" s="260"/>
      <c r="O1232" s="260"/>
      <c r="P1232" s="260"/>
      <c r="Q1232" s="260"/>
      <c r="R1232" s="260"/>
      <c r="S1232" s="260"/>
      <c r="T1232" s="260"/>
      <c r="U1232" s="260"/>
      <c r="V1232" s="260"/>
      <c r="W1232" s="260"/>
      <c r="X1232" s="260"/>
      <c r="Y1232" s="260"/>
      <c r="Z1232" s="260"/>
    </row>
    <row r="1233" spans="9:26" ht="14.25" customHeight="1">
      <c r="I1233" s="260"/>
      <c r="J1233" s="260"/>
      <c r="K1233" s="260"/>
      <c r="L1233" s="260"/>
      <c r="M1233" s="260"/>
      <c r="N1233" s="260"/>
      <c r="O1233" s="260"/>
      <c r="P1233" s="260"/>
      <c r="Q1233" s="260"/>
      <c r="R1233" s="260"/>
      <c r="S1233" s="260"/>
      <c r="T1233" s="260"/>
      <c r="U1233" s="260"/>
      <c r="V1233" s="260"/>
      <c r="W1233" s="260"/>
      <c r="X1233" s="260"/>
      <c r="Y1233" s="260"/>
      <c r="Z1233" s="260"/>
    </row>
    <row r="1234" spans="9:26" ht="14.25" customHeight="1">
      <c r="I1234" s="260"/>
      <c r="J1234" s="260"/>
      <c r="K1234" s="260"/>
      <c r="L1234" s="260"/>
      <c r="M1234" s="260"/>
      <c r="N1234" s="260"/>
      <c r="O1234" s="260"/>
      <c r="P1234" s="260"/>
      <c r="Q1234" s="260"/>
      <c r="R1234" s="260"/>
      <c r="S1234" s="260"/>
      <c r="T1234" s="260"/>
      <c r="U1234" s="260"/>
      <c r="V1234" s="260"/>
      <c r="W1234" s="260"/>
      <c r="X1234" s="260"/>
      <c r="Y1234" s="260"/>
      <c r="Z1234" s="260"/>
    </row>
    <row r="1235" spans="9:26" ht="14.25" customHeight="1">
      <c r="I1235" s="260"/>
      <c r="J1235" s="260"/>
      <c r="K1235" s="260"/>
      <c r="L1235" s="260"/>
      <c r="M1235" s="260"/>
      <c r="N1235" s="260"/>
      <c r="O1235" s="260"/>
      <c r="P1235" s="260"/>
      <c r="Q1235" s="260"/>
      <c r="R1235" s="260"/>
      <c r="S1235" s="260"/>
      <c r="T1235" s="260"/>
      <c r="U1235" s="260"/>
      <c r="V1235" s="260"/>
      <c r="W1235" s="260"/>
      <c r="X1235" s="260"/>
      <c r="Y1235" s="260"/>
      <c r="Z1235" s="260"/>
    </row>
    <row r="1236" spans="9:26" ht="14.25" customHeight="1">
      <c r="I1236" s="260"/>
      <c r="J1236" s="260"/>
      <c r="K1236" s="260"/>
      <c r="L1236" s="260"/>
      <c r="M1236" s="260"/>
      <c r="N1236" s="260"/>
      <c r="O1236" s="260"/>
      <c r="P1236" s="260"/>
      <c r="Q1236" s="260"/>
      <c r="R1236" s="260"/>
      <c r="S1236" s="260"/>
      <c r="T1236" s="260"/>
      <c r="U1236" s="260"/>
      <c r="V1236" s="260"/>
      <c r="W1236" s="260"/>
      <c r="X1236" s="260"/>
      <c r="Y1236" s="260"/>
      <c r="Z1236" s="260"/>
    </row>
    <row r="1237" spans="9:26" ht="14.25" customHeight="1">
      <c r="I1237" s="260"/>
      <c r="J1237" s="260"/>
      <c r="K1237" s="260"/>
      <c r="L1237" s="260"/>
      <c r="M1237" s="260"/>
      <c r="N1237" s="260"/>
      <c r="O1237" s="260"/>
      <c r="P1237" s="260"/>
      <c r="Q1237" s="260"/>
      <c r="R1237" s="260"/>
      <c r="S1237" s="260"/>
      <c r="T1237" s="260"/>
      <c r="U1237" s="260"/>
      <c r="V1237" s="260"/>
      <c r="W1237" s="260"/>
      <c r="X1237" s="260"/>
      <c r="Y1237" s="260"/>
      <c r="Z1237" s="260"/>
    </row>
    <row r="1238" spans="9:26" ht="14.25" customHeight="1">
      <c r="I1238" s="260"/>
      <c r="J1238" s="260"/>
      <c r="K1238" s="260"/>
      <c r="L1238" s="260"/>
      <c r="M1238" s="260"/>
      <c r="N1238" s="260"/>
      <c r="O1238" s="260"/>
      <c r="P1238" s="260"/>
      <c r="Q1238" s="260"/>
      <c r="R1238" s="260"/>
      <c r="S1238" s="260"/>
      <c r="T1238" s="260"/>
      <c r="U1238" s="260"/>
      <c r="V1238" s="260"/>
      <c r="W1238" s="260"/>
      <c r="X1238" s="260"/>
      <c r="Y1238" s="260"/>
      <c r="Z1238" s="260"/>
    </row>
    <row r="1239" spans="9:26" ht="14.25" customHeight="1">
      <c r="I1239" s="260"/>
      <c r="J1239" s="260"/>
      <c r="K1239" s="260"/>
      <c r="L1239" s="260"/>
      <c r="M1239" s="260"/>
      <c r="N1239" s="260"/>
      <c r="O1239" s="260"/>
      <c r="P1239" s="260"/>
      <c r="Q1239" s="260"/>
      <c r="R1239" s="260"/>
      <c r="S1239" s="260"/>
      <c r="T1239" s="260"/>
      <c r="U1239" s="260"/>
      <c r="V1239" s="260"/>
      <c r="W1239" s="260"/>
      <c r="X1239" s="260"/>
      <c r="Y1239" s="260"/>
      <c r="Z1239" s="260"/>
    </row>
    <row r="1240" spans="9:26" ht="14.25" customHeight="1">
      <c r="I1240" s="260"/>
      <c r="J1240" s="260"/>
      <c r="K1240" s="260"/>
      <c r="L1240" s="260"/>
      <c r="M1240" s="260"/>
      <c r="N1240" s="260"/>
      <c r="O1240" s="260"/>
      <c r="P1240" s="260"/>
      <c r="Q1240" s="260"/>
      <c r="R1240" s="260"/>
      <c r="S1240" s="260"/>
      <c r="T1240" s="260"/>
      <c r="U1240" s="260"/>
      <c r="V1240" s="260"/>
      <c r="W1240" s="260"/>
      <c r="X1240" s="260"/>
      <c r="Y1240" s="260"/>
      <c r="Z1240" s="260"/>
    </row>
    <row r="1241" spans="9:26" ht="14.25" customHeight="1">
      <c r="I1241" s="260"/>
      <c r="J1241" s="260"/>
      <c r="K1241" s="260"/>
      <c r="L1241" s="260"/>
      <c r="M1241" s="260"/>
      <c r="N1241" s="260"/>
      <c r="O1241" s="260"/>
      <c r="P1241" s="260"/>
      <c r="Q1241" s="260"/>
      <c r="R1241" s="260"/>
      <c r="S1241" s="260"/>
      <c r="T1241" s="260"/>
      <c r="U1241" s="260"/>
      <c r="V1241" s="260"/>
      <c r="W1241" s="260"/>
      <c r="X1241" s="260"/>
      <c r="Y1241" s="260"/>
      <c r="Z1241" s="260"/>
    </row>
    <row r="1242" spans="9:26" ht="14.25" customHeight="1">
      <c r="I1242" s="260"/>
      <c r="J1242" s="260"/>
      <c r="K1242" s="260"/>
      <c r="L1242" s="260"/>
      <c r="M1242" s="260"/>
      <c r="N1242" s="260"/>
      <c r="O1242" s="260"/>
      <c r="P1242" s="260"/>
      <c r="Q1242" s="260"/>
      <c r="R1242" s="260"/>
      <c r="S1242" s="260"/>
      <c r="T1242" s="260"/>
      <c r="U1242" s="260"/>
      <c r="V1242" s="260"/>
      <c r="W1242" s="260"/>
      <c r="X1242" s="260"/>
      <c r="Y1242" s="260"/>
      <c r="Z1242" s="260"/>
    </row>
    <row r="1243" spans="9:26" ht="14.25" customHeight="1">
      <c r="I1243" s="260"/>
      <c r="J1243" s="260"/>
      <c r="K1243" s="260"/>
      <c r="L1243" s="260"/>
      <c r="M1243" s="260"/>
      <c r="N1243" s="260"/>
      <c r="O1243" s="260"/>
      <c r="P1243" s="260"/>
      <c r="Q1243" s="260"/>
      <c r="R1243" s="260"/>
      <c r="S1243" s="260"/>
      <c r="T1243" s="260"/>
      <c r="U1243" s="260"/>
      <c r="V1243" s="260"/>
      <c r="W1243" s="260"/>
      <c r="X1243" s="260"/>
      <c r="Y1243" s="260"/>
      <c r="Z1243" s="260"/>
    </row>
    <row r="1244" spans="9:26" ht="14.25" customHeight="1">
      <c r="I1244" s="260"/>
      <c r="J1244" s="260"/>
      <c r="K1244" s="260"/>
      <c r="L1244" s="260"/>
      <c r="M1244" s="260"/>
      <c r="N1244" s="260"/>
      <c r="O1244" s="260"/>
      <c r="P1244" s="260"/>
      <c r="Q1244" s="260"/>
      <c r="R1244" s="260"/>
      <c r="S1244" s="260"/>
      <c r="T1244" s="260"/>
      <c r="U1244" s="260"/>
      <c r="V1244" s="260"/>
      <c r="W1244" s="260"/>
      <c r="X1244" s="260"/>
      <c r="Y1244" s="260"/>
      <c r="Z1244" s="260"/>
    </row>
    <row r="1245" spans="9:26" ht="14.25" customHeight="1">
      <c r="I1245" s="260"/>
      <c r="J1245" s="260"/>
      <c r="K1245" s="260"/>
      <c r="L1245" s="260"/>
      <c r="M1245" s="260"/>
      <c r="N1245" s="260"/>
      <c r="O1245" s="260"/>
      <c r="P1245" s="260"/>
      <c r="Q1245" s="260"/>
      <c r="R1245" s="260"/>
      <c r="S1245" s="260"/>
      <c r="T1245" s="260"/>
      <c r="U1245" s="260"/>
      <c r="V1245" s="260"/>
      <c r="W1245" s="260"/>
      <c r="X1245" s="260"/>
      <c r="Y1245" s="260"/>
      <c r="Z1245" s="260"/>
    </row>
    <row r="1246" spans="9:26" ht="14.25" customHeight="1">
      <c r="I1246" s="260"/>
      <c r="J1246" s="260"/>
      <c r="K1246" s="260"/>
      <c r="L1246" s="260"/>
      <c r="M1246" s="260"/>
      <c r="N1246" s="260"/>
      <c r="O1246" s="260"/>
      <c r="P1246" s="260"/>
      <c r="Q1246" s="260"/>
      <c r="R1246" s="260"/>
      <c r="S1246" s="260"/>
      <c r="T1246" s="260"/>
      <c r="U1246" s="260"/>
      <c r="V1246" s="260"/>
      <c r="W1246" s="260"/>
      <c r="X1246" s="260"/>
      <c r="Y1246" s="260"/>
      <c r="Z1246" s="260"/>
    </row>
    <row r="1247" spans="9:26" ht="14.25" customHeight="1">
      <c r="I1247" s="260"/>
      <c r="J1247" s="260"/>
      <c r="K1247" s="260"/>
      <c r="L1247" s="260"/>
      <c r="M1247" s="260"/>
      <c r="N1247" s="260"/>
      <c r="O1247" s="260"/>
      <c r="P1247" s="260"/>
      <c r="Q1247" s="260"/>
      <c r="R1247" s="260"/>
      <c r="S1247" s="260"/>
      <c r="T1247" s="260"/>
      <c r="U1247" s="260"/>
      <c r="V1247" s="260"/>
      <c r="W1247" s="260"/>
      <c r="X1247" s="260"/>
      <c r="Y1247" s="260"/>
      <c r="Z1247" s="260"/>
    </row>
    <row r="1248" spans="9:26" ht="14.25" customHeight="1">
      <c r="I1248" s="260"/>
      <c r="J1248" s="260"/>
      <c r="K1248" s="260"/>
      <c r="L1248" s="260"/>
      <c r="M1248" s="260"/>
      <c r="N1248" s="260"/>
      <c r="O1248" s="260"/>
      <c r="P1248" s="260"/>
      <c r="Q1248" s="260"/>
      <c r="R1248" s="260"/>
      <c r="S1248" s="260"/>
      <c r="T1248" s="260"/>
      <c r="U1248" s="260"/>
      <c r="V1248" s="260"/>
      <c r="W1248" s="260"/>
      <c r="X1248" s="260"/>
      <c r="Y1248" s="260"/>
      <c r="Z1248" s="260"/>
    </row>
    <row r="1249" spans="9:26" ht="14.25" customHeight="1">
      <c r="I1249" s="260"/>
      <c r="J1249" s="260"/>
      <c r="K1249" s="260"/>
      <c r="L1249" s="260"/>
      <c r="M1249" s="260"/>
      <c r="N1249" s="260"/>
      <c r="O1249" s="260"/>
      <c r="P1249" s="260"/>
      <c r="Q1249" s="260"/>
      <c r="R1249" s="260"/>
      <c r="S1249" s="260"/>
      <c r="T1249" s="260"/>
      <c r="U1249" s="260"/>
      <c r="V1249" s="260"/>
      <c r="W1249" s="260"/>
      <c r="X1249" s="260"/>
      <c r="Y1249" s="260"/>
      <c r="Z1249" s="260"/>
    </row>
    <row r="1250" spans="9:26" ht="14.25" customHeight="1">
      <c r="I1250" s="260"/>
      <c r="J1250" s="260"/>
      <c r="K1250" s="260"/>
      <c r="L1250" s="260"/>
      <c r="M1250" s="260"/>
      <c r="N1250" s="260"/>
      <c r="O1250" s="260"/>
      <c r="P1250" s="260"/>
      <c r="Q1250" s="260"/>
      <c r="R1250" s="260"/>
      <c r="S1250" s="260"/>
      <c r="T1250" s="260"/>
      <c r="U1250" s="260"/>
      <c r="V1250" s="260"/>
      <c r="W1250" s="260"/>
      <c r="X1250" s="260"/>
      <c r="Y1250" s="260"/>
      <c r="Z1250" s="260"/>
    </row>
    <row r="1251" spans="9:26" ht="14.25" customHeight="1">
      <c r="I1251" s="260"/>
      <c r="J1251" s="260"/>
      <c r="K1251" s="260"/>
      <c r="L1251" s="260"/>
      <c r="M1251" s="260"/>
      <c r="N1251" s="260"/>
      <c r="O1251" s="260"/>
      <c r="P1251" s="260"/>
      <c r="Q1251" s="260"/>
      <c r="R1251" s="260"/>
      <c r="S1251" s="260"/>
      <c r="T1251" s="260"/>
      <c r="U1251" s="260"/>
      <c r="V1251" s="260"/>
      <c r="W1251" s="260"/>
      <c r="X1251" s="260"/>
      <c r="Y1251" s="260"/>
      <c r="Z1251" s="260"/>
    </row>
    <row r="1252" spans="9:26" ht="14.25" customHeight="1">
      <c r="I1252" s="260"/>
      <c r="J1252" s="260"/>
      <c r="K1252" s="260"/>
      <c r="L1252" s="260"/>
      <c r="M1252" s="260"/>
      <c r="N1252" s="260"/>
      <c r="O1252" s="260"/>
      <c r="P1252" s="260"/>
      <c r="Q1252" s="260"/>
      <c r="R1252" s="260"/>
      <c r="S1252" s="260"/>
      <c r="T1252" s="260"/>
      <c r="U1252" s="260"/>
      <c r="V1252" s="260"/>
      <c r="W1252" s="260"/>
      <c r="X1252" s="260"/>
      <c r="Y1252" s="260"/>
      <c r="Z1252" s="260"/>
    </row>
    <row r="1253" spans="9:26" ht="14.25" customHeight="1">
      <c r="I1253" s="260"/>
      <c r="J1253" s="260"/>
      <c r="K1253" s="260"/>
      <c r="L1253" s="260"/>
      <c r="M1253" s="260"/>
      <c r="N1253" s="260"/>
      <c r="O1253" s="260"/>
      <c r="P1253" s="260"/>
      <c r="Q1253" s="260"/>
      <c r="R1253" s="260"/>
      <c r="S1253" s="260"/>
      <c r="T1253" s="260"/>
      <c r="U1253" s="260"/>
      <c r="V1253" s="260"/>
      <c r="W1253" s="260"/>
      <c r="X1253" s="260"/>
      <c r="Y1253" s="260"/>
      <c r="Z1253" s="260"/>
    </row>
    <row r="1254" spans="9:26" ht="14.25" customHeight="1">
      <c r="I1254" s="260"/>
      <c r="J1254" s="260"/>
      <c r="K1254" s="260"/>
      <c r="L1254" s="260"/>
      <c r="M1254" s="260"/>
      <c r="N1254" s="260"/>
      <c r="O1254" s="260"/>
      <c r="P1254" s="260"/>
      <c r="Q1254" s="260"/>
      <c r="R1254" s="260"/>
      <c r="S1254" s="260"/>
      <c r="T1254" s="260"/>
      <c r="U1254" s="260"/>
      <c r="V1254" s="260"/>
      <c r="W1254" s="260"/>
      <c r="X1254" s="260"/>
      <c r="Y1254" s="260"/>
      <c r="Z1254" s="260"/>
    </row>
    <row r="1255" spans="9:26" ht="14.25" customHeight="1">
      <c r="I1255" s="260"/>
      <c r="J1255" s="260"/>
      <c r="K1255" s="260"/>
      <c r="L1255" s="260"/>
      <c r="M1255" s="260"/>
      <c r="N1255" s="260"/>
      <c r="O1255" s="260"/>
      <c r="P1255" s="260"/>
      <c r="Q1255" s="260"/>
      <c r="R1255" s="260"/>
      <c r="S1255" s="260"/>
      <c r="T1255" s="260"/>
      <c r="U1255" s="260"/>
      <c r="V1255" s="260"/>
      <c r="W1255" s="260"/>
      <c r="X1255" s="260"/>
      <c r="Y1255" s="260"/>
      <c r="Z1255" s="260"/>
    </row>
    <row r="1256" spans="9:26" ht="14.25" customHeight="1">
      <c r="I1256" s="260"/>
      <c r="J1256" s="260"/>
      <c r="K1256" s="260"/>
      <c r="L1256" s="260"/>
      <c r="M1256" s="260"/>
      <c r="N1256" s="260"/>
      <c r="O1256" s="260"/>
      <c r="P1256" s="260"/>
      <c r="Q1256" s="260"/>
      <c r="R1256" s="260"/>
      <c r="S1256" s="260"/>
      <c r="T1256" s="260"/>
      <c r="U1256" s="260"/>
      <c r="V1256" s="260"/>
      <c r="W1256" s="260"/>
      <c r="X1256" s="260"/>
      <c r="Y1256" s="260"/>
      <c r="Z1256" s="260"/>
    </row>
    <row r="1257" spans="9:26" ht="14.25" customHeight="1">
      <c r="I1257" s="260"/>
      <c r="J1257" s="260"/>
      <c r="K1257" s="260"/>
      <c r="L1257" s="260"/>
      <c r="M1257" s="260"/>
      <c r="N1257" s="260"/>
      <c r="O1257" s="260"/>
      <c r="P1257" s="260"/>
      <c r="Q1257" s="260"/>
      <c r="R1257" s="260"/>
      <c r="S1257" s="260"/>
      <c r="T1257" s="260"/>
      <c r="U1257" s="260"/>
      <c r="V1257" s="260"/>
      <c r="W1257" s="260"/>
      <c r="X1257" s="260"/>
      <c r="Y1257" s="260"/>
      <c r="Z1257" s="260"/>
    </row>
    <row r="1258" spans="9:26" ht="14.25" customHeight="1">
      <c r="I1258" s="260"/>
      <c r="J1258" s="260"/>
      <c r="K1258" s="260"/>
      <c r="L1258" s="260"/>
      <c r="M1258" s="260"/>
      <c r="N1258" s="260"/>
      <c r="O1258" s="260"/>
      <c r="P1258" s="260"/>
      <c r="Q1258" s="260"/>
      <c r="R1258" s="260"/>
      <c r="S1258" s="260"/>
      <c r="T1258" s="260"/>
      <c r="U1258" s="260"/>
      <c r="V1258" s="260"/>
      <c r="W1258" s="260"/>
      <c r="X1258" s="260"/>
      <c r="Y1258" s="260"/>
      <c r="Z1258" s="260"/>
    </row>
    <row r="1259" spans="9:26" ht="14.25" customHeight="1">
      <c r="I1259" s="260"/>
      <c r="J1259" s="260"/>
      <c r="K1259" s="260"/>
      <c r="L1259" s="260"/>
      <c r="M1259" s="260"/>
      <c r="N1259" s="260"/>
      <c r="O1259" s="260"/>
      <c r="P1259" s="260"/>
      <c r="Q1259" s="260"/>
      <c r="R1259" s="260"/>
      <c r="S1259" s="260"/>
      <c r="T1259" s="260"/>
      <c r="U1259" s="260"/>
      <c r="V1259" s="260"/>
      <c r="W1259" s="260"/>
      <c r="X1259" s="260"/>
      <c r="Y1259" s="260"/>
      <c r="Z1259" s="260"/>
    </row>
    <row r="1260" spans="9:26" ht="14.25" customHeight="1">
      <c r="I1260" s="260"/>
      <c r="J1260" s="260"/>
      <c r="K1260" s="260"/>
      <c r="L1260" s="260"/>
      <c r="M1260" s="260"/>
      <c r="N1260" s="260"/>
      <c r="O1260" s="260"/>
      <c r="P1260" s="260"/>
      <c r="Q1260" s="260"/>
      <c r="R1260" s="260"/>
      <c r="S1260" s="260"/>
      <c r="T1260" s="260"/>
      <c r="U1260" s="260"/>
      <c r="V1260" s="260"/>
      <c r="W1260" s="260"/>
      <c r="X1260" s="260"/>
      <c r="Y1260" s="260"/>
      <c r="Z1260" s="260"/>
    </row>
    <row r="1261" spans="9:26" ht="14.25" customHeight="1">
      <c r="I1261" s="260"/>
      <c r="J1261" s="260"/>
      <c r="K1261" s="260"/>
      <c r="L1261" s="260"/>
      <c r="M1261" s="260"/>
      <c r="N1261" s="260"/>
      <c r="O1261" s="260"/>
      <c r="P1261" s="260"/>
      <c r="Q1261" s="260"/>
      <c r="R1261" s="260"/>
      <c r="S1261" s="260"/>
      <c r="T1261" s="260"/>
      <c r="U1261" s="260"/>
      <c r="V1261" s="260"/>
      <c r="W1261" s="260"/>
      <c r="X1261" s="260"/>
      <c r="Y1261" s="260"/>
      <c r="Z1261" s="260"/>
    </row>
    <row r="1262" spans="9:26" ht="14.25" customHeight="1">
      <c r="I1262" s="260"/>
      <c r="J1262" s="260"/>
      <c r="K1262" s="260"/>
      <c r="L1262" s="260"/>
      <c r="M1262" s="260"/>
      <c r="N1262" s="260"/>
      <c r="O1262" s="260"/>
      <c r="P1262" s="260"/>
      <c r="Q1262" s="260"/>
      <c r="R1262" s="260"/>
      <c r="S1262" s="260"/>
      <c r="T1262" s="260"/>
      <c r="U1262" s="260"/>
      <c r="V1262" s="260"/>
      <c r="W1262" s="260"/>
      <c r="X1262" s="260"/>
      <c r="Y1262" s="260"/>
      <c r="Z1262" s="260"/>
    </row>
    <row r="1263" spans="9:26" ht="14.25" customHeight="1">
      <c r="I1263" s="260"/>
      <c r="J1263" s="260"/>
      <c r="K1263" s="260"/>
      <c r="L1263" s="260"/>
      <c r="M1263" s="260"/>
      <c r="N1263" s="260"/>
      <c r="O1263" s="260"/>
      <c r="P1263" s="260"/>
      <c r="Q1263" s="260"/>
      <c r="R1263" s="260"/>
      <c r="S1263" s="260"/>
      <c r="T1263" s="260"/>
      <c r="U1263" s="260"/>
      <c r="V1263" s="260"/>
      <c r="W1263" s="260"/>
      <c r="X1263" s="260"/>
      <c r="Y1263" s="260"/>
      <c r="Z1263" s="260"/>
    </row>
    <row r="1264" spans="9:26" ht="14.25" customHeight="1">
      <c r="I1264" s="260"/>
      <c r="J1264" s="260"/>
      <c r="K1264" s="260"/>
      <c r="L1264" s="260"/>
      <c r="M1264" s="260"/>
      <c r="N1264" s="260"/>
      <c r="O1264" s="260"/>
      <c r="P1264" s="260"/>
      <c r="Q1264" s="260"/>
      <c r="R1264" s="260"/>
      <c r="S1264" s="260"/>
      <c r="T1264" s="260"/>
      <c r="U1264" s="260"/>
      <c r="V1264" s="260"/>
      <c r="W1264" s="260"/>
      <c r="X1264" s="260"/>
      <c r="Y1264" s="260"/>
      <c r="Z1264" s="260"/>
    </row>
    <row r="1265" spans="9:26" ht="14.25" customHeight="1">
      <c r="I1265" s="260"/>
      <c r="J1265" s="260"/>
      <c r="K1265" s="260"/>
      <c r="L1265" s="260"/>
      <c r="M1265" s="260"/>
      <c r="N1265" s="260"/>
      <c r="O1265" s="260"/>
      <c r="P1265" s="260"/>
      <c r="Q1265" s="260"/>
      <c r="R1265" s="260"/>
      <c r="S1265" s="260"/>
      <c r="T1265" s="260"/>
      <c r="U1265" s="260"/>
      <c r="V1265" s="260"/>
      <c r="W1265" s="260"/>
      <c r="X1265" s="260"/>
      <c r="Y1265" s="260"/>
      <c r="Z1265" s="260"/>
    </row>
    <row r="1266" spans="9:26" ht="14.25" customHeight="1">
      <c r="I1266" s="260"/>
      <c r="J1266" s="260"/>
      <c r="K1266" s="260"/>
      <c r="L1266" s="260"/>
      <c r="M1266" s="260"/>
      <c r="N1266" s="260"/>
      <c r="O1266" s="260"/>
      <c r="P1266" s="260"/>
      <c r="Q1266" s="260"/>
      <c r="R1266" s="260"/>
      <c r="S1266" s="260"/>
      <c r="T1266" s="260"/>
      <c r="U1266" s="260"/>
      <c r="V1266" s="260"/>
      <c r="W1266" s="260"/>
      <c r="X1266" s="260"/>
      <c r="Y1266" s="260"/>
      <c r="Z1266" s="260"/>
    </row>
    <row r="1267" spans="9:26" ht="14.25" customHeight="1">
      <c r="I1267" s="260"/>
      <c r="J1267" s="260"/>
      <c r="K1267" s="260"/>
      <c r="L1267" s="260"/>
      <c r="M1267" s="260"/>
      <c r="N1267" s="260"/>
      <c r="O1267" s="260"/>
      <c r="P1267" s="260"/>
      <c r="Q1267" s="260"/>
      <c r="R1267" s="260"/>
      <c r="S1267" s="260"/>
      <c r="T1267" s="260"/>
      <c r="U1267" s="260"/>
      <c r="V1267" s="260"/>
      <c r="W1267" s="260"/>
      <c r="X1267" s="260"/>
      <c r="Y1267" s="260"/>
      <c r="Z1267" s="260"/>
    </row>
    <row r="1268" spans="9:26" ht="14.25" customHeight="1">
      <c r="I1268" s="260"/>
      <c r="J1268" s="260"/>
      <c r="K1268" s="260"/>
      <c r="L1268" s="260"/>
      <c r="M1268" s="260"/>
      <c r="N1268" s="260"/>
      <c r="O1268" s="260"/>
      <c r="P1268" s="260"/>
      <c r="Q1268" s="260"/>
      <c r="R1268" s="260"/>
      <c r="S1268" s="260"/>
      <c r="T1268" s="260"/>
      <c r="U1268" s="260"/>
      <c r="V1268" s="260"/>
      <c r="W1268" s="260"/>
      <c r="X1268" s="260"/>
      <c r="Y1268" s="260"/>
      <c r="Z1268" s="260"/>
    </row>
    <row r="1269" spans="9:26" ht="14.25" customHeight="1">
      <c r="I1269" s="260"/>
      <c r="J1269" s="260"/>
      <c r="K1269" s="260"/>
      <c r="L1269" s="260"/>
      <c r="M1269" s="260"/>
      <c r="N1269" s="260"/>
      <c r="O1269" s="260"/>
      <c r="P1269" s="260"/>
      <c r="Q1269" s="260"/>
      <c r="R1269" s="260"/>
      <c r="S1269" s="260"/>
      <c r="T1269" s="260"/>
      <c r="U1269" s="260"/>
      <c r="V1269" s="260"/>
      <c r="W1269" s="260"/>
      <c r="X1269" s="260"/>
      <c r="Y1269" s="260"/>
      <c r="Z1269" s="260"/>
    </row>
    <row r="1270" spans="9:26" ht="14.25" customHeight="1">
      <c r="I1270" s="260"/>
      <c r="J1270" s="260"/>
      <c r="K1270" s="260"/>
      <c r="L1270" s="260"/>
      <c r="M1270" s="260"/>
      <c r="N1270" s="260"/>
      <c r="O1270" s="260"/>
      <c r="P1270" s="260"/>
      <c r="Q1270" s="260"/>
      <c r="R1270" s="260"/>
      <c r="S1270" s="260"/>
      <c r="T1270" s="260"/>
      <c r="U1270" s="260"/>
      <c r="V1270" s="260"/>
      <c r="W1270" s="260"/>
      <c r="X1270" s="260"/>
      <c r="Y1270" s="260"/>
      <c r="Z1270" s="260"/>
    </row>
    <row r="1271" spans="9:26" ht="14.25" customHeight="1">
      <c r="I1271" s="260"/>
      <c r="J1271" s="260"/>
      <c r="K1271" s="260"/>
      <c r="L1271" s="260"/>
      <c r="M1271" s="260"/>
      <c r="N1271" s="260"/>
      <c r="O1271" s="260"/>
      <c r="P1271" s="260"/>
      <c r="Q1271" s="260"/>
      <c r="R1271" s="260"/>
      <c r="S1271" s="260"/>
      <c r="T1271" s="260"/>
      <c r="U1271" s="260"/>
      <c r="V1271" s="260"/>
      <c r="W1271" s="260"/>
      <c r="X1271" s="260"/>
      <c r="Y1271" s="260"/>
      <c r="Z1271" s="260"/>
    </row>
    <row r="1272" spans="9:26" ht="14.25" customHeight="1">
      <c r="I1272" s="260"/>
      <c r="J1272" s="260"/>
      <c r="K1272" s="260"/>
      <c r="L1272" s="260"/>
      <c r="M1272" s="260"/>
      <c r="N1272" s="260"/>
      <c r="O1272" s="260"/>
      <c r="P1272" s="260"/>
      <c r="Q1272" s="260"/>
      <c r="R1272" s="260"/>
      <c r="S1272" s="260"/>
      <c r="T1272" s="260"/>
      <c r="U1272" s="260"/>
      <c r="V1272" s="260"/>
      <c r="W1272" s="260"/>
      <c r="X1272" s="260"/>
      <c r="Y1272" s="260"/>
      <c r="Z1272" s="260"/>
    </row>
    <row r="1273" spans="9:26" ht="14.25" customHeight="1">
      <c r="I1273" s="260"/>
      <c r="J1273" s="260"/>
      <c r="K1273" s="260"/>
      <c r="L1273" s="260"/>
      <c r="M1273" s="260"/>
      <c r="N1273" s="260"/>
      <c r="O1273" s="260"/>
      <c r="P1273" s="260"/>
      <c r="Q1273" s="260"/>
      <c r="R1273" s="260"/>
      <c r="S1273" s="260"/>
      <c r="T1273" s="260"/>
      <c r="U1273" s="260"/>
      <c r="V1273" s="260"/>
      <c r="W1273" s="260"/>
      <c r="X1273" s="260"/>
      <c r="Y1273" s="260"/>
      <c r="Z1273" s="260"/>
    </row>
    <row r="1274" spans="9:26" ht="14.25" customHeight="1">
      <c r="I1274" s="260"/>
      <c r="J1274" s="260"/>
      <c r="K1274" s="260"/>
      <c r="L1274" s="260"/>
      <c r="M1274" s="260"/>
      <c r="N1274" s="260"/>
      <c r="O1274" s="260"/>
      <c r="P1274" s="260"/>
      <c r="Q1274" s="260"/>
      <c r="R1274" s="260"/>
      <c r="S1274" s="260"/>
      <c r="T1274" s="260"/>
      <c r="U1274" s="260"/>
      <c r="V1274" s="260"/>
      <c r="W1274" s="260"/>
      <c r="X1274" s="260"/>
      <c r="Y1274" s="260"/>
      <c r="Z1274" s="260"/>
    </row>
    <row r="1275" spans="9:26" ht="14.25" customHeight="1">
      <c r="I1275" s="260"/>
      <c r="J1275" s="260"/>
      <c r="K1275" s="260"/>
      <c r="L1275" s="260"/>
      <c r="M1275" s="260"/>
      <c r="N1275" s="260"/>
      <c r="O1275" s="260"/>
      <c r="P1275" s="260"/>
      <c r="Q1275" s="260"/>
      <c r="R1275" s="260"/>
      <c r="S1275" s="260"/>
      <c r="T1275" s="260"/>
      <c r="U1275" s="260"/>
      <c r="V1275" s="260"/>
      <c r="W1275" s="260"/>
      <c r="X1275" s="260"/>
      <c r="Y1275" s="260"/>
      <c r="Z1275" s="260"/>
    </row>
    <row r="1276" spans="9:26" ht="14.25" customHeight="1">
      <c r="I1276" s="260"/>
      <c r="J1276" s="260"/>
      <c r="K1276" s="260"/>
      <c r="L1276" s="260"/>
      <c r="M1276" s="260"/>
      <c r="N1276" s="260"/>
      <c r="O1276" s="260"/>
      <c r="P1276" s="260"/>
      <c r="Q1276" s="260"/>
      <c r="R1276" s="260"/>
      <c r="S1276" s="260"/>
      <c r="T1276" s="260"/>
      <c r="U1276" s="260"/>
      <c r="V1276" s="260"/>
      <c r="W1276" s="260"/>
      <c r="X1276" s="260"/>
      <c r="Y1276" s="260"/>
      <c r="Z1276" s="260"/>
    </row>
    <row r="1277" spans="9:26" ht="14.25" customHeight="1">
      <c r="I1277" s="260"/>
      <c r="J1277" s="260"/>
      <c r="K1277" s="260"/>
      <c r="L1277" s="260"/>
      <c r="M1277" s="260"/>
      <c r="N1277" s="260"/>
      <c r="O1277" s="260"/>
      <c r="P1277" s="260"/>
      <c r="Q1277" s="260"/>
      <c r="R1277" s="260"/>
      <c r="S1277" s="260"/>
      <c r="T1277" s="260"/>
      <c r="U1277" s="260"/>
      <c r="V1277" s="260"/>
      <c r="W1277" s="260"/>
      <c r="X1277" s="260"/>
      <c r="Y1277" s="260"/>
      <c r="Z1277" s="260"/>
    </row>
    <row r="1278" spans="9:26" ht="14.25" customHeight="1">
      <c r="I1278" s="260"/>
      <c r="J1278" s="260"/>
      <c r="K1278" s="260"/>
      <c r="L1278" s="260"/>
      <c r="M1278" s="260"/>
      <c r="N1278" s="260"/>
      <c r="O1278" s="260"/>
      <c r="P1278" s="260"/>
      <c r="Q1278" s="260"/>
      <c r="R1278" s="260"/>
      <c r="S1278" s="260"/>
      <c r="T1278" s="260"/>
      <c r="U1278" s="260"/>
      <c r="V1278" s="260"/>
      <c r="W1278" s="260"/>
      <c r="X1278" s="260"/>
      <c r="Y1278" s="260"/>
      <c r="Z1278" s="260"/>
    </row>
    <row r="1279" spans="9:26" ht="14.25" customHeight="1">
      <c r="I1279" s="260"/>
      <c r="J1279" s="260"/>
      <c r="K1279" s="260"/>
      <c r="L1279" s="260"/>
      <c r="M1279" s="260"/>
      <c r="N1279" s="260"/>
      <c r="O1279" s="260"/>
      <c r="P1279" s="260"/>
      <c r="Q1279" s="260"/>
      <c r="R1279" s="260"/>
      <c r="S1279" s="260"/>
      <c r="T1279" s="260"/>
      <c r="U1279" s="260"/>
      <c r="V1279" s="260"/>
      <c r="W1279" s="260"/>
      <c r="X1279" s="260"/>
      <c r="Y1279" s="260"/>
      <c r="Z1279" s="260"/>
    </row>
    <row r="1280" spans="9:26" ht="14.25" customHeight="1">
      <c r="I1280" s="260"/>
      <c r="J1280" s="260"/>
      <c r="K1280" s="260"/>
      <c r="L1280" s="260"/>
      <c r="M1280" s="260"/>
      <c r="N1280" s="260"/>
      <c r="O1280" s="260"/>
      <c r="P1280" s="260"/>
      <c r="Q1280" s="260"/>
      <c r="R1280" s="260"/>
      <c r="S1280" s="260"/>
      <c r="T1280" s="260"/>
      <c r="U1280" s="260"/>
      <c r="V1280" s="260"/>
      <c r="W1280" s="260"/>
      <c r="X1280" s="260"/>
      <c r="Y1280" s="260"/>
      <c r="Z1280" s="260"/>
    </row>
    <row r="1281" spans="9:26" ht="14.25" customHeight="1">
      <c r="I1281" s="260"/>
      <c r="J1281" s="260"/>
      <c r="K1281" s="260"/>
      <c r="L1281" s="260"/>
      <c r="M1281" s="260"/>
      <c r="N1281" s="260"/>
      <c r="O1281" s="260"/>
      <c r="P1281" s="260"/>
      <c r="Q1281" s="260"/>
      <c r="R1281" s="260"/>
      <c r="S1281" s="260"/>
      <c r="T1281" s="260"/>
      <c r="U1281" s="260"/>
      <c r="V1281" s="260"/>
      <c r="W1281" s="260"/>
      <c r="X1281" s="260"/>
      <c r="Y1281" s="260"/>
      <c r="Z1281" s="260"/>
    </row>
    <row r="1282" spans="9:26" ht="14.25" customHeight="1">
      <c r="I1282" s="260"/>
      <c r="J1282" s="260"/>
      <c r="K1282" s="260"/>
      <c r="L1282" s="260"/>
      <c r="M1282" s="260"/>
      <c r="N1282" s="260"/>
      <c r="O1282" s="260"/>
      <c r="P1282" s="260"/>
      <c r="Q1282" s="260"/>
      <c r="R1282" s="260"/>
      <c r="S1282" s="260"/>
      <c r="T1282" s="260"/>
      <c r="U1282" s="260"/>
      <c r="V1282" s="260"/>
      <c r="W1282" s="260"/>
      <c r="X1282" s="260"/>
      <c r="Y1282" s="260"/>
      <c r="Z1282" s="260"/>
    </row>
    <row r="1283" spans="9:26" ht="14.25" customHeight="1">
      <c r="I1283" s="260"/>
      <c r="J1283" s="260"/>
      <c r="K1283" s="260"/>
      <c r="L1283" s="260"/>
      <c r="M1283" s="260"/>
      <c r="N1283" s="260"/>
      <c r="O1283" s="260"/>
      <c r="P1283" s="260"/>
      <c r="Q1283" s="260"/>
      <c r="R1283" s="260"/>
      <c r="S1283" s="260"/>
      <c r="T1283" s="260"/>
      <c r="U1283" s="260"/>
      <c r="V1283" s="260"/>
      <c r="W1283" s="260"/>
      <c r="X1283" s="260"/>
      <c r="Y1283" s="260"/>
      <c r="Z1283" s="260"/>
    </row>
    <row r="1284" spans="9:26" ht="14.25" customHeight="1">
      <c r="I1284" s="260"/>
      <c r="J1284" s="260"/>
      <c r="K1284" s="260"/>
      <c r="L1284" s="260"/>
      <c r="M1284" s="260"/>
      <c r="N1284" s="260"/>
      <c r="O1284" s="260"/>
      <c r="P1284" s="260"/>
      <c r="Q1284" s="260"/>
      <c r="R1284" s="260"/>
      <c r="S1284" s="260"/>
      <c r="T1284" s="260"/>
      <c r="U1284" s="260"/>
      <c r="V1284" s="260"/>
      <c r="W1284" s="260"/>
      <c r="X1284" s="260"/>
      <c r="Y1284" s="260"/>
      <c r="Z1284" s="260"/>
    </row>
    <row r="1285" spans="9:26" ht="14.25" customHeight="1">
      <c r="I1285" s="260"/>
      <c r="J1285" s="260"/>
      <c r="K1285" s="260"/>
      <c r="L1285" s="260"/>
      <c r="M1285" s="260"/>
      <c r="N1285" s="260"/>
      <c r="O1285" s="260"/>
      <c r="P1285" s="260"/>
      <c r="Q1285" s="260"/>
      <c r="R1285" s="260"/>
      <c r="S1285" s="260"/>
      <c r="T1285" s="260"/>
      <c r="U1285" s="260"/>
      <c r="V1285" s="260"/>
      <c r="W1285" s="260"/>
      <c r="X1285" s="260"/>
      <c r="Y1285" s="260"/>
      <c r="Z1285" s="260"/>
    </row>
    <row r="1286" spans="9:26" ht="14.25" customHeight="1">
      <c r="I1286" s="260"/>
      <c r="J1286" s="260"/>
      <c r="K1286" s="260"/>
      <c r="L1286" s="260"/>
      <c r="M1286" s="260"/>
      <c r="N1286" s="260"/>
      <c r="O1286" s="260"/>
      <c r="P1286" s="260"/>
      <c r="Q1286" s="260"/>
      <c r="R1286" s="260"/>
      <c r="S1286" s="260"/>
      <c r="T1286" s="260"/>
      <c r="U1286" s="260"/>
      <c r="V1286" s="260"/>
      <c r="W1286" s="260"/>
      <c r="X1286" s="260"/>
      <c r="Y1286" s="260"/>
      <c r="Z1286" s="260"/>
    </row>
    <row r="1287" spans="9:26" ht="14.25" customHeight="1">
      <c r="I1287" s="260"/>
      <c r="J1287" s="260"/>
      <c r="K1287" s="260"/>
      <c r="L1287" s="260"/>
      <c r="M1287" s="260"/>
      <c r="N1287" s="260"/>
      <c r="O1287" s="260"/>
      <c r="P1287" s="260"/>
      <c r="Q1287" s="260"/>
      <c r="R1287" s="260"/>
      <c r="S1287" s="260"/>
      <c r="T1287" s="260"/>
      <c r="U1287" s="260"/>
      <c r="V1287" s="260"/>
      <c r="W1287" s="260"/>
      <c r="X1287" s="260"/>
      <c r="Y1287" s="260"/>
      <c r="Z1287" s="260"/>
    </row>
    <row r="1288" spans="9:26" ht="14.25" customHeight="1">
      <c r="I1288" s="260"/>
      <c r="J1288" s="260"/>
      <c r="K1288" s="260"/>
      <c r="L1288" s="260"/>
      <c r="M1288" s="260"/>
      <c r="N1288" s="260"/>
      <c r="O1288" s="260"/>
      <c r="P1288" s="260"/>
      <c r="Q1288" s="260"/>
      <c r="R1288" s="260"/>
      <c r="S1288" s="260"/>
      <c r="T1288" s="260"/>
      <c r="U1288" s="260"/>
      <c r="V1288" s="260"/>
      <c r="W1288" s="260"/>
      <c r="X1288" s="260"/>
      <c r="Y1288" s="260"/>
      <c r="Z1288" s="260"/>
    </row>
    <row r="1289" spans="9:26" ht="14.25" customHeight="1">
      <c r="I1289" s="260"/>
      <c r="J1289" s="260"/>
      <c r="K1289" s="260"/>
      <c r="L1289" s="260"/>
      <c r="M1289" s="260"/>
      <c r="N1289" s="260"/>
      <c r="O1289" s="260"/>
      <c r="P1289" s="260"/>
      <c r="Q1289" s="260"/>
      <c r="R1289" s="260"/>
      <c r="S1289" s="260"/>
      <c r="T1289" s="260"/>
      <c r="U1289" s="260"/>
      <c r="V1289" s="260"/>
      <c r="W1289" s="260"/>
      <c r="X1289" s="260"/>
      <c r="Y1289" s="260"/>
      <c r="Z1289" s="260"/>
    </row>
    <row r="1290" spans="9:26" ht="14.25" customHeight="1">
      <c r="I1290" s="260"/>
      <c r="J1290" s="260"/>
      <c r="K1290" s="260"/>
      <c r="L1290" s="260"/>
      <c r="M1290" s="260"/>
      <c r="N1290" s="260"/>
      <c r="O1290" s="260"/>
      <c r="P1290" s="260"/>
      <c r="Q1290" s="260"/>
      <c r="R1290" s="260"/>
      <c r="S1290" s="260"/>
      <c r="T1290" s="260"/>
      <c r="U1290" s="260"/>
      <c r="V1290" s="260"/>
      <c r="W1290" s="260"/>
      <c r="X1290" s="260"/>
      <c r="Y1290" s="260"/>
      <c r="Z1290" s="260"/>
    </row>
    <row r="1291" spans="9:26" ht="14.25" customHeight="1">
      <c r="I1291" s="260"/>
      <c r="J1291" s="260"/>
      <c r="K1291" s="260"/>
      <c r="L1291" s="260"/>
      <c r="M1291" s="260"/>
      <c r="N1291" s="260"/>
      <c r="O1291" s="260"/>
      <c r="P1291" s="260"/>
      <c r="Q1291" s="260"/>
      <c r="R1291" s="260"/>
      <c r="S1291" s="260"/>
      <c r="T1291" s="260"/>
      <c r="U1291" s="260"/>
      <c r="V1291" s="260"/>
      <c r="W1291" s="260"/>
      <c r="X1291" s="260"/>
      <c r="Y1291" s="260"/>
      <c r="Z1291" s="260"/>
    </row>
    <row r="1292" spans="9:26" ht="14.25" customHeight="1">
      <c r="I1292" s="260"/>
      <c r="J1292" s="260"/>
      <c r="K1292" s="260"/>
      <c r="L1292" s="260"/>
      <c r="M1292" s="260"/>
      <c r="N1292" s="260"/>
      <c r="O1292" s="260"/>
      <c r="P1292" s="260"/>
      <c r="Q1292" s="260"/>
      <c r="R1292" s="260"/>
      <c r="S1292" s="260"/>
      <c r="T1292" s="260"/>
      <c r="U1292" s="260"/>
      <c r="V1292" s="260"/>
      <c r="W1292" s="260"/>
      <c r="X1292" s="260"/>
      <c r="Y1292" s="260"/>
      <c r="Z1292" s="260"/>
    </row>
    <row r="1293" spans="9:26" ht="14.25" customHeight="1">
      <c r="I1293" s="260"/>
      <c r="J1293" s="260"/>
      <c r="K1293" s="260"/>
      <c r="L1293" s="260"/>
      <c r="M1293" s="260"/>
      <c r="N1293" s="260"/>
      <c r="O1293" s="260"/>
      <c r="P1293" s="260"/>
      <c r="Q1293" s="260"/>
      <c r="R1293" s="260"/>
      <c r="S1293" s="260"/>
      <c r="T1293" s="260"/>
      <c r="U1293" s="260"/>
      <c r="V1293" s="260"/>
      <c r="W1293" s="260"/>
      <c r="X1293" s="260"/>
      <c r="Y1293" s="260"/>
      <c r="Z1293" s="260"/>
    </row>
    <row r="1294" spans="9:26" ht="14.25" customHeight="1">
      <c r="I1294" s="260"/>
      <c r="J1294" s="260"/>
      <c r="K1294" s="260"/>
      <c r="L1294" s="260"/>
      <c r="M1294" s="260"/>
      <c r="N1294" s="260"/>
      <c r="O1294" s="260"/>
      <c r="P1294" s="260"/>
      <c r="Q1294" s="260"/>
      <c r="R1294" s="260"/>
      <c r="S1294" s="260"/>
      <c r="T1294" s="260"/>
      <c r="U1294" s="260"/>
      <c r="V1294" s="260"/>
      <c r="W1294" s="260"/>
      <c r="X1294" s="260"/>
      <c r="Y1294" s="260"/>
      <c r="Z1294" s="260"/>
    </row>
    <row r="1295" spans="9:26" ht="14.25" customHeight="1">
      <c r="I1295" s="260"/>
      <c r="J1295" s="260"/>
      <c r="K1295" s="260"/>
      <c r="L1295" s="260"/>
      <c r="M1295" s="260"/>
      <c r="N1295" s="260"/>
      <c r="O1295" s="260"/>
      <c r="P1295" s="260"/>
      <c r="Q1295" s="260"/>
      <c r="R1295" s="260"/>
      <c r="S1295" s="260"/>
      <c r="T1295" s="260"/>
      <c r="U1295" s="260"/>
      <c r="V1295" s="260"/>
      <c r="W1295" s="260"/>
      <c r="X1295" s="260"/>
      <c r="Y1295" s="260"/>
      <c r="Z1295" s="260"/>
    </row>
    <row r="1296" spans="9:26" ht="14.25" customHeight="1">
      <c r="I1296" s="260"/>
      <c r="J1296" s="260"/>
      <c r="K1296" s="260"/>
      <c r="L1296" s="260"/>
      <c r="M1296" s="260"/>
      <c r="N1296" s="260"/>
      <c r="O1296" s="260"/>
      <c r="P1296" s="260"/>
      <c r="Q1296" s="260"/>
      <c r="R1296" s="260"/>
      <c r="S1296" s="260"/>
      <c r="T1296" s="260"/>
      <c r="U1296" s="260"/>
      <c r="V1296" s="260"/>
      <c r="W1296" s="260"/>
      <c r="X1296" s="260"/>
      <c r="Y1296" s="260"/>
      <c r="Z1296" s="260"/>
    </row>
    <row r="1297" spans="9:26" ht="14.25" customHeight="1">
      <c r="I1297" s="260"/>
      <c r="J1297" s="260"/>
      <c r="K1297" s="260"/>
      <c r="L1297" s="260"/>
      <c r="M1297" s="260"/>
      <c r="N1297" s="260"/>
      <c r="O1297" s="260"/>
      <c r="P1297" s="260"/>
      <c r="Q1297" s="260"/>
      <c r="R1297" s="260"/>
      <c r="S1297" s="260"/>
      <c r="T1297" s="260"/>
      <c r="U1297" s="260"/>
      <c r="V1297" s="260"/>
      <c r="W1297" s="260"/>
      <c r="X1297" s="260"/>
      <c r="Y1297" s="260"/>
      <c r="Z1297" s="260"/>
    </row>
    <row r="1298" spans="9:26" ht="14.25" customHeight="1">
      <c r="I1298" s="260"/>
      <c r="J1298" s="260"/>
      <c r="K1298" s="260"/>
      <c r="L1298" s="260"/>
      <c r="M1298" s="260"/>
      <c r="N1298" s="260"/>
      <c r="O1298" s="260"/>
      <c r="P1298" s="260"/>
      <c r="Q1298" s="260"/>
      <c r="R1298" s="260"/>
      <c r="S1298" s="260"/>
      <c r="T1298" s="260"/>
      <c r="U1298" s="260"/>
      <c r="V1298" s="260"/>
      <c r="W1298" s="260"/>
      <c r="X1298" s="260"/>
      <c r="Y1298" s="260"/>
      <c r="Z1298" s="260"/>
    </row>
    <row r="1299" spans="9:26" ht="14.25" customHeight="1">
      <c r="I1299" s="260"/>
      <c r="J1299" s="260"/>
      <c r="K1299" s="260"/>
      <c r="L1299" s="260"/>
      <c r="M1299" s="260"/>
      <c r="N1299" s="260"/>
      <c r="O1299" s="260"/>
      <c r="P1299" s="260"/>
      <c r="Q1299" s="260"/>
      <c r="R1299" s="260"/>
      <c r="S1299" s="260"/>
      <c r="T1299" s="260"/>
      <c r="U1299" s="260"/>
      <c r="V1299" s="260"/>
      <c r="W1299" s="260"/>
      <c r="X1299" s="260"/>
      <c r="Y1299" s="260"/>
      <c r="Z1299" s="260"/>
    </row>
    <row r="1300" spans="9:26" ht="14.25" customHeight="1">
      <c r="I1300" s="260"/>
      <c r="J1300" s="260"/>
      <c r="K1300" s="260"/>
      <c r="L1300" s="260"/>
      <c r="M1300" s="260"/>
      <c r="N1300" s="260"/>
      <c r="O1300" s="260"/>
      <c r="P1300" s="260"/>
      <c r="Q1300" s="260"/>
      <c r="R1300" s="260"/>
      <c r="S1300" s="260"/>
      <c r="T1300" s="260"/>
      <c r="U1300" s="260"/>
      <c r="V1300" s="260"/>
      <c r="W1300" s="260"/>
      <c r="X1300" s="260"/>
      <c r="Y1300" s="260"/>
      <c r="Z1300" s="260"/>
    </row>
    <row r="1301" spans="9:26" ht="14.25" customHeight="1">
      <c r="I1301" s="260"/>
      <c r="J1301" s="260"/>
      <c r="K1301" s="260"/>
      <c r="L1301" s="260"/>
      <c r="M1301" s="260"/>
      <c r="N1301" s="260"/>
      <c r="O1301" s="260"/>
      <c r="P1301" s="260"/>
      <c r="Q1301" s="260"/>
      <c r="R1301" s="260"/>
      <c r="S1301" s="260"/>
      <c r="T1301" s="260"/>
      <c r="U1301" s="260"/>
      <c r="V1301" s="260"/>
      <c r="W1301" s="260"/>
      <c r="X1301" s="260"/>
      <c r="Y1301" s="260"/>
      <c r="Z1301" s="260"/>
    </row>
    <row r="1302" spans="9:26" ht="14.25" customHeight="1">
      <c r="I1302" s="260"/>
      <c r="J1302" s="260"/>
      <c r="K1302" s="260"/>
      <c r="L1302" s="260"/>
      <c r="M1302" s="260"/>
      <c r="N1302" s="260"/>
      <c r="O1302" s="260"/>
      <c r="P1302" s="260"/>
      <c r="Q1302" s="260"/>
      <c r="R1302" s="260"/>
      <c r="S1302" s="260"/>
      <c r="T1302" s="260"/>
      <c r="U1302" s="260"/>
      <c r="V1302" s="260"/>
      <c r="W1302" s="260"/>
      <c r="X1302" s="260"/>
      <c r="Y1302" s="260"/>
      <c r="Z1302" s="260"/>
    </row>
    <row r="1303" spans="9:26" ht="14.25" customHeight="1">
      <c r="I1303" s="260"/>
      <c r="J1303" s="260"/>
      <c r="K1303" s="260"/>
      <c r="L1303" s="260"/>
      <c r="M1303" s="260"/>
      <c r="N1303" s="260"/>
      <c r="O1303" s="260"/>
      <c r="P1303" s="260"/>
      <c r="Q1303" s="260"/>
      <c r="R1303" s="260"/>
      <c r="S1303" s="260"/>
      <c r="T1303" s="260"/>
      <c r="U1303" s="260"/>
      <c r="V1303" s="260"/>
      <c r="W1303" s="260"/>
      <c r="X1303" s="260"/>
      <c r="Y1303" s="260"/>
      <c r="Z1303" s="260"/>
    </row>
    <row r="1304" spans="9:26" ht="14.25" customHeight="1">
      <c r="I1304" s="260"/>
      <c r="J1304" s="260"/>
      <c r="K1304" s="260"/>
      <c r="L1304" s="260"/>
      <c r="M1304" s="260"/>
      <c r="N1304" s="260"/>
      <c r="O1304" s="260"/>
      <c r="P1304" s="260"/>
      <c r="Q1304" s="260"/>
      <c r="R1304" s="260"/>
      <c r="S1304" s="260"/>
      <c r="T1304" s="260"/>
      <c r="U1304" s="260"/>
      <c r="V1304" s="260"/>
      <c r="W1304" s="260"/>
      <c r="X1304" s="260"/>
      <c r="Y1304" s="260"/>
      <c r="Z1304" s="260"/>
    </row>
    <row r="1305" spans="9:26" ht="14.25" customHeight="1">
      <c r="I1305" s="260"/>
      <c r="J1305" s="260"/>
      <c r="K1305" s="260"/>
      <c r="L1305" s="260"/>
      <c r="M1305" s="260"/>
      <c r="N1305" s="260"/>
      <c r="O1305" s="260"/>
      <c r="P1305" s="260"/>
      <c r="Q1305" s="260"/>
      <c r="R1305" s="260"/>
      <c r="S1305" s="260"/>
      <c r="T1305" s="260"/>
      <c r="U1305" s="260"/>
      <c r="V1305" s="260"/>
      <c r="W1305" s="260"/>
      <c r="X1305" s="260"/>
      <c r="Y1305" s="260"/>
      <c r="Z1305" s="260"/>
    </row>
    <row r="1306" spans="9:26" ht="14.25" customHeight="1">
      <c r="I1306" s="260"/>
      <c r="J1306" s="260"/>
      <c r="K1306" s="260"/>
      <c r="L1306" s="260"/>
      <c r="M1306" s="260"/>
      <c r="N1306" s="260"/>
      <c r="O1306" s="260"/>
      <c r="P1306" s="260"/>
      <c r="Q1306" s="260"/>
      <c r="R1306" s="260"/>
      <c r="S1306" s="260"/>
      <c r="T1306" s="260"/>
      <c r="U1306" s="260"/>
      <c r="V1306" s="260"/>
      <c r="W1306" s="260"/>
      <c r="X1306" s="260"/>
      <c r="Y1306" s="260"/>
      <c r="Z1306" s="260"/>
    </row>
    <row r="1307" spans="9:26" ht="14.25" customHeight="1">
      <c r="I1307" s="260"/>
      <c r="J1307" s="260"/>
      <c r="K1307" s="260"/>
      <c r="L1307" s="260"/>
      <c r="M1307" s="260"/>
      <c r="N1307" s="260"/>
      <c r="O1307" s="260"/>
      <c r="P1307" s="260"/>
      <c r="Q1307" s="260"/>
      <c r="R1307" s="260"/>
      <c r="S1307" s="260"/>
      <c r="T1307" s="260"/>
      <c r="U1307" s="260"/>
      <c r="V1307" s="260"/>
      <c r="W1307" s="260"/>
      <c r="X1307" s="260"/>
      <c r="Y1307" s="260"/>
      <c r="Z1307" s="260"/>
    </row>
    <row r="1308" spans="9:26" ht="14.25" customHeight="1">
      <c r="I1308" s="260"/>
      <c r="J1308" s="260"/>
      <c r="K1308" s="260"/>
      <c r="L1308" s="260"/>
      <c r="M1308" s="260"/>
      <c r="N1308" s="260"/>
      <c r="O1308" s="260"/>
      <c r="P1308" s="260"/>
      <c r="Q1308" s="260"/>
      <c r="R1308" s="260"/>
      <c r="S1308" s="260"/>
      <c r="T1308" s="260"/>
      <c r="U1308" s="260"/>
      <c r="V1308" s="260"/>
      <c r="W1308" s="260"/>
      <c r="X1308" s="260"/>
      <c r="Y1308" s="260"/>
      <c r="Z1308" s="260"/>
    </row>
    <row r="1309" spans="9:26" ht="14.25" customHeight="1">
      <c r="I1309" s="260"/>
      <c r="J1309" s="260"/>
      <c r="K1309" s="260"/>
      <c r="L1309" s="260"/>
      <c r="M1309" s="260"/>
      <c r="N1309" s="260"/>
      <c r="O1309" s="260"/>
      <c r="P1309" s="260"/>
      <c r="Q1309" s="260"/>
      <c r="R1309" s="260"/>
      <c r="S1309" s="260"/>
      <c r="T1309" s="260"/>
      <c r="U1309" s="260"/>
      <c r="V1309" s="260"/>
      <c r="W1309" s="260"/>
      <c r="X1309" s="260"/>
      <c r="Y1309" s="260"/>
      <c r="Z1309" s="260"/>
    </row>
    <row r="1310" spans="9:26" ht="14.25" customHeight="1">
      <c r="I1310" s="260"/>
      <c r="J1310" s="260"/>
      <c r="K1310" s="260"/>
      <c r="L1310" s="260"/>
      <c r="M1310" s="260"/>
      <c r="N1310" s="260"/>
      <c r="O1310" s="260"/>
      <c r="P1310" s="260"/>
      <c r="Q1310" s="260"/>
      <c r="R1310" s="260"/>
      <c r="S1310" s="260"/>
      <c r="T1310" s="260"/>
      <c r="U1310" s="260"/>
      <c r="V1310" s="260"/>
      <c r="W1310" s="260"/>
      <c r="X1310" s="260"/>
      <c r="Y1310" s="260"/>
      <c r="Z1310" s="260"/>
    </row>
    <row r="1311" spans="9:26" ht="14.25" customHeight="1">
      <c r="I1311" s="260"/>
      <c r="J1311" s="260"/>
      <c r="K1311" s="260"/>
      <c r="L1311" s="260"/>
      <c r="M1311" s="260"/>
      <c r="N1311" s="260"/>
      <c r="O1311" s="260"/>
      <c r="P1311" s="260"/>
      <c r="Q1311" s="260"/>
      <c r="R1311" s="260"/>
      <c r="S1311" s="260"/>
      <c r="T1311" s="260"/>
      <c r="U1311" s="260"/>
      <c r="V1311" s="260"/>
      <c r="W1311" s="260"/>
      <c r="X1311" s="260"/>
      <c r="Y1311" s="260"/>
      <c r="Z1311" s="260"/>
    </row>
    <row r="1312" spans="9:26" ht="14.25" customHeight="1">
      <c r="I1312" s="260"/>
      <c r="J1312" s="260"/>
      <c r="K1312" s="260"/>
      <c r="L1312" s="260"/>
      <c r="M1312" s="260"/>
      <c r="N1312" s="260"/>
      <c r="O1312" s="260"/>
      <c r="P1312" s="260"/>
      <c r="Q1312" s="260"/>
      <c r="R1312" s="260"/>
      <c r="S1312" s="260"/>
      <c r="T1312" s="260"/>
      <c r="U1312" s="260"/>
      <c r="V1312" s="260"/>
      <c r="W1312" s="260"/>
      <c r="X1312" s="260"/>
      <c r="Y1312" s="260"/>
      <c r="Z1312" s="260"/>
    </row>
    <row r="1313" spans="9:26" ht="14.25" customHeight="1">
      <c r="I1313" s="260"/>
      <c r="J1313" s="260"/>
      <c r="K1313" s="260"/>
      <c r="L1313" s="260"/>
      <c r="M1313" s="260"/>
      <c r="N1313" s="260"/>
      <c r="O1313" s="260"/>
      <c r="P1313" s="260"/>
      <c r="Q1313" s="260"/>
      <c r="R1313" s="260"/>
      <c r="S1313" s="260"/>
      <c r="T1313" s="260"/>
      <c r="U1313" s="260"/>
      <c r="V1313" s="260"/>
      <c r="W1313" s="260"/>
      <c r="X1313" s="260"/>
      <c r="Y1313" s="260"/>
      <c r="Z1313" s="260"/>
    </row>
    <row r="1314" spans="9:26" ht="14.25" customHeight="1">
      <c r="I1314" s="260"/>
      <c r="J1314" s="260"/>
      <c r="K1314" s="260"/>
      <c r="L1314" s="260"/>
      <c r="M1314" s="260"/>
      <c r="N1314" s="260"/>
      <c r="O1314" s="260"/>
      <c r="P1314" s="260"/>
      <c r="Q1314" s="260"/>
      <c r="R1314" s="260"/>
      <c r="S1314" s="260"/>
      <c r="T1314" s="260"/>
      <c r="U1314" s="260"/>
      <c r="V1314" s="260"/>
      <c r="W1314" s="260"/>
      <c r="X1314" s="260"/>
      <c r="Y1314" s="260"/>
      <c r="Z1314" s="260"/>
    </row>
    <row r="1315" spans="9:26" ht="14.25" customHeight="1">
      <c r="I1315" s="260"/>
      <c r="J1315" s="260"/>
      <c r="K1315" s="260"/>
      <c r="L1315" s="260"/>
      <c r="M1315" s="260"/>
      <c r="N1315" s="260"/>
      <c r="O1315" s="260"/>
      <c r="P1315" s="260"/>
      <c r="Q1315" s="260"/>
      <c r="R1315" s="260"/>
      <c r="S1315" s="260"/>
      <c r="T1315" s="260"/>
      <c r="U1315" s="260"/>
      <c r="V1315" s="260"/>
      <c r="W1315" s="260"/>
      <c r="X1315" s="260"/>
      <c r="Y1315" s="260"/>
      <c r="Z1315" s="260"/>
    </row>
    <row r="1316" spans="9:26" ht="14.25" customHeight="1">
      <c r="I1316" s="260"/>
      <c r="J1316" s="260"/>
      <c r="K1316" s="260"/>
      <c r="L1316" s="260"/>
      <c r="M1316" s="260"/>
      <c r="N1316" s="260"/>
      <c r="O1316" s="260"/>
      <c r="P1316" s="260"/>
      <c r="Q1316" s="260"/>
      <c r="R1316" s="260"/>
      <c r="S1316" s="260"/>
      <c r="T1316" s="260"/>
      <c r="U1316" s="260"/>
      <c r="V1316" s="260"/>
      <c r="W1316" s="260"/>
      <c r="X1316" s="260"/>
      <c r="Y1316" s="260"/>
      <c r="Z1316" s="260"/>
    </row>
    <row r="1317" spans="9:26" ht="14.25" customHeight="1">
      <c r="I1317" s="260"/>
      <c r="J1317" s="260"/>
      <c r="K1317" s="260"/>
      <c r="L1317" s="260"/>
      <c r="M1317" s="260"/>
      <c r="N1317" s="260"/>
      <c r="O1317" s="260"/>
      <c r="P1317" s="260"/>
      <c r="Q1317" s="260"/>
      <c r="R1317" s="260"/>
      <c r="S1317" s="260"/>
      <c r="T1317" s="260"/>
      <c r="U1317" s="260"/>
      <c r="V1317" s="260"/>
      <c r="W1317" s="260"/>
      <c r="X1317" s="260"/>
      <c r="Y1317" s="260"/>
      <c r="Z1317" s="260"/>
    </row>
    <row r="1318" spans="9:26" ht="14.25" customHeight="1">
      <c r="I1318" s="260"/>
      <c r="J1318" s="260"/>
      <c r="K1318" s="260"/>
      <c r="L1318" s="260"/>
      <c r="M1318" s="260"/>
      <c r="N1318" s="260"/>
      <c r="O1318" s="260"/>
      <c r="P1318" s="260"/>
      <c r="Q1318" s="260"/>
      <c r="R1318" s="260"/>
      <c r="S1318" s="260"/>
      <c r="T1318" s="260"/>
      <c r="U1318" s="260"/>
      <c r="V1318" s="260"/>
      <c r="W1318" s="260"/>
      <c r="X1318" s="260"/>
      <c r="Y1318" s="260"/>
      <c r="Z1318" s="260"/>
    </row>
    <row r="1319" spans="9:26" ht="14.25" customHeight="1">
      <c r="I1319" s="260"/>
      <c r="J1319" s="260"/>
      <c r="K1319" s="260"/>
      <c r="L1319" s="260"/>
      <c r="M1319" s="260"/>
      <c r="N1319" s="260"/>
      <c r="O1319" s="260"/>
      <c r="P1319" s="260"/>
      <c r="Q1319" s="260"/>
      <c r="R1319" s="260"/>
      <c r="S1319" s="260"/>
      <c r="T1319" s="260"/>
      <c r="U1319" s="260"/>
      <c r="V1319" s="260"/>
      <c r="W1319" s="260"/>
      <c r="X1319" s="260"/>
      <c r="Y1319" s="260"/>
      <c r="Z1319" s="260"/>
    </row>
    <row r="1320" spans="9:26" ht="14.25" customHeight="1">
      <c r="I1320" s="260"/>
      <c r="J1320" s="260"/>
      <c r="K1320" s="260"/>
      <c r="L1320" s="260"/>
      <c r="M1320" s="260"/>
      <c r="N1320" s="260"/>
      <c r="O1320" s="260"/>
      <c r="P1320" s="260"/>
      <c r="Q1320" s="260"/>
      <c r="R1320" s="260"/>
      <c r="S1320" s="260"/>
      <c r="T1320" s="260"/>
      <c r="U1320" s="260"/>
      <c r="V1320" s="260"/>
      <c r="W1320" s="260"/>
      <c r="X1320" s="260"/>
      <c r="Y1320" s="260"/>
      <c r="Z1320" s="260"/>
    </row>
    <row r="1321" spans="9:26" ht="14.25" customHeight="1">
      <c r="I1321" s="260"/>
      <c r="J1321" s="260"/>
      <c r="K1321" s="260"/>
      <c r="L1321" s="260"/>
      <c r="M1321" s="260"/>
      <c r="N1321" s="260"/>
      <c r="O1321" s="260"/>
      <c r="P1321" s="260"/>
      <c r="Q1321" s="260"/>
      <c r="R1321" s="260"/>
      <c r="S1321" s="260"/>
      <c r="T1321" s="260"/>
      <c r="U1321" s="260"/>
      <c r="V1321" s="260"/>
      <c r="W1321" s="260"/>
      <c r="X1321" s="260"/>
      <c r="Y1321" s="260"/>
      <c r="Z1321" s="260"/>
    </row>
    <row r="1322" spans="9:26" ht="14.25" customHeight="1">
      <c r="I1322" s="260"/>
      <c r="J1322" s="260"/>
      <c r="K1322" s="260"/>
      <c r="L1322" s="260"/>
      <c r="M1322" s="260"/>
      <c r="N1322" s="260"/>
      <c r="O1322" s="260"/>
      <c r="P1322" s="260"/>
      <c r="Q1322" s="260"/>
      <c r="R1322" s="260"/>
      <c r="S1322" s="260"/>
      <c r="T1322" s="260"/>
      <c r="U1322" s="260"/>
      <c r="V1322" s="260"/>
      <c r="W1322" s="260"/>
      <c r="X1322" s="260"/>
      <c r="Y1322" s="260"/>
      <c r="Z1322" s="260"/>
    </row>
    <row r="1323" spans="9:26" ht="14.25" customHeight="1">
      <c r="I1323" s="260"/>
      <c r="J1323" s="260"/>
      <c r="K1323" s="260"/>
      <c r="L1323" s="260"/>
      <c r="M1323" s="260"/>
      <c r="N1323" s="260"/>
      <c r="O1323" s="260"/>
      <c r="P1323" s="260"/>
      <c r="Q1323" s="260"/>
      <c r="R1323" s="260"/>
      <c r="S1323" s="260"/>
      <c r="T1323" s="260"/>
      <c r="U1323" s="260"/>
      <c r="V1323" s="260"/>
      <c r="W1323" s="260"/>
      <c r="X1323" s="260"/>
      <c r="Y1323" s="260"/>
      <c r="Z1323" s="260"/>
    </row>
    <row r="1324" spans="9:26" ht="14.25" customHeight="1">
      <c r="I1324" s="260"/>
      <c r="J1324" s="260"/>
      <c r="K1324" s="260"/>
      <c r="L1324" s="260"/>
      <c r="M1324" s="260"/>
      <c r="N1324" s="260"/>
      <c r="O1324" s="260"/>
      <c r="P1324" s="260"/>
      <c r="Q1324" s="260"/>
      <c r="R1324" s="260"/>
      <c r="S1324" s="260"/>
      <c r="T1324" s="260"/>
      <c r="U1324" s="260"/>
      <c r="V1324" s="260"/>
      <c r="W1324" s="260"/>
      <c r="X1324" s="260"/>
      <c r="Y1324" s="260"/>
      <c r="Z1324" s="260"/>
    </row>
    <row r="1325" spans="9:26" ht="14.25" customHeight="1">
      <c r="I1325" s="260"/>
      <c r="J1325" s="260"/>
      <c r="K1325" s="260"/>
      <c r="L1325" s="260"/>
      <c r="M1325" s="260"/>
      <c r="N1325" s="260"/>
      <c r="O1325" s="260"/>
      <c r="P1325" s="260"/>
      <c r="Q1325" s="260"/>
      <c r="R1325" s="260"/>
      <c r="S1325" s="260"/>
      <c r="T1325" s="260"/>
      <c r="U1325" s="260"/>
      <c r="V1325" s="260"/>
      <c r="W1325" s="260"/>
      <c r="X1325" s="260"/>
      <c r="Y1325" s="260"/>
      <c r="Z1325" s="260"/>
    </row>
    <row r="1326" spans="9:26" ht="14.25" customHeight="1">
      <c r="I1326" s="260"/>
      <c r="J1326" s="260"/>
      <c r="K1326" s="260"/>
      <c r="L1326" s="260"/>
      <c r="M1326" s="260"/>
      <c r="N1326" s="260"/>
      <c r="O1326" s="260"/>
      <c r="P1326" s="260"/>
      <c r="Q1326" s="260"/>
      <c r="R1326" s="260"/>
      <c r="S1326" s="260"/>
      <c r="T1326" s="260"/>
      <c r="U1326" s="260"/>
      <c r="V1326" s="260"/>
      <c r="W1326" s="260"/>
      <c r="X1326" s="260"/>
      <c r="Y1326" s="260"/>
      <c r="Z1326" s="260"/>
    </row>
    <row r="1327" spans="9:26" ht="14.25" customHeight="1">
      <c r="I1327" s="260"/>
      <c r="J1327" s="260"/>
      <c r="K1327" s="260"/>
      <c r="L1327" s="260"/>
      <c r="M1327" s="260"/>
      <c r="N1327" s="260"/>
      <c r="O1327" s="260"/>
      <c r="P1327" s="260"/>
      <c r="Q1327" s="260"/>
      <c r="R1327" s="260"/>
      <c r="S1327" s="260"/>
      <c r="T1327" s="260"/>
      <c r="U1327" s="260"/>
      <c r="V1327" s="260"/>
      <c r="W1327" s="260"/>
      <c r="X1327" s="260"/>
      <c r="Y1327" s="260"/>
      <c r="Z1327" s="260"/>
    </row>
    <row r="1328" spans="9:26" ht="14.25" customHeight="1">
      <c r="I1328" s="260"/>
      <c r="J1328" s="260"/>
      <c r="K1328" s="260"/>
      <c r="L1328" s="260"/>
      <c r="M1328" s="260"/>
      <c r="N1328" s="260"/>
      <c r="O1328" s="260"/>
      <c r="P1328" s="260"/>
      <c r="Q1328" s="260"/>
      <c r="R1328" s="260"/>
      <c r="S1328" s="260"/>
      <c r="T1328" s="260"/>
      <c r="U1328" s="260"/>
      <c r="V1328" s="260"/>
      <c r="W1328" s="260"/>
      <c r="X1328" s="260"/>
      <c r="Y1328" s="260"/>
      <c r="Z1328" s="260"/>
    </row>
    <row r="1329" spans="9:26" ht="14.25" customHeight="1">
      <c r="I1329" s="260"/>
      <c r="J1329" s="260"/>
      <c r="K1329" s="260"/>
      <c r="L1329" s="260"/>
      <c r="M1329" s="260"/>
      <c r="N1329" s="260"/>
      <c r="O1329" s="260"/>
      <c r="P1329" s="260"/>
      <c r="Q1329" s="260"/>
      <c r="R1329" s="260"/>
      <c r="S1329" s="260"/>
      <c r="T1329" s="260"/>
      <c r="U1329" s="260"/>
      <c r="V1329" s="260"/>
      <c r="W1329" s="260"/>
      <c r="X1329" s="260"/>
      <c r="Y1329" s="260"/>
      <c r="Z1329" s="260"/>
    </row>
    <row r="1330" spans="9:26" ht="14.25" customHeight="1">
      <c r="I1330" s="260"/>
      <c r="J1330" s="260"/>
      <c r="K1330" s="260"/>
      <c r="L1330" s="260"/>
      <c r="M1330" s="260"/>
      <c r="N1330" s="260"/>
      <c r="O1330" s="260"/>
      <c r="P1330" s="260"/>
      <c r="Q1330" s="260"/>
      <c r="R1330" s="260"/>
      <c r="S1330" s="260"/>
      <c r="T1330" s="260"/>
      <c r="U1330" s="260"/>
      <c r="V1330" s="260"/>
      <c r="W1330" s="260"/>
      <c r="X1330" s="260"/>
      <c r="Y1330" s="260"/>
      <c r="Z1330" s="260"/>
    </row>
    <row r="1331" spans="9:26" ht="14.25" customHeight="1">
      <c r="I1331" s="260"/>
      <c r="J1331" s="260"/>
      <c r="K1331" s="260"/>
      <c r="L1331" s="260"/>
      <c r="M1331" s="260"/>
      <c r="N1331" s="260"/>
      <c r="O1331" s="260"/>
      <c r="P1331" s="260"/>
      <c r="Q1331" s="260"/>
      <c r="R1331" s="260"/>
      <c r="S1331" s="260"/>
      <c r="T1331" s="260"/>
      <c r="U1331" s="260"/>
      <c r="V1331" s="260"/>
      <c r="W1331" s="260"/>
      <c r="X1331" s="260"/>
      <c r="Y1331" s="260"/>
      <c r="Z1331" s="260"/>
    </row>
    <row r="1332" spans="9:26" ht="14.25" customHeight="1">
      <c r="I1332" s="260"/>
      <c r="J1332" s="260"/>
      <c r="K1332" s="260"/>
      <c r="L1332" s="260"/>
      <c r="M1332" s="260"/>
      <c r="N1332" s="260"/>
      <c r="O1332" s="260"/>
      <c r="P1332" s="260"/>
      <c r="Q1332" s="260"/>
      <c r="R1332" s="260"/>
      <c r="S1332" s="260"/>
      <c r="T1332" s="260"/>
      <c r="U1332" s="260"/>
      <c r="V1332" s="260"/>
      <c r="W1332" s="260"/>
      <c r="X1332" s="260"/>
      <c r="Y1332" s="260"/>
      <c r="Z1332" s="260"/>
    </row>
    <row r="1333" spans="9:26" ht="14.25" customHeight="1">
      <c r="I1333" s="260"/>
      <c r="J1333" s="260"/>
      <c r="K1333" s="260"/>
      <c r="L1333" s="260"/>
      <c r="M1333" s="260"/>
      <c r="N1333" s="260"/>
      <c r="O1333" s="260"/>
      <c r="P1333" s="260"/>
      <c r="Q1333" s="260"/>
      <c r="R1333" s="260"/>
      <c r="S1333" s="260"/>
      <c r="T1333" s="260"/>
      <c r="U1333" s="260"/>
      <c r="V1333" s="260"/>
      <c r="W1333" s="260"/>
      <c r="X1333" s="260"/>
      <c r="Y1333" s="260"/>
      <c r="Z1333" s="260"/>
    </row>
    <row r="1334" spans="9:26" ht="14.25" customHeight="1">
      <c r="I1334" s="260"/>
      <c r="J1334" s="260"/>
      <c r="K1334" s="260"/>
      <c r="L1334" s="260"/>
      <c r="M1334" s="260"/>
      <c r="N1334" s="260"/>
      <c r="O1334" s="260"/>
      <c r="P1334" s="260"/>
      <c r="Q1334" s="260"/>
      <c r="R1334" s="260"/>
      <c r="S1334" s="260"/>
      <c r="T1334" s="260"/>
      <c r="U1334" s="260"/>
      <c r="V1334" s="260"/>
      <c r="W1334" s="260"/>
      <c r="X1334" s="260"/>
      <c r="Y1334" s="260"/>
      <c r="Z1334" s="260"/>
    </row>
    <row r="1335" spans="9:26" ht="14.25" customHeight="1">
      <c r="I1335" s="260"/>
      <c r="J1335" s="260"/>
      <c r="K1335" s="260"/>
      <c r="L1335" s="260"/>
      <c r="M1335" s="260"/>
      <c r="N1335" s="260"/>
      <c r="O1335" s="260"/>
      <c r="P1335" s="260"/>
      <c r="Q1335" s="260"/>
      <c r="R1335" s="260"/>
      <c r="S1335" s="260"/>
      <c r="T1335" s="260"/>
      <c r="U1335" s="260"/>
      <c r="V1335" s="260"/>
      <c r="W1335" s="260"/>
      <c r="X1335" s="260"/>
      <c r="Y1335" s="260"/>
      <c r="Z1335" s="260"/>
    </row>
    <row r="1336" spans="9:26" ht="14.25" customHeight="1">
      <c r="I1336" s="260"/>
      <c r="J1336" s="260"/>
      <c r="K1336" s="260"/>
      <c r="L1336" s="260"/>
      <c r="M1336" s="260"/>
      <c r="N1336" s="260"/>
      <c r="O1336" s="260"/>
      <c r="P1336" s="260"/>
      <c r="Q1336" s="260"/>
      <c r="R1336" s="260"/>
      <c r="S1336" s="260"/>
      <c r="T1336" s="260"/>
      <c r="U1336" s="260"/>
      <c r="V1336" s="260"/>
      <c r="W1336" s="260"/>
      <c r="X1336" s="260"/>
      <c r="Y1336" s="260"/>
      <c r="Z1336" s="260"/>
    </row>
    <row r="1337" spans="9:26" ht="14.25" customHeight="1">
      <c r="I1337" s="260"/>
      <c r="J1337" s="260"/>
      <c r="K1337" s="260"/>
      <c r="L1337" s="260"/>
      <c r="M1337" s="260"/>
      <c r="N1337" s="260"/>
      <c r="O1337" s="260"/>
      <c r="P1337" s="260"/>
      <c r="Q1337" s="260"/>
      <c r="R1337" s="260"/>
      <c r="S1337" s="260"/>
      <c r="T1337" s="260"/>
      <c r="U1337" s="260"/>
      <c r="V1337" s="260"/>
      <c r="W1337" s="260"/>
      <c r="X1337" s="260"/>
      <c r="Y1337" s="260"/>
      <c r="Z1337" s="260"/>
    </row>
    <row r="1338" spans="9:26" ht="14.25" customHeight="1">
      <c r="I1338" s="260"/>
      <c r="J1338" s="260"/>
      <c r="K1338" s="260"/>
      <c r="L1338" s="260"/>
      <c r="M1338" s="260"/>
      <c r="N1338" s="260"/>
      <c r="O1338" s="260"/>
      <c r="P1338" s="260"/>
      <c r="Q1338" s="260"/>
      <c r="R1338" s="260"/>
      <c r="S1338" s="260"/>
      <c r="T1338" s="260"/>
      <c r="U1338" s="260"/>
      <c r="V1338" s="260"/>
      <c r="W1338" s="260"/>
      <c r="X1338" s="260"/>
      <c r="Y1338" s="260"/>
      <c r="Z1338" s="260"/>
    </row>
    <row r="1339" spans="9:26" ht="14.25" customHeight="1">
      <c r="I1339" s="260"/>
      <c r="J1339" s="260"/>
      <c r="K1339" s="260"/>
      <c r="L1339" s="260"/>
      <c r="M1339" s="260"/>
      <c r="N1339" s="260"/>
      <c r="O1339" s="260"/>
      <c r="P1339" s="260"/>
      <c r="Q1339" s="260"/>
      <c r="R1339" s="260"/>
      <c r="S1339" s="260"/>
      <c r="T1339" s="260"/>
      <c r="U1339" s="260"/>
      <c r="V1339" s="260"/>
      <c r="W1339" s="260"/>
      <c r="X1339" s="260"/>
      <c r="Y1339" s="260"/>
      <c r="Z1339" s="260"/>
    </row>
    <row r="1340" spans="9:26" ht="14.25" customHeight="1">
      <c r="I1340" s="260"/>
      <c r="J1340" s="260"/>
      <c r="K1340" s="260"/>
      <c r="L1340" s="260"/>
      <c r="M1340" s="260"/>
      <c r="N1340" s="260"/>
      <c r="O1340" s="260"/>
      <c r="P1340" s="260"/>
      <c r="Q1340" s="260"/>
      <c r="R1340" s="260"/>
      <c r="S1340" s="260"/>
      <c r="T1340" s="260"/>
      <c r="U1340" s="260"/>
      <c r="V1340" s="260"/>
      <c r="W1340" s="260"/>
      <c r="X1340" s="260"/>
      <c r="Y1340" s="260"/>
      <c r="Z1340" s="260"/>
    </row>
    <row r="1341" spans="9:26" ht="14.25" customHeight="1">
      <c r="I1341" s="260"/>
      <c r="J1341" s="260"/>
      <c r="K1341" s="260"/>
      <c r="L1341" s="260"/>
      <c r="M1341" s="260"/>
      <c r="N1341" s="260"/>
      <c r="O1341" s="260"/>
      <c r="P1341" s="260"/>
      <c r="Q1341" s="260"/>
      <c r="R1341" s="260"/>
      <c r="S1341" s="260"/>
      <c r="T1341" s="260"/>
      <c r="U1341" s="260"/>
      <c r="V1341" s="260"/>
      <c r="W1341" s="260"/>
      <c r="X1341" s="260"/>
      <c r="Y1341" s="260"/>
      <c r="Z1341" s="260"/>
    </row>
    <row r="1342" spans="9:26" ht="14.25" customHeight="1">
      <c r="I1342" s="260"/>
      <c r="J1342" s="260"/>
      <c r="K1342" s="260"/>
      <c r="L1342" s="260"/>
      <c r="M1342" s="260"/>
      <c r="N1342" s="260"/>
      <c r="O1342" s="260"/>
      <c r="P1342" s="260"/>
      <c r="Q1342" s="260"/>
      <c r="R1342" s="260"/>
      <c r="S1342" s="260"/>
      <c r="T1342" s="260"/>
      <c r="U1342" s="260"/>
      <c r="V1342" s="260"/>
      <c r="W1342" s="260"/>
      <c r="X1342" s="260"/>
      <c r="Y1342" s="260"/>
      <c r="Z1342" s="260"/>
    </row>
    <row r="1343" spans="9:26" ht="14.25" customHeight="1">
      <c r="I1343" s="260"/>
      <c r="J1343" s="260"/>
      <c r="K1343" s="260"/>
      <c r="L1343" s="260"/>
      <c r="M1343" s="260"/>
      <c r="N1343" s="260"/>
      <c r="O1343" s="260"/>
      <c r="P1343" s="260"/>
      <c r="Q1343" s="260"/>
      <c r="R1343" s="260"/>
      <c r="S1343" s="260"/>
      <c r="T1343" s="260"/>
      <c r="U1343" s="260"/>
      <c r="V1343" s="260"/>
      <c r="W1343" s="260"/>
      <c r="X1343" s="260"/>
      <c r="Y1343" s="260"/>
      <c r="Z1343" s="260"/>
    </row>
    <row r="1344" spans="9:26" ht="14.25" customHeight="1">
      <c r="I1344" s="260"/>
      <c r="J1344" s="260"/>
      <c r="K1344" s="260"/>
      <c r="L1344" s="260"/>
      <c r="M1344" s="260"/>
      <c r="N1344" s="260"/>
      <c r="O1344" s="260"/>
      <c r="P1344" s="260"/>
      <c r="Q1344" s="260"/>
      <c r="R1344" s="260"/>
      <c r="S1344" s="260"/>
      <c r="T1344" s="260"/>
      <c r="U1344" s="260"/>
      <c r="V1344" s="260"/>
      <c r="W1344" s="260"/>
      <c r="X1344" s="260"/>
      <c r="Y1344" s="260"/>
      <c r="Z1344" s="260"/>
    </row>
    <row r="1345" spans="9:26" ht="14.25" customHeight="1">
      <c r="I1345" s="260"/>
      <c r="J1345" s="260"/>
      <c r="K1345" s="260"/>
      <c r="L1345" s="260"/>
      <c r="M1345" s="260"/>
      <c r="N1345" s="260"/>
      <c r="O1345" s="260"/>
      <c r="P1345" s="260"/>
      <c r="Q1345" s="260"/>
      <c r="R1345" s="260"/>
      <c r="S1345" s="260"/>
      <c r="T1345" s="260"/>
      <c r="U1345" s="260"/>
      <c r="V1345" s="260"/>
      <c r="W1345" s="260"/>
      <c r="X1345" s="260"/>
      <c r="Y1345" s="260"/>
      <c r="Z1345" s="260"/>
    </row>
    <row r="1346" spans="9:26" ht="14.25" customHeight="1">
      <c r="I1346" s="260"/>
      <c r="J1346" s="260"/>
      <c r="K1346" s="260"/>
      <c r="L1346" s="260"/>
      <c r="M1346" s="260"/>
      <c r="N1346" s="260"/>
      <c r="O1346" s="260"/>
      <c r="P1346" s="260"/>
      <c r="Q1346" s="260"/>
      <c r="R1346" s="260"/>
      <c r="S1346" s="260"/>
      <c r="T1346" s="260"/>
      <c r="U1346" s="260"/>
      <c r="V1346" s="260"/>
      <c r="W1346" s="260"/>
      <c r="X1346" s="260"/>
      <c r="Y1346" s="260"/>
      <c r="Z1346" s="260"/>
    </row>
    <row r="1347" spans="9:26" ht="14.25" customHeight="1">
      <c r="I1347" s="260"/>
      <c r="J1347" s="260"/>
      <c r="K1347" s="260"/>
      <c r="L1347" s="260"/>
      <c r="M1347" s="260"/>
      <c r="N1347" s="260"/>
      <c r="O1347" s="260"/>
      <c r="P1347" s="260"/>
      <c r="Q1347" s="260"/>
      <c r="R1347" s="260"/>
      <c r="S1347" s="260"/>
      <c r="T1347" s="260"/>
      <c r="U1347" s="260"/>
      <c r="V1347" s="260"/>
      <c r="W1347" s="260"/>
      <c r="X1347" s="260"/>
      <c r="Y1347" s="260"/>
      <c r="Z1347" s="260"/>
    </row>
    <row r="1348" spans="9:26" ht="14.25" customHeight="1">
      <c r="I1348" s="260"/>
      <c r="J1348" s="260"/>
      <c r="K1348" s="260"/>
      <c r="L1348" s="260"/>
      <c r="M1348" s="260"/>
      <c r="N1348" s="260"/>
      <c r="O1348" s="260"/>
      <c r="P1348" s="260"/>
      <c r="Q1348" s="260"/>
      <c r="R1348" s="260"/>
      <c r="S1348" s="260"/>
      <c r="T1348" s="260"/>
      <c r="U1348" s="260"/>
      <c r="V1348" s="260"/>
      <c r="W1348" s="260"/>
      <c r="X1348" s="260"/>
      <c r="Y1348" s="260"/>
      <c r="Z1348" s="260"/>
    </row>
    <row r="1349" spans="9:26" ht="14.25" customHeight="1">
      <c r="I1349" s="260"/>
      <c r="J1349" s="260"/>
      <c r="K1349" s="260"/>
      <c r="L1349" s="260"/>
      <c r="M1349" s="260"/>
      <c r="N1349" s="260"/>
      <c r="O1349" s="260"/>
      <c r="P1349" s="260"/>
      <c r="Q1349" s="260"/>
      <c r="R1349" s="260"/>
      <c r="S1349" s="260"/>
      <c r="T1349" s="260"/>
      <c r="U1349" s="260"/>
      <c r="V1349" s="260"/>
      <c r="W1349" s="260"/>
      <c r="X1349" s="260"/>
      <c r="Y1349" s="260"/>
      <c r="Z1349" s="260"/>
    </row>
    <row r="1350" spans="9:26" ht="14.25" customHeight="1">
      <c r="I1350" s="260"/>
      <c r="J1350" s="260"/>
      <c r="K1350" s="260"/>
      <c r="L1350" s="260"/>
      <c r="M1350" s="260"/>
      <c r="N1350" s="260"/>
      <c r="O1350" s="260"/>
      <c r="P1350" s="260"/>
      <c r="Q1350" s="260"/>
      <c r="R1350" s="260"/>
      <c r="S1350" s="260"/>
      <c r="T1350" s="260"/>
      <c r="U1350" s="260"/>
      <c r="V1350" s="260"/>
      <c r="W1350" s="260"/>
      <c r="X1350" s="260"/>
      <c r="Y1350" s="260"/>
      <c r="Z1350" s="260"/>
    </row>
    <row r="1351" spans="9:26" ht="14.25" customHeight="1">
      <c r="I1351" s="260"/>
      <c r="J1351" s="260"/>
      <c r="K1351" s="260"/>
      <c r="L1351" s="260"/>
      <c r="M1351" s="260"/>
      <c r="N1351" s="260"/>
      <c r="O1351" s="260"/>
      <c r="P1351" s="260"/>
      <c r="Q1351" s="260"/>
      <c r="R1351" s="260"/>
      <c r="S1351" s="260"/>
      <c r="T1351" s="260"/>
      <c r="U1351" s="260"/>
      <c r="V1351" s="260"/>
      <c r="W1351" s="260"/>
      <c r="X1351" s="260"/>
      <c r="Y1351" s="260"/>
      <c r="Z1351" s="260"/>
    </row>
    <row r="1352" spans="9:26" ht="14.25" customHeight="1">
      <c r="I1352" s="260"/>
      <c r="J1352" s="260"/>
      <c r="K1352" s="260"/>
      <c r="L1352" s="260"/>
      <c r="M1352" s="260"/>
      <c r="N1352" s="260"/>
      <c r="O1352" s="260"/>
      <c r="P1352" s="260"/>
      <c r="Q1352" s="260"/>
      <c r="R1352" s="260"/>
      <c r="S1352" s="260"/>
      <c r="T1352" s="260"/>
      <c r="U1352" s="260"/>
      <c r="V1352" s="260"/>
      <c r="W1352" s="260"/>
      <c r="X1352" s="260"/>
      <c r="Y1352" s="260"/>
      <c r="Z1352" s="260"/>
    </row>
    <row r="1353" spans="9:26" ht="14.25" customHeight="1">
      <c r="I1353" s="260"/>
      <c r="J1353" s="260"/>
      <c r="K1353" s="260"/>
      <c r="L1353" s="260"/>
      <c r="M1353" s="260"/>
      <c r="N1353" s="260"/>
      <c r="O1353" s="260"/>
      <c r="P1353" s="260"/>
      <c r="Q1353" s="260"/>
      <c r="R1353" s="260"/>
      <c r="S1353" s="260"/>
      <c r="T1353" s="260"/>
      <c r="U1353" s="260"/>
      <c r="V1353" s="260"/>
      <c r="W1353" s="260"/>
      <c r="X1353" s="260"/>
      <c r="Y1353" s="260"/>
      <c r="Z1353" s="260"/>
    </row>
    <row r="1354" spans="9:26" ht="14.25" customHeight="1">
      <c r="I1354" s="260"/>
      <c r="J1354" s="260"/>
      <c r="K1354" s="260"/>
      <c r="L1354" s="260"/>
      <c r="M1354" s="260"/>
      <c r="N1354" s="260"/>
      <c r="O1354" s="260"/>
      <c r="P1354" s="260"/>
      <c r="Q1354" s="260"/>
      <c r="R1354" s="260"/>
      <c r="S1354" s="260"/>
      <c r="T1354" s="260"/>
      <c r="U1354" s="260"/>
      <c r="V1354" s="260"/>
      <c r="W1354" s="260"/>
      <c r="X1354" s="260"/>
      <c r="Y1354" s="260"/>
      <c r="Z1354" s="260"/>
    </row>
    <row r="1355" spans="9:26" ht="14.25" customHeight="1">
      <c r="I1355" s="260"/>
      <c r="J1355" s="260"/>
      <c r="K1355" s="260"/>
      <c r="L1355" s="260"/>
      <c r="M1355" s="260"/>
      <c r="N1355" s="260"/>
      <c r="O1355" s="260"/>
      <c r="P1355" s="260"/>
      <c r="Q1355" s="260"/>
      <c r="R1355" s="260"/>
      <c r="S1355" s="260"/>
      <c r="T1355" s="260"/>
      <c r="U1355" s="260"/>
      <c r="V1355" s="260"/>
      <c r="W1355" s="260"/>
      <c r="X1355" s="260"/>
      <c r="Y1355" s="260"/>
      <c r="Z1355" s="260"/>
    </row>
    <row r="1356" spans="9:26" ht="14.25" customHeight="1">
      <c r="I1356" s="260"/>
      <c r="J1356" s="260"/>
      <c r="K1356" s="260"/>
      <c r="L1356" s="260"/>
      <c r="M1356" s="260"/>
      <c r="N1356" s="260"/>
      <c r="O1356" s="260"/>
      <c r="P1356" s="260"/>
      <c r="Q1356" s="260"/>
      <c r="R1356" s="260"/>
      <c r="S1356" s="260"/>
      <c r="T1356" s="260"/>
      <c r="U1356" s="260"/>
      <c r="V1356" s="260"/>
      <c r="W1356" s="260"/>
      <c r="X1356" s="260"/>
      <c r="Y1356" s="260"/>
      <c r="Z1356" s="260"/>
    </row>
    <row r="1357" spans="9:26" ht="14.25" customHeight="1">
      <c r="I1357" s="260"/>
      <c r="J1357" s="260"/>
      <c r="K1357" s="260"/>
      <c r="L1357" s="260"/>
      <c r="M1357" s="260"/>
      <c r="N1357" s="260"/>
      <c r="O1357" s="260"/>
      <c r="P1357" s="260"/>
      <c r="Q1357" s="260"/>
      <c r="R1357" s="260"/>
      <c r="S1357" s="260"/>
      <c r="T1357" s="260"/>
      <c r="U1357" s="260"/>
      <c r="V1357" s="260"/>
      <c r="W1357" s="260"/>
      <c r="X1357" s="260"/>
      <c r="Y1357" s="260"/>
      <c r="Z1357" s="260"/>
    </row>
    <row r="1358" spans="9:26" ht="14.25" customHeight="1">
      <c r="I1358" s="260"/>
      <c r="J1358" s="260"/>
      <c r="K1358" s="260"/>
      <c r="L1358" s="260"/>
      <c r="M1358" s="260"/>
      <c r="N1358" s="260"/>
      <c r="O1358" s="260"/>
      <c r="P1358" s="260"/>
      <c r="Q1358" s="260"/>
      <c r="R1358" s="260"/>
      <c r="S1358" s="260"/>
      <c r="T1358" s="260"/>
      <c r="U1358" s="260"/>
      <c r="V1358" s="260"/>
      <c r="W1358" s="260"/>
      <c r="X1358" s="260"/>
      <c r="Y1358" s="260"/>
      <c r="Z1358" s="260"/>
    </row>
    <row r="1359" spans="9:26" ht="14.25" customHeight="1">
      <c r="I1359" s="260"/>
      <c r="J1359" s="260"/>
      <c r="K1359" s="260"/>
      <c r="L1359" s="260"/>
      <c r="M1359" s="260"/>
      <c r="N1359" s="260"/>
      <c r="O1359" s="260"/>
      <c r="P1359" s="260"/>
      <c r="Q1359" s="260"/>
      <c r="R1359" s="260"/>
      <c r="S1359" s="260"/>
      <c r="T1359" s="260"/>
      <c r="U1359" s="260"/>
      <c r="V1359" s="260"/>
      <c r="W1359" s="260"/>
      <c r="X1359" s="260"/>
      <c r="Y1359" s="260"/>
      <c r="Z1359" s="260"/>
    </row>
    <row r="1360" spans="9:26" ht="14.25" customHeight="1">
      <c r="I1360" s="260"/>
      <c r="J1360" s="260"/>
      <c r="K1360" s="260"/>
      <c r="L1360" s="260"/>
      <c r="M1360" s="260"/>
      <c r="N1360" s="260"/>
      <c r="O1360" s="260"/>
      <c r="P1360" s="260"/>
      <c r="Q1360" s="260"/>
      <c r="R1360" s="260"/>
      <c r="S1360" s="260"/>
      <c r="T1360" s="260"/>
      <c r="U1360" s="260"/>
      <c r="V1360" s="260"/>
      <c r="W1360" s="260"/>
      <c r="X1360" s="260"/>
      <c r="Y1360" s="260"/>
      <c r="Z1360" s="260"/>
    </row>
    <row r="1361" spans="9:26" ht="14.25" customHeight="1">
      <c r="I1361" s="260"/>
      <c r="J1361" s="260"/>
      <c r="K1361" s="260"/>
      <c r="L1361" s="260"/>
      <c r="M1361" s="260"/>
      <c r="N1361" s="260"/>
      <c r="O1361" s="260"/>
      <c r="P1361" s="260"/>
      <c r="Q1361" s="260"/>
      <c r="R1361" s="260"/>
      <c r="S1361" s="260"/>
      <c r="T1361" s="260"/>
      <c r="U1361" s="260"/>
      <c r="V1361" s="260"/>
      <c r="W1361" s="260"/>
      <c r="X1361" s="260"/>
      <c r="Y1361" s="260"/>
      <c r="Z1361" s="260"/>
    </row>
    <row r="1362" spans="9:26" ht="14.25" customHeight="1">
      <c r="I1362" s="260"/>
      <c r="J1362" s="260"/>
      <c r="K1362" s="260"/>
      <c r="L1362" s="260"/>
      <c r="M1362" s="260"/>
      <c r="N1362" s="260"/>
      <c r="O1362" s="260"/>
      <c r="P1362" s="260"/>
      <c r="Q1362" s="260"/>
      <c r="R1362" s="260"/>
      <c r="S1362" s="260"/>
      <c r="T1362" s="260"/>
      <c r="U1362" s="260"/>
      <c r="V1362" s="260"/>
      <c r="W1362" s="260"/>
      <c r="X1362" s="260"/>
      <c r="Y1362" s="260"/>
      <c r="Z1362" s="260"/>
    </row>
    <row r="1363" spans="9:26" ht="14.25" customHeight="1">
      <c r="I1363" s="260"/>
      <c r="J1363" s="260"/>
      <c r="K1363" s="260"/>
      <c r="L1363" s="260"/>
      <c r="M1363" s="260"/>
      <c r="N1363" s="260"/>
      <c r="O1363" s="260"/>
      <c r="P1363" s="260"/>
      <c r="Q1363" s="260"/>
      <c r="R1363" s="260"/>
      <c r="S1363" s="260"/>
      <c r="T1363" s="260"/>
      <c r="U1363" s="260"/>
      <c r="V1363" s="260"/>
      <c r="W1363" s="260"/>
      <c r="X1363" s="260"/>
      <c r="Y1363" s="260"/>
      <c r="Z1363" s="260"/>
    </row>
    <row r="1364" spans="9:26" ht="14.25" customHeight="1">
      <c r="I1364" s="260"/>
      <c r="J1364" s="260"/>
      <c r="K1364" s="260"/>
      <c r="L1364" s="260"/>
      <c r="M1364" s="260"/>
      <c r="N1364" s="260"/>
      <c r="O1364" s="260"/>
      <c r="P1364" s="260"/>
      <c r="Q1364" s="260"/>
      <c r="R1364" s="260"/>
      <c r="S1364" s="260"/>
      <c r="T1364" s="260"/>
      <c r="U1364" s="260"/>
      <c r="V1364" s="260"/>
      <c r="W1364" s="260"/>
      <c r="X1364" s="260"/>
      <c r="Y1364" s="260"/>
      <c r="Z1364" s="260"/>
    </row>
    <row r="1365" spans="9:26" ht="14.25" customHeight="1">
      <c r="I1365" s="260"/>
      <c r="J1365" s="260"/>
      <c r="K1365" s="260"/>
      <c r="L1365" s="260"/>
      <c r="M1365" s="260"/>
      <c r="N1365" s="260"/>
      <c r="O1365" s="260"/>
      <c r="P1365" s="260"/>
      <c r="Q1365" s="260"/>
      <c r="R1365" s="260"/>
      <c r="S1365" s="260"/>
      <c r="T1365" s="260"/>
      <c r="U1365" s="260"/>
      <c r="V1365" s="260"/>
      <c r="W1365" s="260"/>
      <c r="X1365" s="260"/>
      <c r="Y1365" s="260"/>
      <c r="Z1365" s="260"/>
    </row>
    <row r="1366" spans="9:26" ht="14.25" customHeight="1">
      <c r="I1366" s="260"/>
      <c r="J1366" s="260"/>
      <c r="K1366" s="260"/>
      <c r="L1366" s="260"/>
      <c r="M1366" s="260"/>
      <c r="N1366" s="260"/>
      <c r="O1366" s="260"/>
      <c r="P1366" s="260"/>
      <c r="Q1366" s="260"/>
      <c r="R1366" s="260"/>
      <c r="S1366" s="260"/>
      <c r="T1366" s="260"/>
      <c r="U1366" s="260"/>
      <c r="V1366" s="260"/>
      <c r="W1366" s="260"/>
      <c r="X1366" s="260"/>
      <c r="Y1366" s="260"/>
      <c r="Z1366" s="260"/>
    </row>
    <row r="1367" spans="9:26" ht="14.25" customHeight="1">
      <c r="I1367" s="260"/>
      <c r="J1367" s="260"/>
      <c r="K1367" s="260"/>
      <c r="L1367" s="260"/>
      <c r="M1367" s="260"/>
      <c r="N1367" s="260"/>
      <c r="O1367" s="260"/>
      <c r="P1367" s="260"/>
      <c r="Q1367" s="260"/>
      <c r="R1367" s="260"/>
      <c r="S1367" s="260"/>
      <c r="T1367" s="260"/>
      <c r="U1367" s="260"/>
      <c r="V1367" s="260"/>
      <c r="W1367" s="260"/>
      <c r="X1367" s="260"/>
      <c r="Y1367" s="260"/>
      <c r="Z1367" s="260"/>
    </row>
    <row r="1368" spans="9:26" ht="14.25" customHeight="1">
      <c r="I1368" s="260"/>
      <c r="J1368" s="260"/>
      <c r="K1368" s="260"/>
      <c r="L1368" s="260"/>
      <c r="M1368" s="260"/>
      <c r="N1368" s="260"/>
      <c r="O1368" s="260"/>
      <c r="P1368" s="260"/>
      <c r="Q1368" s="260"/>
      <c r="R1368" s="260"/>
      <c r="S1368" s="260"/>
      <c r="T1368" s="260"/>
      <c r="U1368" s="260"/>
      <c r="V1368" s="260"/>
      <c r="W1368" s="260"/>
      <c r="X1368" s="260"/>
      <c r="Y1368" s="260"/>
      <c r="Z1368" s="260"/>
    </row>
    <row r="1369" spans="9:26" ht="14.25" customHeight="1">
      <c r="I1369" s="260"/>
      <c r="J1369" s="260"/>
      <c r="K1369" s="260"/>
      <c r="L1369" s="260"/>
      <c r="M1369" s="260"/>
      <c r="N1369" s="260"/>
      <c r="O1369" s="260"/>
      <c r="P1369" s="260"/>
      <c r="Q1369" s="260"/>
      <c r="R1369" s="260"/>
      <c r="S1369" s="260"/>
      <c r="T1369" s="260"/>
      <c r="U1369" s="260"/>
      <c r="V1369" s="260"/>
      <c r="W1369" s="260"/>
      <c r="X1369" s="260"/>
      <c r="Y1369" s="260"/>
      <c r="Z1369" s="260"/>
    </row>
    <row r="1370" spans="9:26" ht="14.25" customHeight="1">
      <c r="I1370" s="260"/>
      <c r="J1370" s="260"/>
      <c r="K1370" s="260"/>
      <c r="L1370" s="260"/>
      <c r="M1370" s="260"/>
      <c r="N1370" s="260"/>
      <c r="O1370" s="260"/>
      <c r="P1370" s="260"/>
      <c r="Q1370" s="260"/>
      <c r="R1370" s="260"/>
      <c r="S1370" s="260"/>
      <c r="T1370" s="260"/>
      <c r="U1370" s="260"/>
      <c r="V1370" s="260"/>
      <c r="W1370" s="260"/>
      <c r="X1370" s="260"/>
      <c r="Y1370" s="260"/>
      <c r="Z1370" s="260"/>
    </row>
    <row r="1371" spans="9:26" ht="14.25" customHeight="1">
      <c r="I1371" s="260"/>
      <c r="J1371" s="260"/>
      <c r="K1371" s="260"/>
      <c r="L1371" s="260"/>
      <c r="M1371" s="260"/>
      <c r="N1371" s="260"/>
      <c r="O1371" s="260"/>
      <c r="P1371" s="260"/>
      <c r="Q1371" s="260"/>
      <c r="R1371" s="260"/>
      <c r="S1371" s="260"/>
      <c r="T1371" s="260"/>
      <c r="U1371" s="260"/>
      <c r="V1371" s="260"/>
      <c r="W1371" s="260"/>
      <c r="X1371" s="260"/>
      <c r="Y1371" s="260"/>
      <c r="Z1371" s="260"/>
    </row>
    <row r="1372" spans="9:26" ht="14.25" customHeight="1">
      <c r="I1372" s="260"/>
      <c r="J1372" s="260"/>
      <c r="K1372" s="260"/>
      <c r="L1372" s="260"/>
      <c r="M1372" s="260"/>
      <c r="N1372" s="260"/>
      <c r="O1372" s="260"/>
      <c r="P1372" s="260"/>
      <c r="Q1372" s="260"/>
      <c r="R1372" s="260"/>
      <c r="S1372" s="260"/>
      <c r="T1372" s="260"/>
      <c r="U1372" s="260"/>
      <c r="V1372" s="260"/>
      <c r="W1372" s="260"/>
      <c r="X1372" s="260"/>
      <c r="Y1372" s="260"/>
      <c r="Z1372" s="260"/>
    </row>
    <row r="1373" spans="9:26" ht="14.25" customHeight="1">
      <c r="I1373" s="260"/>
      <c r="J1373" s="260"/>
      <c r="K1373" s="260"/>
      <c r="L1373" s="260"/>
      <c r="M1373" s="260"/>
      <c r="N1373" s="260"/>
      <c r="O1373" s="260"/>
      <c r="P1373" s="260"/>
      <c r="Q1373" s="260"/>
      <c r="R1373" s="260"/>
      <c r="S1373" s="260"/>
      <c r="T1373" s="260"/>
      <c r="U1373" s="260"/>
      <c r="V1373" s="260"/>
      <c r="W1373" s="260"/>
      <c r="X1373" s="260"/>
      <c r="Y1373" s="260"/>
      <c r="Z1373" s="260"/>
    </row>
    <row r="1374" spans="9:26" ht="14.25" customHeight="1">
      <c r="I1374" s="260"/>
      <c r="J1374" s="260"/>
      <c r="K1374" s="260"/>
      <c r="L1374" s="260"/>
      <c r="M1374" s="260"/>
      <c r="N1374" s="260"/>
      <c r="O1374" s="260"/>
      <c r="P1374" s="260"/>
      <c r="Q1374" s="260"/>
      <c r="R1374" s="260"/>
      <c r="S1374" s="260"/>
      <c r="T1374" s="260"/>
      <c r="U1374" s="260"/>
      <c r="V1374" s="260"/>
      <c r="W1374" s="260"/>
      <c r="X1374" s="260"/>
      <c r="Y1374" s="260"/>
      <c r="Z1374" s="260"/>
    </row>
    <row r="1375" spans="9:26" ht="14.25" customHeight="1">
      <c r="I1375" s="260"/>
      <c r="J1375" s="260"/>
      <c r="K1375" s="260"/>
      <c r="L1375" s="260"/>
      <c r="M1375" s="260"/>
      <c r="N1375" s="260"/>
      <c r="O1375" s="260"/>
      <c r="P1375" s="260"/>
      <c r="Q1375" s="260"/>
      <c r="R1375" s="260"/>
      <c r="S1375" s="260"/>
      <c r="T1375" s="260"/>
      <c r="U1375" s="260"/>
      <c r="V1375" s="260"/>
      <c r="W1375" s="260"/>
      <c r="X1375" s="260"/>
      <c r="Y1375" s="260"/>
      <c r="Z1375" s="260"/>
    </row>
    <row r="1376" spans="9:26" ht="14.25" customHeight="1">
      <c r="I1376" s="260"/>
      <c r="J1376" s="260"/>
      <c r="K1376" s="260"/>
      <c r="L1376" s="260"/>
      <c r="M1376" s="260"/>
      <c r="N1376" s="260"/>
      <c r="O1376" s="260"/>
      <c r="P1376" s="260"/>
      <c r="Q1376" s="260"/>
      <c r="R1376" s="260"/>
      <c r="S1376" s="260"/>
      <c r="T1376" s="260"/>
      <c r="U1376" s="260"/>
      <c r="V1376" s="260"/>
      <c r="W1376" s="260"/>
      <c r="X1376" s="260"/>
      <c r="Y1376" s="260"/>
      <c r="Z1376" s="260"/>
    </row>
    <row r="1377" spans="9:26" ht="14.25" customHeight="1">
      <c r="I1377" s="260"/>
      <c r="J1377" s="260"/>
      <c r="K1377" s="260"/>
      <c r="L1377" s="260"/>
      <c r="M1377" s="260"/>
      <c r="N1377" s="260"/>
      <c r="O1377" s="260"/>
      <c r="P1377" s="260"/>
      <c r="Q1377" s="260"/>
      <c r="R1377" s="260"/>
      <c r="S1377" s="260"/>
      <c r="T1377" s="260"/>
      <c r="U1377" s="260"/>
      <c r="V1377" s="260"/>
      <c r="W1377" s="260"/>
      <c r="X1377" s="260"/>
      <c r="Y1377" s="260"/>
      <c r="Z1377" s="260"/>
    </row>
    <row r="1378" spans="9:26" ht="14.25" customHeight="1">
      <c r="I1378" s="260"/>
      <c r="J1378" s="260"/>
      <c r="K1378" s="260"/>
      <c r="L1378" s="260"/>
      <c r="M1378" s="260"/>
      <c r="N1378" s="260"/>
      <c r="O1378" s="260"/>
      <c r="P1378" s="260"/>
      <c r="Q1378" s="260"/>
      <c r="R1378" s="260"/>
      <c r="S1378" s="260"/>
      <c r="T1378" s="260"/>
      <c r="U1378" s="260"/>
      <c r="V1378" s="260"/>
      <c r="W1378" s="260"/>
      <c r="X1378" s="260"/>
      <c r="Y1378" s="260"/>
      <c r="Z1378" s="260"/>
    </row>
    <row r="1379" spans="9:26" ht="14.25" customHeight="1">
      <c r="I1379" s="260"/>
      <c r="J1379" s="260"/>
      <c r="K1379" s="260"/>
      <c r="L1379" s="260"/>
      <c r="M1379" s="260"/>
      <c r="N1379" s="260"/>
      <c r="O1379" s="260"/>
      <c r="P1379" s="260"/>
      <c r="Q1379" s="260"/>
      <c r="R1379" s="260"/>
      <c r="S1379" s="260"/>
      <c r="T1379" s="260"/>
      <c r="U1379" s="260"/>
      <c r="V1379" s="260"/>
      <c r="W1379" s="260"/>
      <c r="X1379" s="260"/>
      <c r="Y1379" s="260"/>
      <c r="Z1379" s="260"/>
    </row>
    <row r="1380" spans="9:26" ht="14.25" customHeight="1">
      <c r="I1380" s="260"/>
      <c r="J1380" s="260"/>
      <c r="K1380" s="260"/>
      <c r="L1380" s="260"/>
      <c r="M1380" s="260"/>
      <c r="N1380" s="260"/>
      <c r="O1380" s="260"/>
      <c r="P1380" s="260"/>
      <c r="Q1380" s="260"/>
      <c r="R1380" s="260"/>
      <c r="S1380" s="260"/>
      <c r="T1380" s="260"/>
      <c r="U1380" s="260"/>
      <c r="V1380" s="260"/>
      <c r="W1380" s="260"/>
      <c r="X1380" s="260"/>
      <c r="Y1380" s="260"/>
      <c r="Z1380" s="260"/>
    </row>
    <row r="1381" spans="9:26" ht="14.25" customHeight="1">
      <c r="I1381" s="260"/>
      <c r="J1381" s="260"/>
      <c r="K1381" s="260"/>
      <c r="L1381" s="260"/>
      <c r="M1381" s="260"/>
      <c r="N1381" s="260"/>
      <c r="O1381" s="260"/>
      <c r="P1381" s="260"/>
      <c r="Q1381" s="260"/>
      <c r="R1381" s="260"/>
      <c r="S1381" s="260"/>
      <c r="T1381" s="260"/>
      <c r="U1381" s="260"/>
      <c r="V1381" s="260"/>
      <c r="W1381" s="260"/>
      <c r="X1381" s="260"/>
      <c r="Y1381" s="260"/>
      <c r="Z1381" s="260"/>
    </row>
    <row r="1382" spans="9:26" ht="14.25" customHeight="1">
      <c r="I1382" s="260"/>
      <c r="J1382" s="260"/>
      <c r="K1382" s="260"/>
      <c r="L1382" s="260"/>
      <c r="M1382" s="260"/>
      <c r="N1382" s="260"/>
      <c r="O1382" s="260"/>
      <c r="P1382" s="260"/>
      <c r="Q1382" s="260"/>
      <c r="R1382" s="260"/>
      <c r="S1382" s="260"/>
      <c r="T1382" s="260"/>
      <c r="U1382" s="260"/>
      <c r="V1382" s="260"/>
      <c r="W1382" s="260"/>
      <c r="X1382" s="260"/>
      <c r="Y1382" s="260"/>
      <c r="Z1382" s="260"/>
    </row>
    <row r="1383" spans="9:26" ht="14.25" customHeight="1">
      <c r="I1383" s="260"/>
      <c r="J1383" s="260"/>
      <c r="K1383" s="260"/>
      <c r="L1383" s="260"/>
      <c r="M1383" s="260"/>
      <c r="N1383" s="260"/>
      <c r="O1383" s="260"/>
      <c r="P1383" s="260"/>
      <c r="Q1383" s="260"/>
      <c r="R1383" s="260"/>
      <c r="S1383" s="260"/>
      <c r="T1383" s="260"/>
      <c r="U1383" s="260"/>
      <c r="V1383" s="260"/>
      <c r="W1383" s="260"/>
      <c r="X1383" s="260"/>
      <c r="Y1383" s="260"/>
      <c r="Z1383" s="260"/>
    </row>
    <row r="1384" spans="9:26" ht="14.25" customHeight="1">
      <c r="I1384" s="260"/>
      <c r="J1384" s="260"/>
      <c r="K1384" s="260"/>
      <c r="L1384" s="260"/>
      <c r="M1384" s="260"/>
      <c r="N1384" s="260"/>
      <c r="O1384" s="260"/>
      <c r="P1384" s="260"/>
      <c r="Q1384" s="260"/>
      <c r="R1384" s="260"/>
      <c r="S1384" s="260"/>
      <c r="T1384" s="260"/>
      <c r="U1384" s="260"/>
      <c r="V1384" s="260"/>
      <c r="W1384" s="260"/>
      <c r="X1384" s="260"/>
      <c r="Y1384" s="260"/>
      <c r="Z1384" s="260"/>
    </row>
    <row r="1385" spans="9:26" ht="14.25" customHeight="1">
      <c r="I1385" s="260"/>
      <c r="J1385" s="260"/>
      <c r="K1385" s="260"/>
      <c r="L1385" s="260"/>
      <c r="M1385" s="260"/>
      <c r="N1385" s="260"/>
      <c r="O1385" s="260"/>
      <c r="P1385" s="260"/>
      <c r="Q1385" s="260"/>
      <c r="R1385" s="260"/>
      <c r="S1385" s="260"/>
      <c r="T1385" s="260"/>
      <c r="U1385" s="260"/>
      <c r="V1385" s="260"/>
      <c r="W1385" s="260"/>
      <c r="X1385" s="260"/>
      <c r="Y1385" s="260"/>
      <c r="Z1385" s="260"/>
    </row>
    <row r="1386" spans="9:26" ht="14.25" customHeight="1">
      <c r="I1386" s="260"/>
      <c r="J1386" s="260"/>
      <c r="K1386" s="260"/>
      <c r="L1386" s="260"/>
      <c r="M1386" s="260"/>
      <c r="N1386" s="260"/>
      <c r="O1386" s="260"/>
      <c r="P1386" s="260"/>
      <c r="Q1386" s="260"/>
      <c r="R1386" s="260"/>
      <c r="S1386" s="260"/>
      <c r="T1386" s="260"/>
      <c r="U1386" s="260"/>
      <c r="V1386" s="260"/>
      <c r="W1386" s="260"/>
      <c r="X1386" s="260"/>
      <c r="Y1386" s="260"/>
      <c r="Z1386" s="260"/>
    </row>
    <row r="1387" spans="9:26" ht="14.25" customHeight="1">
      <c r="I1387" s="260"/>
      <c r="J1387" s="260"/>
      <c r="K1387" s="260"/>
      <c r="L1387" s="260"/>
      <c r="M1387" s="260"/>
      <c r="N1387" s="260"/>
      <c r="O1387" s="260"/>
      <c r="P1387" s="260"/>
      <c r="Q1387" s="260"/>
      <c r="R1387" s="260"/>
      <c r="S1387" s="260"/>
      <c r="T1387" s="260"/>
      <c r="U1387" s="260"/>
      <c r="V1387" s="260"/>
      <c r="W1387" s="260"/>
      <c r="X1387" s="260"/>
      <c r="Y1387" s="260"/>
      <c r="Z1387" s="260"/>
    </row>
    <row r="1388" spans="9:26" ht="14.25" customHeight="1">
      <c r="I1388" s="260"/>
      <c r="J1388" s="260"/>
      <c r="K1388" s="260"/>
      <c r="L1388" s="260"/>
      <c r="M1388" s="260"/>
      <c r="N1388" s="260"/>
      <c r="O1388" s="260"/>
      <c r="P1388" s="260"/>
      <c r="Q1388" s="260"/>
      <c r="R1388" s="260"/>
      <c r="S1388" s="260"/>
      <c r="T1388" s="260"/>
      <c r="U1388" s="260"/>
      <c r="V1388" s="260"/>
      <c r="W1388" s="260"/>
      <c r="X1388" s="260"/>
      <c r="Y1388" s="260"/>
      <c r="Z1388" s="260"/>
    </row>
    <row r="1389" spans="9:26" ht="14.25" customHeight="1">
      <c r="I1389" s="260"/>
      <c r="J1389" s="260"/>
      <c r="K1389" s="260"/>
      <c r="L1389" s="260"/>
      <c r="M1389" s="260"/>
      <c r="N1389" s="260"/>
      <c r="O1389" s="260"/>
      <c r="P1389" s="260"/>
      <c r="Q1389" s="260"/>
      <c r="R1389" s="260"/>
      <c r="S1389" s="260"/>
      <c r="T1389" s="260"/>
      <c r="U1389" s="260"/>
      <c r="V1389" s="260"/>
      <c r="W1389" s="260"/>
      <c r="X1389" s="260"/>
      <c r="Y1389" s="260"/>
      <c r="Z1389" s="260"/>
    </row>
    <row r="1390" spans="9:26" ht="14.25" customHeight="1">
      <c r="I1390" s="260"/>
      <c r="J1390" s="260"/>
      <c r="K1390" s="260"/>
      <c r="L1390" s="260"/>
      <c r="M1390" s="260"/>
      <c r="N1390" s="260"/>
      <c r="O1390" s="260"/>
      <c r="P1390" s="260"/>
      <c r="Q1390" s="260"/>
      <c r="R1390" s="260"/>
      <c r="S1390" s="260"/>
      <c r="T1390" s="260"/>
      <c r="U1390" s="260"/>
      <c r="V1390" s="260"/>
      <c r="W1390" s="260"/>
      <c r="X1390" s="260"/>
      <c r="Y1390" s="260"/>
      <c r="Z1390" s="260"/>
    </row>
    <row r="1391" spans="9:26" ht="14.25" customHeight="1">
      <c r="I1391" s="260"/>
      <c r="J1391" s="260"/>
      <c r="K1391" s="260"/>
      <c r="L1391" s="260"/>
      <c r="M1391" s="260"/>
      <c r="N1391" s="260"/>
      <c r="O1391" s="260"/>
      <c r="P1391" s="260"/>
      <c r="Q1391" s="260"/>
      <c r="R1391" s="260"/>
      <c r="S1391" s="260"/>
      <c r="T1391" s="260"/>
      <c r="U1391" s="260"/>
      <c r="V1391" s="260"/>
      <c r="W1391" s="260"/>
      <c r="X1391" s="260"/>
      <c r="Y1391" s="260"/>
      <c r="Z1391" s="260"/>
    </row>
    <row r="1392" spans="9:26" ht="14.25" customHeight="1">
      <c r="I1392" s="260"/>
      <c r="J1392" s="260"/>
      <c r="K1392" s="260"/>
      <c r="L1392" s="260"/>
      <c r="M1392" s="260"/>
      <c r="N1392" s="260"/>
      <c r="O1392" s="260"/>
      <c r="P1392" s="260"/>
      <c r="Q1392" s="260"/>
      <c r="R1392" s="260"/>
      <c r="S1392" s="260"/>
      <c r="T1392" s="260"/>
      <c r="U1392" s="260"/>
      <c r="V1392" s="260"/>
      <c r="W1392" s="260"/>
      <c r="X1392" s="260"/>
      <c r="Y1392" s="260"/>
      <c r="Z1392" s="260"/>
    </row>
    <row r="1393" spans="9:26" ht="14.25" customHeight="1">
      <c r="I1393" s="260"/>
      <c r="J1393" s="260"/>
      <c r="K1393" s="260"/>
      <c r="L1393" s="260"/>
      <c r="M1393" s="260"/>
      <c r="N1393" s="260"/>
      <c r="O1393" s="260"/>
      <c r="P1393" s="260"/>
      <c r="Q1393" s="260"/>
      <c r="R1393" s="260"/>
      <c r="S1393" s="260"/>
      <c r="T1393" s="260"/>
      <c r="U1393" s="260"/>
      <c r="V1393" s="260"/>
      <c r="W1393" s="260"/>
      <c r="X1393" s="260"/>
      <c r="Y1393" s="260"/>
      <c r="Z1393" s="260"/>
    </row>
    <row r="1394" spans="9:26" ht="14.25" customHeight="1">
      <c r="I1394" s="260"/>
      <c r="J1394" s="260"/>
      <c r="K1394" s="260"/>
      <c r="L1394" s="260"/>
      <c r="M1394" s="260"/>
      <c r="N1394" s="260"/>
      <c r="O1394" s="260"/>
      <c r="P1394" s="260"/>
      <c r="Q1394" s="260"/>
      <c r="R1394" s="260"/>
      <c r="S1394" s="260"/>
      <c r="T1394" s="260"/>
      <c r="U1394" s="260"/>
      <c r="V1394" s="260"/>
      <c r="W1394" s="260"/>
      <c r="X1394" s="260"/>
      <c r="Y1394" s="260"/>
      <c r="Z1394" s="260"/>
    </row>
    <row r="1395" spans="9:26" ht="14.25" customHeight="1">
      <c r="I1395" s="260"/>
      <c r="J1395" s="260"/>
      <c r="K1395" s="260"/>
      <c r="L1395" s="260"/>
      <c r="M1395" s="260"/>
      <c r="N1395" s="260"/>
      <c r="O1395" s="260"/>
      <c r="P1395" s="260"/>
      <c r="Q1395" s="260"/>
      <c r="R1395" s="260"/>
      <c r="S1395" s="260"/>
      <c r="T1395" s="260"/>
      <c r="U1395" s="260"/>
      <c r="V1395" s="260"/>
      <c r="W1395" s="260"/>
      <c r="X1395" s="260"/>
      <c r="Y1395" s="260"/>
      <c r="Z1395" s="260"/>
    </row>
    <row r="1396" spans="9:26" ht="14.25" customHeight="1">
      <c r="I1396" s="260"/>
      <c r="J1396" s="260"/>
      <c r="K1396" s="260"/>
      <c r="L1396" s="260"/>
      <c r="M1396" s="260"/>
      <c r="N1396" s="260"/>
      <c r="O1396" s="260"/>
      <c r="P1396" s="260"/>
      <c r="Q1396" s="260"/>
      <c r="R1396" s="260"/>
      <c r="S1396" s="260"/>
      <c r="T1396" s="260"/>
      <c r="U1396" s="260"/>
      <c r="V1396" s="260"/>
      <c r="W1396" s="260"/>
      <c r="X1396" s="260"/>
      <c r="Y1396" s="260"/>
      <c r="Z1396" s="260"/>
    </row>
    <row r="1397" spans="9:26" ht="14.25" customHeight="1">
      <c r="I1397" s="260"/>
      <c r="J1397" s="260"/>
      <c r="K1397" s="260"/>
      <c r="L1397" s="260"/>
      <c r="M1397" s="260"/>
      <c r="N1397" s="260"/>
      <c r="O1397" s="260"/>
      <c r="P1397" s="260"/>
      <c r="Q1397" s="260"/>
      <c r="R1397" s="260"/>
      <c r="S1397" s="260"/>
      <c r="T1397" s="260"/>
      <c r="U1397" s="260"/>
      <c r="V1397" s="260"/>
      <c r="W1397" s="260"/>
      <c r="X1397" s="260"/>
      <c r="Y1397" s="260"/>
      <c r="Z1397" s="260"/>
    </row>
    <row r="1398" spans="9:26" ht="14.25" customHeight="1">
      <c r="I1398" s="260"/>
      <c r="J1398" s="260"/>
      <c r="K1398" s="260"/>
      <c r="L1398" s="260"/>
      <c r="M1398" s="260"/>
      <c r="N1398" s="260"/>
      <c r="O1398" s="260"/>
      <c r="P1398" s="260"/>
      <c r="Q1398" s="260"/>
      <c r="R1398" s="260"/>
      <c r="S1398" s="260"/>
      <c r="T1398" s="260"/>
      <c r="U1398" s="260"/>
      <c r="V1398" s="260"/>
      <c r="W1398" s="260"/>
      <c r="X1398" s="260"/>
      <c r="Y1398" s="260"/>
      <c r="Z1398" s="260"/>
    </row>
    <row r="1399" spans="9:26" ht="14.25" customHeight="1">
      <c r="I1399" s="260"/>
      <c r="J1399" s="260"/>
      <c r="K1399" s="260"/>
      <c r="L1399" s="260"/>
      <c r="M1399" s="260"/>
      <c r="N1399" s="260"/>
      <c r="O1399" s="260"/>
      <c r="P1399" s="260"/>
      <c r="Q1399" s="260"/>
      <c r="R1399" s="260"/>
      <c r="S1399" s="260"/>
      <c r="T1399" s="260"/>
      <c r="U1399" s="260"/>
      <c r="V1399" s="260"/>
      <c r="W1399" s="260"/>
      <c r="X1399" s="260"/>
      <c r="Y1399" s="260"/>
      <c r="Z1399" s="260"/>
    </row>
    <row r="1400" spans="9:26" ht="14.25" customHeight="1">
      <c r="I1400" s="260"/>
      <c r="J1400" s="260"/>
      <c r="K1400" s="260"/>
      <c r="L1400" s="260"/>
      <c r="M1400" s="260"/>
      <c r="N1400" s="260"/>
      <c r="O1400" s="260"/>
      <c r="P1400" s="260"/>
      <c r="Q1400" s="260"/>
      <c r="R1400" s="260"/>
      <c r="S1400" s="260"/>
      <c r="T1400" s="260"/>
      <c r="U1400" s="260"/>
      <c r="V1400" s="260"/>
      <c r="W1400" s="260"/>
      <c r="X1400" s="260"/>
      <c r="Y1400" s="260"/>
      <c r="Z1400" s="260"/>
    </row>
    <row r="1401" spans="9:26" ht="14.25" customHeight="1">
      <c r="I1401" s="260"/>
      <c r="J1401" s="260"/>
      <c r="K1401" s="260"/>
      <c r="L1401" s="260"/>
      <c r="M1401" s="260"/>
      <c r="N1401" s="260"/>
      <c r="O1401" s="260"/>
      <c r="P1401" s="260"/>
      <c r="Q1401" s="260"/>
      <c r="R1401" s="260"/>
      <c r="S1401" s="260"/>
      <c r="T1401" s="260"/>
      <c r="U1401" s="260"/>
      <c r="V1401" s="260"/>
      <c r="W1401" s="260"/>
      <c r="X1401" s="260"/>
      <c r="Y1401" s="260"/>
      <c r="Z1401" s="260"/>
    </row>
    <row r="1402" spans="9:26" ht="14.25" customHeight="1">
      <c r="I1402" s="260"/>
      <c r="J1402" s="260"/>
      <c r="K1402" s="260"/>
      <c r="L1402" s="260"/>
      <c r="M1402" s="260"/>
      <c r="N1402" s="260"/>
      <c r="O1402" s="260"/>
      <c r="P1402" s="260"/>
      <c r="Q1402" s="260"/>
      <c r="R1402" s="260"/>
      <c r="S1402" s="260"/>
      <c r="T1402" s="260"/>
      <c r="U1402" s="260"/>
      <c r="V1402" s="260"/>
      <c r="W1402" s="260"/>
      <c r="X1402" s="260"/>
      <c r="Y1402" s="260"/>
      <c r="Z1402" s="260"/>
    </row>
    <row r="1403" spans="9:26" ht="14.25" customHeight="1">
      <c r="I1403" s="260"/>
      <c r="J1403" s="260"/>
      <c r="K1403" s="260"/>
      <c r="L1403" s="260"/>
      <c r="M1403" s="260"/>
      <c r="N1403" s="260"/>
      <c r="O1403" s="260"/>
      <c r="P1403" s="260"/>
      <c r="Q1403" s="260"/>
      <c r="R1403" s="260"/>
      <c r="S1403" s="260"/>
      <c r="T1403" s="260"/>
      <c r="U1403" s="260"/>
      <c r="V1403" s="260"/>
      <c r="W1403" s="260"/>
      <c r="X1403" s="260"/>
      <c r="Y1403" s="260"/>
      <c r="Z1403" s="260"/>
    </row>
    <row r="1404" spans="9:26" ht="14.25" customHeight="1">
      <c r="I1404" s="260"/>
      <c r="J1404" s="260"/>
      <c r="K1404" s="260"/>
      <c r="L1404" s="260"/>
      <c r="M1404" s="260"/>
      <c r="N1404" s="260"/>
      <c r="O1404" s="260"/>
      <c r="P1404" s="260"/>
      <c r="Q1404" s="260"/>
      <c r="R1404" s="260"/>
      <c r="S1404" s="260"/>
      <c r="T1404" s="260"/>
      <c r="U1404" s="260"/>
      <c r="V1404" s="260"/>
      <c r="W1404" s="260"/>
      <c r="X1404" s="260"/>
      <c r="Y1404" s="260"/>
      <c r="Z1404" s="260"/>
    </row>
    <row r="1405" spans="9:26" ht="14.25" customHeight="1">
      <c r="I1405" s="260"/>
      <c r="J1405" s="260"/>
      <c r="K1405" s="260"/>
      <c r="L1405" s="260"/>
      <c r="M1405" s="260"/>
      <c r="N1405" s="260"/>
      <c r="O1405" s="260"/>
      <c r="P1405" s="260"/>
      <c r="Q1405" s="260"/>
      <c r="R1405" s="260"/>
      <c r="S1405" s="260"/>
      <c r="T1405" s="260"/>
      <c r="U1405" s="260"/>
      <c r="V1405" s="260"/>
      <c r="W1405" s="260"/>
      <c r="X1405" s="260"/>
      <c r="Y1405" s="260"/>
      <c r="Z1405" s="260"/>
    </row>
    <row r="1406" spans="9:26" ht="14.25" customHeight="1">
      <c r="I1406" s="260"/>
      <c r="J1406" s="260"/>
      <c r="K1406" s="260"/>
      <c r="L1406" s="260"/>
      <c r="M1406" s="260"/>
      <c r="N1406" s="260"/>
      <c r="O1406" s="260"/>
      <c r="P1406" s="260"/>
      <c r="Q1406" s="260"/>
      <c r="R1406" s="260"/>
      <c r="S1406" s="260"/>
      <c r="T1406" s="260"/>
      <c r="U1406" s="260"/>
      <c r="V1406" s="260"/>
      <c r="W1406" s="260"/>
      <c r="X1406" s="260"/>
      <c r="Y1406" s="260"/>
      <c r="Z1406" s="260"/>
    </row>
    <row r="1407" spans="9:26" ht="14.25" customHeight="1">
      <c r="I1407" s="260"/>
      <c r="J1407" s="260"/>
      <c r="K1407" s="260"/>
      <c r="L1407" s="260"/>
      <c r="M1407" s="260"/>
      <c r="N1407" s="260"/>
      <c r="O1407" s="260"/>
      <c r="P1407" s="260"/>
      <c r="Q1407" s="260"/>
      <c r="R1407" s="260"/>
      <c r="S1407" s="260"/>
      <c r="T1407" s="260"/>
      <c r="U1407" s="260"/>
      <c r="V1407" s="260"/>
      <c r="W1407" s="260"/>
      <c r="X1407" s="260"/>
      <c r="Y1407" s="260"/>
      <c r="Z1407" s="260"/>
    </row>
    <row r="1408" spans="9:26" ht="14.25" customHeight="1">
      <c r="I1408" s="260"/>
      <c r="J1408" s="260"/>
      <c r="K1408" s="260"/>
      <c r="L1408" s="260"/>
      <c r="M1408" s="260"/>
      <c r="N1408" s="260"/>
      <c r="O1408" s="260"/>
      <c r="P1408" s="260"/>
      <c r="Q1408" s="260"/>
      <c r="R1408" s="260"/>
      <c r="S1408" s="260"/>
      <c r="T1408" s="260"/>
      <c r="U1408" s="260"/>
      <c r="V1408" s="260"/>
      <c r="W1408" s="260"/>
      <c r="X1408" s="260"/>
      <c r="Y1408" s="260"/>
      <c r="Z1408" s="260"/>
    </row>
    <row r="1409" spans="9:26" ht="14.25" customHeight="1">
      <c r="I1409" s="260"/>
      <c r="J1409" s="260"/>
      <c r="K1409" s="260"/>
      <c r="L1409" s="260"/>
      <c r="M1409" s="260"/>
      <c r="N1409" s="260"/>
      <c r="O1409" s="260"/>
      <c r="P1409" s="260"/>
      <c r="Q1409" s="260"/>
      <c r="R1409" s="260"/>
      <c r="S1409" s="260"/>
      <c r="T1409" s="260"/>
      <c r="U1409" s="260"/>
      <c r="V1409" s="260"/>
      <c r="W1409" s="260"/>
      <c r="X1409" s="260"/>
      <c r="Y1409" s="260"/>
      <c r="Z1409" s="260"/>
    </row>
    <row r="1410" spans="9:26" ht="14.25" customHeight="1">
      <c r="I1410" s="260"/>
      <c r="J1410" s="260"/>
      <c r="K1410" s="260"/>
      <c r="L1410" s="260"/>
      <c r="M1410" s="260"/>
      <c r="N1410" s="260"/>
      <c r="O1410" s="260"/>
      <c r="P1410" s="260"/>
      <c r="Q1410" s="260"/>
      <c r="R1410" s="260"/>
      <c r="S1410" s="260"/>
      <c r="T1410" s="260"/>
      <c r="U1410" s="260"/>
      <c r="V1410" s="260"/>
      <c r="W1410" s="260"/>
      <c r="X1410" s="260"/>
      <c r="Y1410" s="260"/>
      <c r="Z1410" s="260"/>
    </row>
    <row r="1411" spans="9:26" ht="14.25" customHeight="1">
      <c r="I1411" s="260"/>
      <c r="J1411" s="260"/>
      <c r="K1411" s="260"/>
      <c r="L1411" s="260"/>
      <c r="M1411" s="260"/>
      <c r="N1411" s="260"/>
      <c r="O1411" s="260"/>
      <c r="P1411" s="260"/>
      <c r="Q1411" s="260"/>
      <c r="R1411" s="260"/>
      <c r="S1411" s="260"/>
      <c r="T1411" s="260"/>
      <c r="U1411" s="260"/>
      <c r="V1411" s="260"/>
      <c r="W1411" s="260"/>
      <c r="X1411" s="260"/>
      <c r="Y1411" s="260"/>
      <c r="Z1411" s="260"/>
    </row>
    <row r="1412" spans="9:26" ht="14.25" customHeight="1">
      <c r="I1412" s="260"/>
      <c r="J1412" s="260"/>
      <c r="K1412" s="260"/>
      <c r="L1412" s="260"/>
      <c r="M1412" s="260"/>
      <c r="N1412" s="260"/>
      <c r="O1412" s="260"/>
      <c r="P1412" s="260"/>
      <c r="Q1412" s="260"/>
      <c r="R1412" s="260"/>
      <c r="S1412" s="260"/>
      <c r="T1412" s="260"/>
      <c r="U1412" s="260"/>
      <c r="V1412" s="260"/>
      <c r="W1412" s="260"/>
      <c r="X1412" s="260"/>
      <c r="Y1412" s="260"/>
      <c r="Z1412" s="260"/>
    </row>
    <row r="1413" spans="9:26" ht="14.25" customHeight="1">
      <c r="I1413" s="260"/>
      <c r="J1413" s="260"/>
      <c r="K1413" s="260"/>
      <c r="L1413" s="260"/>
      <c r="M1413" s="260"/>
      <c r="N1413" s="260"/>
      <c r="O1413" s="260"/>
      <c r="P1413" s="260"/>
      <c r="Q1413" s="260"/>
      <c r="R1413" s="260"/>
      <c r="S1413" s="260"/>
      <c r="T1413" s="260"/>
      <c r="U1413" s="260"/>
      <c r="V1413" s="260"/>
      <c r="W1413" s="260"/>
      <c r="X1413" s="260"/>
      <c r="Y1413" s="260"/>
      <c r="Z1413" s="260"/>
    </row>
    <row r="1414" spans="9:26" ht="14.25" customHeight="1">
      <c r="I1414" s="260"/>
      <c r="J1414" s="260"/>
      <c r="K1414" s="260"/>
      <c r="L1414" s="260"/>
      <c r="M1414" s="260"/>
      <c r="N1414" s="260"/>
      <c r="O1414" s="260"/>
      <c r="P1414" s="260"/>
      <c r="Q1414" s="260"/>
      <c r="R1414" s="260"/>
      <c r="S1414" s="260"/>
      <c r="T1414" s="260"/>
      <c r="U1414" s="260"/>
      <c r="V1414" s="260"/>
      <c r="W1414" s="260"/>
      <c r="X1414" s="260"/>
      <c r="Y1414" s="260"/>
      <c r="Z1414" s="260"/>
    </row>
    <row r="1415" spans="9:26" ht="14.25" customHeight="1">
      <c r="I1415" s="260"/>
      <c r="J1415" s="260"/>
      <c r="K1415" s="260"/>
      <c r="L1415" s="260"/>
      <c r="M1415" s="260"/>
      <c r="N1415" s="260"/>
      <c r="O1415" s="260"/>
      <c r="P1415" s="260"/>
      <c r="Q1415" s="260"/>
      <c r="R1415" s="260"/>
      <c r="S1415" s="260"/>
      <c r="T1415" s="260"/>
      <c r="U1415" s="260"/>
      <c r="V1415" s="260"/>
      <c r="W1415" s="260"/>
      <c r="X1415" s="260"/>
      <c r="Y1415" s="260"/>
      <c r="Z1415" s="260"/>
    </row>
    <row r="1416" spans="9:26" ht="14.25" customHeight="1">
      <c r="I1416" s="260"/>
      <c r="J1416" s="260"/>
      <c r="K1416" s="260"/>
      <c r="L1416" s="260"/>
      <c r="M1416" s="260"/>
      <c r="N1416" s="260"/>
      <c r="O1416" s="260"/>
      <c r="P1416" s="260"/>
      <c r="Q1416" s="260"/>
      <c r="R1416" s="260"/>
      <c r="S1416" s="260"/>
      <c r="T1416" s="260"/>
      <c r="U1416" s="260"/>
      <c r="V1416" s="260"/>
      <c r="W1416" s="260"/>
      <c r="X1416" s="260"/>
      <c r="Y1416" s="260"/>
      <c r="Z1416" s="260"/>
    </row>
    <row r="1417" spans="9:26" ht="14.25" customHeight="1">
      <c r="I1417" s="260"/>
      <c r="J1417" s="260"/>
      <c r="K1417" s="260"/>
      <c r="L1417" s="260"/>
      <c r="M1417" s="260"/>
      <c r="N1417" s="260"/>
      <c r="O1417" s="260"/>
      <c r="P1417" s="260"/>
      <c r="Q1417" s="260"/>
      <c r="R1417" s="260"/>
      <c r="S1417" s="260"/>
      <c r="T1417" s="260"/>
      <c r="U1417" s="260"/>
      <c r="V1417" s="260"/>
      <c r="W1417" s="260"/>
      <c r="X1417" s="260"/>
      <c r="Y1417" s="260"/>
      <c r="Z1417" s="260"/>
    </row>
    <row r="1418" spans="9:26" ht="14.25" customHeight="1">
      <c r="I1418" s="260"/>
      <c r="J1418" s="260"/>
      <c r="K1418" s="260"/>
      <c r="L1418" s="260"/>
      <c r="M1418" s="260"/>
      <c r="N1418" s="260"/>
      <c r="O1418" s="260"/>
      <c r="P1418" s="260"/>
      <c r="Q1418" s="260"/>
      <c r="R1418" s="260"/>
      <c r="S1418" s="260"/>
      <c r="T1418" s="260"/>
      <c r="U1418" s="260"/>
      <c r="V1418" s="260"/>
      <c r="W1418" s="260"/>
      <c r="X1418" s="260"/>
      <c r="Y1418" s="260"/>
      <c r="Z1418" s="260"/>
    </row>
    <row r="1419" spans="9:26" ht="14.25" customHeight="1">
      <c r="I1419" s="260"/>
      <c r="J1419" s="260"/>
      <c r="K1419" s="260"/>
      <c r="L1419" s="260"/>
      <c r="M1419" s="260"/>
      <c r="N1419" s="260"/>
      <c r="O1419" s="260"/>
      <c r="P1419" s="260"/>
      <c r="Q1419" s="260"/>
      <c r="R1419" s="260"/>
      <c r="S1419" s="260"/>
      <c r="T1419" s="260"/>
      <c r="U1419" s="260"/>
      <c r="V1419" s="260"/>
      <c r="W1419" s="260"/>
      <c r="X1419" s="260"/>
      <c r="Y1419" s="260"/>
      <c r="Z1419" s="260"/>
    </row>
    <row r="1420" spans="9:26" ht="14.25" customHeight="1">
      <c r="I1420" s="260"/>
      <c r="J1420" s="260"/>
      <c r="K1420" s="260"/>
      <c r="L1420" s="260"/>
      <c r="M1420" s="260"/>
      <c r="N1420" s="260"/>
      <c r="O1420" s="260"/>
      <c r="P1420" s="260"/>
      <c r="Q1420" s="260"/>
      <c r="R1420" s="260"/>
      <c r="S1420" s="260"/>
      <c r="T1420" s="260"/>
      <c r="U1420" s="260"/>
      <c r="V1420" s="260"/>
      <c r="W1420" s="260"/>
      <c r="X1420" s="260"/>
      <c r="Y1420" s="260"/>
      <c r="Z1420" s="260"/>
    </row>
    <row r="1421" spans="9:26" ht="14.25" customHeight="1">
      <c r="I1421" s="260"/>
      <c r="J1421" s="260"/>
      <c r="K1421" s="260"/>
      <c r="L1421" s="260"/>
      <c r="M1421" s="260"/>
      <c r="N1421" s="260"/>
      <c r="O1421" s="260"/>
      <c r="P1421" s="260"/>
      <c r="Q1421" s="260"/>
      <c r="R1421" s="260"/>
      <c r="S1421" s="260"/>
      <c r="T1421" s="260"/>
      <c r="U1421" s="260"/>
      <c r="V1421" s="260"/>
      <c r="W1421" s="260"/>
      <c r="X1421" s="260"/>
      <c r="Y1421" s="260"/>
      <c r="Z1421" s="260"/>
    </row>
    <row r="1422" spans="9:26" ht="14.25" customHeight="1">
      <c r="I1422" s="260"/>
      <c r="J1422" s="260"/>
      <c r="K1422" s="260"/>
      <c r="L1422" s="260"/>
      <c r="M1422" s="260"/>
      <c r="N1422" s="260"/>
      <c r="O1422" s="260"/>
      <c r="P1422" s="260"/>
      <c r="Q1422" s="260"/>
      <c r="R1422" s="260"/>
      <c r="S1422" s="260"/>
      <c r="T1422" s="260"/>
      <c r="U1422" s="260"/>
      <c r="V1422" s="260"/>
      <c r="W1422" s="260"/>
      <c r="X1422" s="260"/>
      <c r="Y1422" s="260"/>
      <c r="Z1422" s="260"/>
    </row>
    <row r="1423" spans="9:26" ht="14.25" customHeight="1">
      <c r="I1423" s="260"/>
      <c r="J1423" s="260"/>
      <c r="K1423" s="260"/>
      <c r="L1423" s="260"/>
      <c r="M1423" s="260"/>
      <c r="N1423" s="260"/>
      <c r="O1423" s="260"/>
      <c r="P1423" s="260"/>
      <c r="Q1423" s="260"/>
      <c r="R1423" s="260"/>
      <c r="S1423" s="260"/>
      <c r="T1423" s="260"/>
      <c r="U1423" s="260"/>
      <c r="V1423" s="260"/>
      <c r="W1423" s="260"/>
      <c r="X1423" s="260"/>
      <c r="Y1423" s="260"/>
      <c r="Z1423" s="260"/>
    </row>
    <row r="1424" spans="9:26" ht="14.25" customHeight="1">
      <c r="I1424" s="260"/>
      <c r="J1424" s="260"/>
      <c r="K1424" s="260"/>
      <c r="L1424" s="260"/>
      <c r="M1424" s="260"/>
      <c r="N1424" s="260"/>
      <c r="O1424" s="260"/>
      <c r="P1424" s="260"/>
      <c r="Q1424" s="260"/>
      <c r="R1424" s="260"/>
      <c r="S1424" s="260"/>
      <c r="T1424" s="260"/>
      <c r="U1424" s="260"/>
      <c r="V1424" s="260"/>
      <c r="W1424" s="260"/>
      <c r="X1424" s="260"/>
      <c r="Y1424" s="260"/>
      <c r="Z1424" s="260"/>
    </row>
    <row r="1425" spans="9:26" ht="14.25" customHeight="1">
      <c r="I1425" s="260"/>
      <c r="J1425" s="260"/>
      <c r="K1425" s="260"/>
      <c r="L1425" s="260"/>
      <c r="M1425" s="260"/>
      <c r="N1425" s="260"/>
      <c r="O1425" s="260"/>
      <c r="P1425" s="260"/>
      <c r="Q1425" s="260"/>
      <c r="R1425" s="260"/>
      <c r="S1425" s="260"/>
      <c r="T1425" s="260"/>
      <c r="U1425" s="260"/>
      <c r="V1425" s="260"/>
      <c r="W1425" s="260"/>
      <c r="X1425" s="260"/>
      <c r="Y1425" s="260"/>
      <c r="Z1425" s="260"/>
    </row>
    <row r="1426" spans="9:26" ht="14.25" customHeight="1">
      <c r="I1426" s="260"/>
      <c r="J1426" s="260"/>
      <c r="K1426" s="260"/>
      <c r="L1426" s="260"/>
      <c r="M1426" s="260"/>
      <c r="N1426" s="260"/>
      <c r="O1426" s="260"/>
      <c r="P1426" s="260"/>
      <c r="Q1426" s="260"/>
      <c r="R1426" s="260"/>
      <c r="S1426" s="260"/>
      <c r="T1426" s="260"/>
      <c r="U1426" s="260"/>
      <c r="V1426" s="260"/>
      <c r="W1426" s="260"/>
      <c r="X1426" s="260"/>
      <c r="Y1426" s="260"/>
      <c r="Z1426" s="260"/>
    </row>
    <row r="1427" spans="9:26" ht="14.25" customHeight="1">
      <c r="I1427" s="260"/>
      <c r="J1427" s="260"/>
      <c r="K1427" s="260"/>
      <c r="L1427" s="260"/>
      <c r="M1427" s="260"/>
      <c r="N1427" s="260"/>
      <c r="O1427" s="260"/>
      <c r="P1427" s="260"/>
      <c r="Q1427" s="260"/>
      <c r="R1427" s="260"/>
      <c r="S1427" s="260"/>
      <c r="T1427" s="260"/>
      <c r="U1427" s="260"/>
      <c r="V1427" s="260"/>
      <c r="W1427" s="260"/>
      <c r="X1427" s="260"/>
      <c r="Y1427" s="260"/>
      <c r="Z1427" s="260"/>
    </row>
    <row r="1428" spans="9:26" ht="14.25" customHeight="1">
      <c r="I1428" s="260"/>
      <c r="J1428" s="260"/>
      <c r="K1428" s="260"/>
      <c r="L1428" s="260"/>
      <c r="M1428" s="260"/>
      <c r="N1428" s="260"/>
      <c r="O1428" s="260"/>
      <c r="P1428" s="260"/>
      <c r="Q1428" s="260"/>
      <c r="R1428" s="260"/>
      <c r="S1428" s="260"/>
      <c r="T1428" s="260"/>
      <c r="U1428" s="260"/>
      <c r="V1428" s="260"/>
      <c r="W1428" s="260"/>
      <c r="X1428" s="260"/>
      <c r="Y1428" s="260"/>
      <c r="Z1428" s="260"/>
    </row>
    <row r="1429" spans="9:26" ht="14.25" customHeight="1">
      <c r="I1429" s="260"/>
      <c r="J1429" s="260"/>
      <c r="K1429" s="260"/>
      <c r="L1429" s="260"/>
      <c r="M1429" s="260"/>
      <c r="N1429" s="260"/>
      <c r="O1429" s="260"/>
      <c r="P1429" s="260"/>
      <c r="Q1429" s="260"/>
      <c r="R1429" s="260"/>
      <c r="S1429" s="260"/>
      <c r="T1429" s="260"/>
      <c r="U1429" s="260"/>
      <c r="V1429" s="260"/>
      <c r="W1429" s="260"/>
      <c r="X1429" s="260"/>
      <c r="Y1429" s="260"/>
      <c r="Z1429" s="260"/>
    </row>
    <row r="1430" spans="9:26" ht="14.25" customHeight="1">
      <c r="I1430" s="260"/>
      <c r="J1430" s="260"/>
      <c r="K1430" s="260"/>
      <c r="L1430" s="260"/>
      <c r="M1430" s="260"/>
      <c r="N1430" s="260"/>
      <c r="O1430" s="260"/>
      <c r="P1430" s="260"/>
      <c r="Q1430" s="260"/>
      <c r="R1430" s="260"/>
      <c r="S1430" s="260"/>
      <c r="T1430" s="260"/>
      <c r="U1430" s="260"/>
      <c r="V1430" s="260"/>
      <c r="W1430" s="260"/>
      <c r="X1430" s="260"/>
      <c r="Y1430" s="260"/>
      <c r="Z1430" s="260"/>
    </row>
    <row r="1431" spans="9:26" ht="14.25" customHeight="1">
      <c r="I1431" s="260"/>
      <c r="J1431" s="260"/>
      <c r="K1431" s="260"/>
      <c r="L1431" s="260"/>
      <c r="M1431" s="260"/>
      <c r="N1431" s="260"/>
      <c r="O1431" s="260"/>
      <c r="P1431" s="260"/>
      <c r="Q1431" s="260"/>
      <c r="R1431" s="260"/>
      <c r="S1431" s="260"/>
      <c r="T1431" s="260"/>
      <c r="U1431" s="260"/>
      <c r="V1431" s="260"/>
      <c r="W1431" s="260"/>
      <c r="X1431" s="260"/>
      <c r="Y1431" s="260"/>
      <c r="Z1431" s="260"/>
    </row>
    <row r="1432" spans="9:26" ht="14.25" customHeight="1">
      <c r="I1432" s="260"/>
      <c r="J1432" s="260"/>
      <c r="K1432" s="260"/>
      <c r="L1432" s="260"/>
      <c r="M1432" s="260"/>
      <c r="N1432" s="260"/>
      <c r="O1432" s="260"/>
      <c r="P1432" s="260"/>
      <c r="Q1432" s="260"/>
      <c r="R1432" s="260"/>
      <c r="S1432" s="260"/>
      <c r="T1432" s="260"/>
      <c r="U1432" s="260"/>
      <c r="V1432" s="260"/>
      <c r="W1432" s="260"/>
      <c r="X1432" s="260"/>
      <c r="Y1432" s="260"/>
      <c r="Z1432" s="260"/>
    </row>
    <row r="1433" spans="9:26" ht="14.25" customHeight="1">
      <c r="I1433" s="260"/>
      <c r="J1433" s="260"/>
      <c r="K1433" s="260"/>
      <c r="L1433" s="260"/>
      <c r="M1433" s="260"/>
      <c r="N1433" s="260"/>
      <c r="O1433" s="260"/>
      <c r="P1433" s="260"/>
      <c r="Q1433" s="260"/>
      <c r="R1433" s="260"/>
      <c r="S1433" s="260"/>
      <c r="T1433" s="260"/>
      <c r="U1433" s="260"/>
      <c r="V1433" s="260"/>
      <c r="W1433" s="260"/>
      <c r="X1433" s="260"/>
      <c r="Y1433" s="260"/>
      <c r="Z1433" s="260"/>
    </row>
    <row r="1434" spans="9:26" ht="14.25" customHeight="1">
      <c r="I1434" s="260"/>
      <c r="J1434" s="260"/>
      <c r="K1434" s="260"/>
      <c r="L1434" s="260"/>
      <c r="M1434" s="260"/>
      <c r="N1434" s="260"/>
      <c r="O1434" s="260"/>
      <c r="P1434" s="260"/>
      <c r="Q1434" s="260"/>
      <c r="R1434" s="260"/>
      <c r="S1434" s="260"/>
      <c r="T1434" s="260"/>
      <c r="U1434" s="260"/>
      <c r="V1434" s="260"/>
      <c r="W1434" s="260"/>
      <c r="X1434" s="260"/>
      <c r="Y1434" s="260"/>
      <c r="Z1434" s="260"/>
    </row>
    <row r="1435" spans="9:26" ht="14.25" customHeight="1">
      <c r="I1435" s="260"/>
      <c r="J1435" s="260"/>
      <c r="K1435" s="260"/>
      <c r="L1435" s="260"/>
      <c r="M1435" s="260"/>
      <c r="N1435" s="260"/>
      <c r="O1435" s="260"/>
      <c r="P1435" s="260"/>
      <c r="Q1435" s="260"/>
      <c r="R1435" s="260"/>
      <c r="S1435" s="260"/>
      <c r="T1435" s="260"/>
      <c r="U1435" s="260"/>
      <c r="V1435" s="260"/>
      <c r="W1435" s="260"/>
      <c r="X1435" s="260"/>
      <c r="Y1435" s="260"/>
      <c r="Z1435" s="260"/>
    </row>
    <row r="1436" spans="9:26" ht="14.25" customHeight="1">
      <c r="I1436" s="260"/>
      <c r="J1436" s="260"/>
      <c r="K1436" s="260"/>
      <c r="L1436" s="260"/>
      <c r="M1436" s="260"/>
      <c r="N1436" s="260"/>
      <c r="O1436" s="260"/>
      <c r="P1436" s="260"/>
      <c r="Q1436" s="260"/>
      <c r="R1436" s="260"/>
      <c r="S1436" s="260"/>
      <c r="T1436" s="260"/>
      <c r="U1436" s="260"/>
      <c r="V1436" s="260"/>
      <c r="W1436" s="260"/>
      <c r="X1436" s="260"/>
      <c r="Y1436" s="260"/>
      <c r="Z1436" s="260"/>
    </row>
    <row r="1437" spans="9:26" ht="14.25" customHeight="1">
      <c r="I1437" s="260"/>
      <c r="J1437" s="260"/>
      <c r="K1437" s="260"/>
      <c r="L1437" s="260"/>
      <c r="M1437" s="260"/>
      <c r="N1437" s="260"/>
      <c r="O1437" s="260"/>
      <c r="P1437" s="260"/>
      <c r="Q1437" s="260"/>
      <c r="R1437" s="260"/>
      <c r="S1437" s="260"/>
      <c r="T1437" s="260"/>
      <c r="U1437" s="260"/>
      <c r="V1437" s="260"/>
      <c r="W1437" s="260"/>
      <c r="X1437" s="260"/>
      <c r="Y1437" s="260"/>
      <c r="Z1437" s="260"/>
    </row>
    <row r="1438" spans="9:26" ht="14.25" customHeight="1">
      <c r="I1438" s="260"/>
      <c r="J1438" s="260"/>
      <c r="K1438" s="260"/>
      <c r="L1438" s="260"/>
      <c r="M1438" s="260"/>
      <c r="N1438" s="260"/>
      <c r="O1438" s="260"/>
      <c r="P1438" s="260"/>
      <c r="Q1438" s="260"/>
      <c r="R1438" s="260"/>
      <c r="S1438" s="260"/>
      <c r="T1438" s="260"/>
      <c r="U1438" s="260"/>
      <c r="V1438" s="260"/>
      <c r="W1438" s="260"/>
      <c r="X1438" s="260"/>
      <c r="Y1438" s="260"/>
      <c r="Z1438" s="260"/>
    </row>
    <row r="1439" spans="9:26" ht="14.25" customHeight="1">
      <c r="I1439" s="260"/>
      <c r="J1439" s="260"/>
      <c r="K1439" s="260"/>
      <c r="L1439" s="260"/>
      <c r="M1439" s="260"/>
      <c r="N1439" s="260"/>
      <c r="O1439" s="260"/>
      <c r="P1439" s="260"/>
      <c r="Q1439" s="260"/>
      <c r="R1439" s="260"/>
      <c r="S1439" s="260"/>
      <c r="T1439" s="260"/>
      <c r="U1439" s="260"/>
      <c r="V1439" s="260"/>
      <c r="W1439" s="260"/>
      <c r="X1439" s="260"/>
      <c r="Y1439" s="260"/>
      <c r="Z1439" s="260"/>
    </row>
    <row r="1440" spans="9:26" ht="14.25" customHeight="1">
      <c r="I1440" s="260"/>
      <c r="J1440" s="260"/>
      <c r="K1440" s="260"/>
      <c r="L1440" s="260"/>
      <c r="M1440" s="260"/>
      <c r="N1440" s="260"/>
      <c r="O1440" s="260"/>
      <c r="P1440" s="260"/>
      <c r="Q1440" s="260"/>
      <c r="R1440" s="260"/>
      <c r="S1440" s="260"/>
      <c r="T1440" s="260"/>
      <c r="U1440" s="260"/>
      <c r="V1440" s="260"/>
      <c r="W1440" s="260"/>
      <c r="X1440" s="260"/>
      <c r="Y1440" s="260"/>
      <c r="Z1440" s="260"/>
    </row>
    <row r="1441" spans="9:26" ht="14.25" customHeight="1">
      <c r="I1441" s="260"/>
      <c r="J1441" s="260"/>
      <c r="K1441" s="260"/>
      <c r="L1441" s="260"/>
      <c r="M1441" s="260"/>
      <c r="N1441" s="260"/>
      <c r="O1441" s="260"/>
      <c r="P1441" s="260"/>
      <c r="Q1441" s="260"/>
      <c r="R1441" s="260"/>
      <c r="S1441" s="260"/>
      <c r="T1441" s="260"/>
      <c r="U1441" s="260"/>
      <c r="V1441" s="260"/>
      <c r="W1441" s="260"/>
      <c r="X1441" s="260"/>
      <c r="Y1441" s="260"/>
      <c r="Z1441" s="260"/>
    </row>
    <row r="1442" spans="9:26" ht="14.25" customHeight="1">
      <c r="I1442" s="260"/>
      <c r="J1442" s="260"/>
      <c r="K1442" s="260"/>
      <c r="L1442" s="260"/>
      <c r="M1442" s="260"/>
      <c r="N1442" s="260"/>
      <c r="O1442" s="260"/>
      <c r="P1442" s="260"/>
      <c r="Q1442" s="260"/>
      <c r="R1442" s="260"/>
      <c r="S1442" s="260"/>
      <c r="T1442" s="260"/>
      <c r="U1442" s="260"/>
      <c r="V1442" s="260"/>
      <c r="W1442" s="260"/>
      <c r="X1442" s="260"/>
      <c r="Y1442" s="260"/>
      <c r="Z1442" s="260"/>
    </row>
    <row r="1443" spans="9:26" ht="14.25" customHeight="1">
      <c r="I1443" s="260"/>
      <c r="J1443" s="260"/>
      <c r="K1443" s="260"/>
      <c r="L1443" s="260"/>
      <c r="M1443" s="260"/>
      <c r="N1443" s="260"/>
      <c r="O1443" s="260"/>
      <c r="P1443" s="260"/>
      <c r="Q1443" s="260"/>
      <c r="R1443" s="260"/>
      <c r="S1443" s="260"/>
      <c r="T1443" s="260"/>
      <c r="U1443" s="260"/>
      <c r="V1443" s="260"/>
      <c r="W1443" s="260"/>
      <c r="X1443" s="260"/>
      <c r="Y1443" s="260"/>
      <c r="Z1443" s="260"/>
    </row>
    <row r="1444" spans="9:26" ht="14.25" customHeight="1">
      <c r="I1444" s="260"/>
      <c r="J1444" s="260"/>
      <c r="K1444" s="260"/>
      <c r="L1444" s="260"/>
      <c r="M1444" s="260"/>
      <c r="N1444" s="260"/>
      <c r="O1444" s="260"/>
      <c r="P1444" s="260"/>
      <c r="Q1444" s="260"/>
      <c r="R1444" s="260"/>
      <c r="S1444" s="260"/>
      <c r="T1444" s="260"/>
      <c r="U1444" s="260"/>
      <c r="V1444" s="260"/>
      <c r="W1444" s="260"/>
      <c r="X1444" s="260"/>
      <c r="Y1444" s="260"/>
      <c r="Z1444" s="260"/>
    </row>
    <row r="1445" spans="9:26" ht="14.25" customHeight="1">
      <c r="I1445" s="260"/>
      <c r="J1445" s="260"/>
      <c r="K1445" s="260"/>
      <c r="L1445" s="260"/>
      <c r="M1445" s="260"/>
      <c r="N1445" s="260"/>
      <c r="O1445" s="260"/>
      <c r="P1445" s="260"/>
      <c r="Q1445" s="260"/>
      <c r="R1445" s="260"/>
      <c r="S1445" s="260"/>
      <c r="T1445" s="260"/>
      <c r="U1445" s="260"/>
      <c r="V1445" s="260"/>
      <c r="W1445" s="260"/>
      <c r="X1445" s="260"/>
      <c r="Y1445" s="260"/>
      <c r="Z1445" s="260"/>
    </row>
    <row r="1446" spans="9:26" ht="14.25" customHeight="1">
      <c r="I1446" s="260"/>
      <c r="J1446" s="260"/>
      <c r="K1446" s="260"/>
      <c r="L1446" s="260"/>
      <c r="M1446" s="260"/>
      <c r="N1446" s="260"/>
      <c r="O1446" s="260"/>
      <c r="P1446" s="260"/>
      <c r="Q1446" s="260"/>
      <c r="R1446" s="260"/>
      <c r="S1446" s="260"/>
      <c r="T1446" s="260"/>
      <c r="U1446" s="260"/>
      <c r="V1446" s="260"/>
      <c r="W1446" s="260"/>
      <c r="X1446" s="260"/>
      <c r="Y1446" s="260"/>
      <c r="Z1446" s="260"/>
    </row>
    <row r="1447" spans="9:26" ht="14.25" customHeight="1">
      <c r="I1447" s="260"/>
      <c r="J1447" s="260"/>
      <c r="K1447" s="260"/>
      <c r="L1447" s="260"/>
      <c r="M1447" s="260"/>
      <c r="N1447" s="260"/>
      <c r="O1447" s="260"/>
      <c r="P1447" s="260"/>
      <c r="Q1447" s="260"/>
      <c r="R1447" s="260"/>
      <c r="S1447" s="260"/>
      <c r="T1447" s="260"/>
      <c r="U1447" s="260"/>
      <c r="V1447" s="260"/>
      <c r="W1447" s="260"/>
      <c r="X1447" s="260"/>
      <c r="Y1447" s="260"/>
      <c r="Z1447" s="260"/>
    </row>
    <row r="1448" spans="9:26" ht="14.25" customHeight="1">
      <c r="I1448" s="260"/>
      <c r="J1448" s="260"/>
      <c r="K1448" s="260"/>
      <c r="L1448" s="260"/>
      <c r="M1448" s="260"/>
      <c r="N1448" s="260"/>
      <c r="O1448" s="260"/>
      <c r="P1448" s="260"/>
      <c r="Q1448" s="260"/>
      <c r="R1448" s="260"/>
      <c r="S1448" s="260"/>
      <c r="T1448" s="260"/>
      <c r="U1448" s="260"/>
      <c r="V1448" s="260"/>
      <c r="W1448" s="260"/>
      <c r="X1448" s="260"/>
      <c r="Y1448" s="260"/>
      <c r="Z1448" s="260"/>
    </row>
    <row r="1449" spans="9:26" ht="14.25" customHeight="1">
      <c r="I1449" s="260"/>
      <c r="J1449" s="260"/>
      <c r="K1449" s="260"/>
      <c r="L1449" s="260"/>
      <c r="M1449" s="260"/>
      <c r="N1449" s="260"/>
      <c r="O1449" s="260"/>
      <c r="P1449" s="260"/>
      <c r="Q1449" s="260"/>
      <c r="R1449" s="260"/>
      <c r="S1449" s="260"/>
      <c r="T1449" s="260"/>
      <c r="U1449" s="260"/>
      <c r="V1449" s="260"/>
      <c r="W1449" s="260"/>
      <c r="X1449" s="260"/>
      <c r="Y1449" s="260"/>
      <c r="Z1449" s="260"/>
    </row>
    <row r="1450" spans="9:26" ht="14.25" customHeight="1">
      <c r="I1450" s="260"/>
      <c r="J1450" s="260"/>
      <c r="K1450" s="260"/>
      <c r="L1450" s="260"/>
      <c r="M1450" s="260"/>
      <c r="N1450" s="260"/>
      <c r="O1450" s="260"/>
      <c r="P1450" s="260"/>
      <c r="Q1450" s="260"/>
      <c r="R1450" s="260"/>
      <c r="S1450" s="260"/>
      <c r="T1450" s="260"/>
      <c r="U1450" s="260"/>
      <c r="V1450" s="260"/>
      <c r="W1450" s="260"/>
      <c r="X1450" s="260"/>
      <c r="Y1450" s="260"/>
      <c r="Z1450" s="260"/>
    </row>
    <row r="1451" spans="9:26" ht="14.25" customHeight="1">
      <c r="I1451" s="260"/>
      <c r="J1451" s="260"/>
      <c r="K1451" s="260"/>
      <c r="L1451" s="260"/>
      <c r="M1451" s="260"/>
      <c r="N1451" s="260"/>
      <c r="O1451" s="260"/>
      <c r="P1451" s="260"/>
      <c r="Q1451" s="260"/>
      <c r="R1451" s="260"/>
      <c r="S1451" s="260"/>
      <c r="T1451" s="260"/>
      <c r="U1451" s="260"/>
      <c r="V1451" s="260"/>
      <c r="W1451" s="260"/>
      <c r="X1451" s="260"/>
      <c r="Y1451" s="260"/>
      <c r="Z1451" s="260"/>
    </row>
    <row r="1452" spans="9:26" ht="14.25" customHeight="1">
      <c r="I1452" s="260"/>
      <c r="J1452" s="260"/>
      <c r="K1452" s="260"/>
      <c r="L1452" s="260"/>
      <c r="M1452" s="260"/>
      <c r="N1452" s="260"/>
      <c r="O1452" s="260"/>
      <c r="P1452" s="260"/>
      <c r="Q1452" s="260"/>
      <c r="R1452" s="260"/>
      <c r="S1452" s="260"/>
      <c r="T1452" s="260"/>
      <c r="U1452" s="260"/>
      <c r="V1452" s="260"/>
      <c r="W1452" s="260"/>
      <c r="X1452" s="260"/>
      <c r="Y1452" s="260"/>
      <c r="Z1452" s="260"/>
    </row>
    <row r="1453" spans="9:26" ht="14.25" customHeight="1">
      <c r="I1453" s="260"/>
      <c r="J1453" s="260"/>
      <c r="K1453" s="260"/>
      <c r="L1453" s="260"/>
      <c r="M1453" s="260"/>
      <c r="N1453" s="260"/>
      <c r="O1453" s="260"/>
      <c r="P1453" s="260"/>
      <c r="Q1453" s="260"/>
      <c r="R1453" s="260"/>
      <c r="S1453" s="260"/>
      <c r="T1453" s="260"/>
      <c r="U1453" s="260"/>
      <c r="V1453" s="260"/>
      <c r="W1453" s="260"/>
      <c r="X1453" s="260"/>
      <c r="Y1453" s="260"/>
      <c r="Z1453" s="260"/>
    </row>
    <row r="1454" spans="9:26" ht="14.25" customHeight="1">
      <c r="I1454" s="260"/>
      <c r="J1454" s="260"/>
      <c r="K1454" s="260"/>
      <c r="L1454" s="260"/>
      <c r="M1454" s="260"/>
      <c r="N1454" s="260"/>
      <c r="O1454" s="260"/>
      <c r="P1454" s="260"/>
      <c r="Q1454" s="260"/>
      <c r="R1454" s="260"/>
      <c r="S1454" s="260"/>
      <c r="T1454" s="260"/>
      <c r="U1454" s="260"/>
      <c r="V1454" s="260"/>
      <c r="W1454" s="260"/>
      <c r="X1454" s="260"/>
      <c r="Y1454" s="260"/>
      <c r="Z1454" s="260"/>
    </row>
    <row r="1455" spans="9:26" ht="14.25" customHeight="1">
      <c r="I1455" s="260"/>
      <c r="J1455" s="260"/>
      <c r="K1455" s="260"/>
      <c r="L1455" s="260"/>
      <c r="M1455" s="260"/>
      <c r="N1455" s="260"/>
      <c r="O1455" s="260"/>
      <c r="P1455" s="260"/>
      <c r="Q1455" s="260"/>
      <c r="R1455" s="260"/>
      <c r="S1455" s="260"/>
      <c r="T1455" s="260"/>
      <c r="U1455" s="260"/>
      <c r="V1455" s="260"/>
      <c r="W1455" s="260"/>
      <c r="X1455" s="260"/>
      <c r="Y1455" s="260"/>
      <c r="Z1455" s="260"/>
    </row>
    <row r="1456" spans="9:26" ht="14.25" customHeight="1">
      <c r="I1456" s="260"/>
      <c r="J1456" s="260"/>
      <c r="K1456" s="260"/>
      <c r="L1456" s="260"/>
      <c r="M1456" s="260"/>
      <c r="N1456" s="260"/>
      <c r="O1456" s="260"/>
      <c r="P1456" s="260"/>
      <c r="Q1456" s="260"/>
      <c r="R1456" s="260"/>
      <c r="S1456" s="260"/>
      <c r="T1456" s="260"/>
      <c r="U1456" s="260"/>
      <c r="V1456" s="260"/>
      <c r="W1456" s="260"/>
      <c r="X1456" s="260"/>
      <c r="Y1456" s="260"/>
      <c r="Z1456" s="260"/>
    </row>
    <row r="1457" spans="9:26" ht="14.25" customHeight="1">
      <c r="I1457" s="260"/>
      <c r="J1457" s="260"/>
      <c r="K1457" s="260"/>
      <c r="L1457" s="260"/>
      <c r="M1457" s="260"/>
      <c r="N1457" s="260"/>
      <c r="O1457" s="260"/>
      <c r="P1457" s="260"/>
      <c r="Q1457" s="260"/>
      <c r="R1457" s="260"/>
      <c r="S1457" s="260"/>
      <c r="T1457" s="260"/>
      <c r="U1457" s="260"/>
      <c r="V1457" s="260"/>
      <c r="W1457" s="260"/>
      <c r="X1457" s="260"/>
      <c r="Y1457" s="260"/>
      <c r="Z1457" s="260"/>
    </row>
    <row r="1458" spans="9:26" ht="14.25" customHeight="1">
      <c r="I1458" s="260"/>
      <c r="J1458" s="260"/>
      <c r="K1458" s="260"/>
      <c r="L1458" s="260"/>
      <c r="M1458" s="260"/>
      <c r="N1458" s="260"/>
      <c r="O1458" s="260"/>
      <c r="P1458" s="260"/>
      <c r="Q1458" s="260"/>
      <c r="R1458" s="260"/>
      <c r="S1458" s="260"/>
      <c r="T1458" s="260"/>
      <c r="U1458" s="260"/>
      <c r="V1458" s="260"/>
      <c r="W1458" s="260"/>
      <c r="X1458" s="260"/>
      <c r="Y1458" s="260"/>
      <c r="Z1458" s="260"/>
    </row>
    <row r="1459" spans="9:26" ht="14.25" customHeight="1">
      <c r="I1459" s="260"/>
      <c r="J1459" s="260"/>
      <c r="K1459" s="260"/>
      <c r="L1459" s="260"/>
      <c r="M1459" s="260"/>
      <c r="N1459" s="260"/>
      <c r="O1459" s="260"/>
      <c r="P1459" s="260"/>
      <c r="Q1459" s="260"/>
      <c r="R1459" s="260"/>
      <c r="S1459" s="260"/>
      <c r="T1459" s="260"/>
      <c r="U1459" s="260"/>
      <c r="V1459" s="260"/>
      <c r="W1459" s="260"/>
      <c r="X1459" s="260"/>
      <c r="Y1459" s="260"/>
      <c r="Z1459" s="260"/>
    </row>
    <row r="1460" spans="9:26" ht="14.25" customHeight="1">
      <c r="I1460" s="260"/>
      <c r="J1460" s="260"/>
      <c r="K1460" s="260"/>
      <c r="L1460" s="260"/>
      <c r="M1460" s="260"/>
      <c r="N1460" s="260"/>
      <c r="O1460" s="260"/>
      <c r="P1460" s="260"/>
      <c r="Q1460" s="260"/>
      <c r="R1460" s="260"/>
      <c r="S1460" s="260"/>
      <c r="T1460" s="260"/>
      <c r="U1460" s="260"/>
      <c r="V1460" s="260"/>
      <c r="W1460" s="260"/>
      <c r="X1460" s="260"/>
      <c r="Y1460" s="260"/>
      <c r="Z1460" s="260"/>
    </row>
    <row r="1461" spans="9:26" ht="14.25" customHeight="1">
      <c r="I1461" s="260"/>
      <c r="J1461" s="260"/>
      <c r="K1461" s="260"/>
      <c r="L1461" s="260"/>
      <c r="M1461" s="260"/>
      <c r="N1461" s="260"/>
      <c r="O1461" s="260"/>
      <c r="P1461" s="260"/>
      <c r="Q1461" s="260"/>
      <c r="R1461" s="260"/>
      <c r="S1461" s="260"/>
      <c r="T1461" s="260"/>
      <c r="U1461" s="260"/>
      <c r="V1461" s="260"/>
      <c r="W1461" s="260"/>
      <c r="X1461" s="260"/>
      <c r="Y1461" s="260"/>
      <c r="Z1461" s="260"/>
    </row>
    <row r="1462" spans="9:26" ht="14.25" customHeight="1">
      <c r="I1462" s="260"/>
      <c r="J1462" s="260"/>
      <c r="K1462" s="260"/>
      <c r="L1462" s="260"/>
      <c r="M1462" s="260"/>
      <c r="N1462" s="260"/>
      <c r="O1462" s="260"/>
      <c r="P1462" s="260"/>
      <c r="Q1462" s="260"/>
      <c r="R1462" s="260"/>
      <c r="S1462" s="260"/>
      <c r="T1462" s="260"/>
      <c r="U1462" s="260"/>
      <c r="V1462" s="260"/>
      <c r="W1462" s="260"/>
      <c r="X1462" s="260"/>
      <c r="Y1462" s="260"/>
      <c r="Z1462" s="260"/>
    </row>
    <row r="1463" spans="9:26" ht="14.25" customHeight="1">
      <c r="I1463" s="260"/>
      <c r="J1463" s="260"/>
      <c r="K1463" s="260"/>
      <c r="L1463" s="260"/>
      <c r="M1463" s="260"/>
      <c r="N1463" s="260"/>
      <c r="O1463" s="260"/>
      <c r="P1463" s="260"/>
      <c r="Q1463" s="260"/>
      <c r="R1463" s="260"/>
      <c r="S1463" s="260"/>
      <c r="T1463" s="260"/>
      <c r="U1463" s="260"/>
      <c r="V1463" s="260"/>
      <c r="W1463" s="260"/>
      <c r="X1463" s="260"/>
      <c r="Y1463" s="260"/>
      <c r="Z1463" s="260"/>
    </row>
    <row r="1464" spans="9:26" ht="14.25" customHeight="1">
      <c r="I1464" s="260"/>
      <c r="J1464" s="260"/>
      <c r="K1464" s="260"/>
      <c r="L1464" s="260"/>
      <c r="M1464" s="260"/>
      <c r="N1464" s="260"/>
      <c r="O1464" s="260"/>
      <c r="P1464" s="260"/>
      <c r="Q1464" s="260"/>
      <c r="R1464" s="260"/>
      <c r="S1464" s="260"/>
      <c r="T1464" s="260"/>
      <c r="U1464" s="260"/>
      <c r="V1464" s="260"/>
      <c r="W1464" s="260"/>
      <c r="X1464" s="260"/>
      <c r="Y1464" s="260"/>
      <c r="Z1464" s="260"/>
    </row>
    <row r="1465" spans="9:26" ht="14.25" customHeight="1">
      <c r="I1465" s="260"/>
      <c r="J1465" s="260"/>
      <c r="K1465" s="260"/>
      <c r="L1465" s="260"/>
      <c r="M1465" s="260"/>
      <c r="N1465" s="260"/>
      <c r="O1465" s="260"/>
      <c r="P1465" s="260"/>
      <c r="Q1465" s="260"/>
      <c r="R1465" s="260"/>
      <c r="S1465" s="260"/>
      <c r="T1465" s="260"/>
      <c r="U1465" s="260"/>
      <c r="V1465" s="260"/>
      <c r="W1465" s="260"/>
      <c r="X1465" s="260"/>
      <c r="Y1465" s="260"/>
      <c r="Z1465" s="260"/>
    </row>
    <row r="1466" spans="9:26" ht="14.25" customHeight="1">
      <c r="I1466" s="260"/>
      <c r="J1466" s="260"/>
      <c r="K1466" s="260"/>
      <c r="L1466" s="260"/>
      <c r="M1466" s="260"/>
      <c r="N1466" s="260"/>
      <c r="O1466" s="260"/>
      <c r="P1466" s="260"/>
      <c r="Q1466" s="260"/>
      <c r="R1466" s="260"/>
      <c r="S1466" s="260"/>
      <c r="T1466" s="260"/>
      <c r="U1466" s="260"/>
      <c r="V1466" s="260"/>
      <c r="W1466" s="260"/>
      <c r="X1466" s="260"/>
      <c r="Y1466" s="260"/>
      <c r="Z1466" s="260"/>
    </row>
    <row r="1467" spans="9:26" ht="14.25" customHeight="1">
      <c r="I1467" s="260"/>
      <c r="J1467" s="260"/>
      <c r="K1467" s="260"/>
      <c r="L1467" s="260"/>
      <c r="M1467" s="260"/>
      <c r="N1467" s="260"/>
      <c r="O1467" s="260"/>
      <c r="P1467" s="260"/>
      <c r="Q1467" s="260"/>
      <c r="R1467" s="260"/>
      <c r="S1467" s="260"/>
      <c r="T1467" s="260"/>
      <c r="U1467" s="260"/>
      <c r="V1467" s="260"/>
      <c r="W1467" s="260"/>
      <c r="X1467" s="260"/>
      <c r="Y1467" s="260"/>
      <c r="Z1467" s="260"/>
    </row>
    <row r="1468" spans="9:26" ht="14.25" customHeight="1">
      <c r="I1468" s="260"/>
      <c r="J1468" s="260"/>
      <c r="K1468" s="260"/>
      <c r="L1468" s="260"/>
      <c r="M1468" s="260"/>
      <c r="N1468" s="260"/>
      <c r="O1468" s="260"/>
      <c r="P1468" s="260"/>
      <c r="Q1468" s="260"/>
      <c r="R1468" s="260"/>
      <c r="S1468" s="260"/>
      <c r="T1468" s="260"/>
      <c r="U1468" s="260"/>
      <c r="V1468" s="260"/>
      <c r="W1468" s="260"/>
      <c r="X1468" s="260"/>
      <c r="Y1468" s="260"/>
      <c r="Z1468" s="260"/>
    </row>
    <row r="1469" spans="9:26" ht="14.25" customHeight="1">
      <c r="I1469" s="260"/>
      <c r="J1469" s="260"/>
      <c r="K1469" s="260"/>
      <c r="L1469" s="260"/>
      <c r="M1469" s="260"/>
      <c r="N1469" s="260"/>
      <c r="O1469" s="260"/>
      <c r="P1469" s="260"/>
      <c r="Q1469" s="260"/>
      <c r="R1469" s="260"/>
      <c r="S1469" s="260"/>
      <c r="T1469" s="260"/>
      <c r="U1469" s="260"/>
      <c r="V1469" s="260"/>
      <c r="W1469" s="260"/>
      <c r="X1469" s="260"/>
      <c r="Y1469" s="260"/>
      <c r="Z1469" s="260"/>
    </row>
    <row r="1470" spans="9:26" ht="14.25" customHeight="1">
      <c r="I1470" s="260"/>
      <c r="J1470" s="260"/>
      <c r="K1470" s="260"/>
      <c r="L1470" s="260"/>
      <c r="M1470" s="260"/>
      <c r="N1470" s="260"/>
      <c r="O1470" s="260"/>
      <c r="P1470" s="260"/>
      <c r="Q1470" s="260"/>
      <c r="R1470" s="260"/>
      <c r="S1470" s="260"/>
      <c r="T1470" s="260"/>
      <c r="U1470" s="260"/>
      <c r="V1470" s="260"/>
      <c r="W1470" s="260"/>
      <c r="X1470" s="260"/>
      <c r="Y1470" s="260"/>
      <c r="Z1470" s="260"/>
    </row>
    <row r="1471" spans="9:26" ht="14.25" customHeight="1">
      <c r="I1471" s="260"/>
      <c r="J1471" s="260"/>
      <c r="K1471" s="260"/>
      <c r="L1471" s="260"/>
      <c r="M1471" s="260"/>
      <c r="N1471" s="260"/>
      <c r="O1471" s="260"/>
      <c r="P1471" s="260"/>
      <c r="Q1471" s="260"/>
      <c r="R1471" s="260"/>
      <c r="S1471" s="260"/>
      <c r="T1471" s="260"/>
      <c r="U1471" s="260"/>
      <c r="V1471" s="260"/>
      <c r="W1471" s="260"/>
      <c r="X1471" s="260"/>
      <c r="Y1471" s="260"/>
      <c r="Z1471" s="260"/>
    </row>
    <row r="1472" spans="9:26" ht="14.25" customHeight="1">
      <c r="I1472" s="260"/>
      <c r="J1472" s="260"/>
      <c r="K1472" s="260"/>
      <c r="L1472" s="260"/>
      <c r="M1472" s="260"/>
      <c r="N1472" s="260"/>
      <c r="O1472" s="260"/>
      <c r="P1472" s="260"/>
      <c r="Q1472" s="260"/>
      <c r="R1472" s="260"/>
      <c r="S1472" s="260"/>
      <c r="T1472" s="260"/>
      <c r="U1472" s="260"/>
      <c r="V1472" s="260"/>
      <c r="W1472" s="260"/>
      <c r="X1472" s="260"/>
      <c r="Y1472" s="260"/>
      <c r="Z1472" s="260"/>
    </row>
    <row r="1473" spans="9:26" ht="14.25" customHeight="1">
      <c r="I1473" s="260"/>
      <c r="J1473" s="260"/>
      <c r="K1473" s="260"/>
      <c r="L1473" s="260"/>
      <c r="M1473" s="260"/>
      <c r="N1473" s="260"/>
      <c r="O1473" s="260"/>
      <c r="P1473" s="260"/>
      <c r="Q1473" s="260"/>
      <c r="R1473" s="260"/>
      <c r="S1473" s="260"/>
      <c r="T1473" s="260"/>
      <c r="U1473" s="260"/>
      <c r="V1473" s="260"/>
      <c r="W1473" s="260"/>
      <c r="X1473" s="260"/>
      <c r="Y1473" s="260"/>
      <c r="Z1473" s="260"/>
    </row>
    <row r="1474" spans="9:26" ht="14.25" customHeight="1">
      <c r="I1474" s="260"/>
      <c r="J1474" s="260"/>
      <c r="K1474" s="260"/>
      <c r="L1474" s="260"/>
      <c r="M1474" s="260"/>
      <c r="N1474" s="260"/>
      <c r="O1474" s="260"/>
      <c r="P1474" s="260"/>
      <c r="Q1474" s="260"/>
      <c r="R1474" s="260"/>
      <c r="S1474" s="260"/>
      <c r="T1474" s="260"/>
      <c r="U1474" s="260"/>
      <c r="V1474" s="260"/>
      <c r="W1474" s="260"/>
      <c r="X1474" s="260"/>
      <c r="Y1474" s="260"/>
      <c r="Z1474" s="260"/>
    </row>
    <row r="1475" spans="9:26" ht="14.25" customHeight="1">
      <c r="I1475" s="260"/>
      <c r="J1475" s="260"/>
      <c r="K1475" s="260"/>
      <c r="L1475" s="260"/>
      <c r="M1475" s="260"/>
      <c r="N1475" s="260"/>
      <c r="O1475" s="260"/>
      <c r="P1475" s="260"/>
      <c r="Q1475" s="260"/>
      <c r="R1475" s="260"/>
      <c r="S1475" s="260"/>
      <c r="T1475" s="260"/>
      <c r="U1475" s="260"/>
      <c r="V1475" s="260"/>
      <c r="W1475" s="260"/>
      <c r="X1475" s="260"/>
      <c r="Y1475" s="260"/>
      <c r="Z1475" s="260"/>
    </row>
    <row r="1476" spans="9:26" ht="14.25" customHeight="1">
      <c r="I1476" s="260"/>
      <c r="J1476" s="260"/>
      <c r="K1476" s="260"/>
      <c r="L1476" s="260"/>
      <c r="M1476" s="260"/>
      <c r="N1476" s="260"/>
      <c r="O1476" s="260"/>
      <c r="P1476" s="260"/>
      <c r="Q1476" s="260"/>
      <c r="R1476" s="260"/>
      <c r="S1476" s="260"/>
      <c r="T1476" s="260"/>
      <c r="U1476" s="260"/>
      <c r="V1476" s="260"/>
      <c r="W1476" s="260"/>
      <c r="X1476" s="260"/>
      <c r="Y1476" s="260"/>
      <c r="Z1476" s="260"/>
    </row>
    <row r="1477" spans="9:26" ht="14.25" customHeight="1">
      <c r="I1477" s="260"/>
      <c r="J1477" s="260"/>
      <c r="K1477" s="260"/>
      <c r="L1477" s="260"/>
      <c r="M1477" s="260"/>
      <c r="N1477" s="260"/>
      <c r="O1477" s="260"/>
      <c r="P1477" s="260"/>
      <c r="Q1477" s="260"/>
      <c r="R1477" s="260"/>
      <c r="S1477" s="260"/>
      <c r="T1477" s="260"/>
      <c r="U1477" s="260"/>
      <c r="V1477" s="260"/>
      <c r="W1477" s="260"/>
      <c r="X1477" s="260"/>
      <c r="Y1477" s="260"/>
      <c r="Z1477" s="260"/>
    </row>
    <row r="1478" spans="9:26" ht="14.25" customHeight="1">
      <c r="I1478" s="260"/>
      <c r="J1478" s="260"/>
      <c r="K1478" s="260"/>
      <c r="L1478" s="260"/>
      <c r="M1478" s="260"/>
      <c r="N1478" s="260"/>
      <c r="O1478" s="260"/>
      <c r="P1478" s="260"/>
      <c r="Q1478" s="260"/>
      <c r="R1478" s="260"/>
      <c r="S1478" s="260"/>
      <c r="T1478" s="260"/>
      <c r="U1478" s="260"/>
      <c r="V1478" s="260"/>
      <c r="W1478" s="260"/>
      <c r="X1478" s="260"/>
      <c r="Y1478" s="260"/>
      <c r="Z1478" s="260"/>
    </row>
    <row r="1479" spans="9:26" ht="14.25" customHeight="1">
      <c r="I1479" s="260"/>
      <c r="J1479" s="260"/>
      <c r="K1479" s="260"/>
      <c r="L1479" s="260"/>
      <c r="M1479" s="260"/>
      <c r="N1479" s="260"/>
      <c r="O1479" s="260"/>
      <c r="P1479" s="260"/>
      <c r="Q1479" s="260"/>
      <c r="R1479" s="260"/>
      <c r="S1479" s="260"/>
      <c r="T1479" s="260"/>
      <c r="U1479" s="260"/>
      <c r="V1479" s="260"/>
      <c r="W1479" s="260"/>
      <c r="X1479" s="260"/>
      <c r="Y1479" s="260"/>
      <c r="Z1479" s="260"/>
    </row>
    <row r="1480" spans="9:26" ht="14.25" customHeight="1">
      <c r="I1480" s="260"/>
      <c r="J1480" s="260"/>
      <c r="K1480" s="260"/>
      <c r="L1480" s="260"/>
      <c r="M1480" s="260"/>
      <c r="N1480" s="260"/>
      <c r="O1480" s="260"/>
      <c r="P1480" s="260"/>
      <c r="Q1480" s="260"/>
      <c r="R1480" s="260"/>
      <c r="S1480" s="260"/>
      <c r="T1480" s="260"/>
      <c r="U1480" s="260"/>
      <c r="V1480" s="260"/>
      <c r="W1480" s="260"/>
      <c r="X1480" s="260"/>
      <c r="Y1480" s="260"/>
      <c r="Z1480" s="260"/>
    </row>
    <row r="1481" spans="9:26" ht="14.25" customHeight="1">
      <c r="I1481" s="260"/>
      <c r="J1481" s="260"/>
      <c r="K1481" s="260"/>
      <c r="L1481" s="260"/>
      <c r="M1481" s="260"/>
      <c r="N1481" s="260"/>
      <c r="O1481" s="260"/>
      <c r="P1481" s="260"/>
      <c r="Q1481" s="260"/>
      <c r="R1481" s="260"/>
      <c r="S1481" s="260"/>
      <c r="T1481" s="260"/>
      <c r="U1481" s="260"/>
      <c r="V1481" s="260"/>
      <c r="W1481" s="260"/>
      <c r="X1481" s="260"/>
      <c r="Y1481" s="260"/>
      <c r="Z1481" s="260"/>
    </row>
    <row r="1482" spans="9:26" ht="14.25" customHeight="1">
      <c r="I1482" s="260"/>
      <c r="J1482" s="260"/>
      <c r="K1482" s="260"/>
      <c r="L1482" s="260"/>
      <c r="M1482" s="260"/>
      <c r="N1482" s="260"/>
      <c r="O1482" s="260"/>
      <c r="P1482" s="260"/>
      <c r="Q1482" s="260"/>
      <c r="R1482" s="260"/>
      <c r="S1482" s="260"/>
      <c r="T1482" s="260"/>
      <c r="U1482" s="260"/>
      <c r="V1482" s="260"/>
      <c r="W1482" s="260"/>
      <c r="X1482" s="260"/>
      <c r="Y1482" s="260"/>
      <c r="Z1482" s="260"/>
    </row>
    <row r="1483" spans="9:26" ht="14.25" customHeight="1">
      <c r="I1483" s="260"/>
      <c r="J1483" s="260"/>
      <c r="K1483" s="260"/>
      <c r="L1483" s="260"/>
      <c r="M1483" s="260"/>
      <c r="N1483" s="260"/>
      <c r="O1483" s="260"/>
      <c r="P1483" s="260"/>
      <c r="Q1483" s="260"/>
      <c r="R1483" s="260"/>
      <c r="S1483" s="260"/>
      <c r="T1483" s="260"/>
      <c r="U1483" s="260"/>
      <c r="V1483" s="260"/>
      <c r="W1483" s="260"/>
      <c r="X1483" s="260"/>
      <c r="Y1483" s="260"/>
      <c r="Z1483" s="260"/>
    </row>
    <row r="1484" spans="9:26" ht="14.25" customHeight="1">
      <c r="I1484" s="260"/>
      <c r="J1484" s="260"/>
      <c r="K1484" s="260"/>
      <c r="L1484" s="260"/>
      <c r="M1484" s="260"/>
      <c r="N1484" s="260"/>
      <c r="O1484" s="260"/>
      <c r="P1484" s="260"/>
      <c r="Q1484" s="260"/>
      <c r="R1484" s="260"/>
      <c r="S1484" s="260"/>
      <c r="T1484" s="260"/>
      <c r="U1484" s="260"/>
      <c r="V1484" s="260"/>
      <c r="W1484" s="260"/>
      <c r="X1484" s="260"/>
      <c r="Y1484" s="260"/>
      <c r="Z1484" s="260"/>
    </row>
    <row r="1485" spans="9:26" ht="14.25" customHeight="1">
      <c r="I1485" s="260"/>
      <c r="J1485" s="260"/>
      <c r="K1485" s="260"/>
      <c r="L1485" s="260"/>
      <c r="M1485" s="260"/>
      <c r="N1485" s="260"/>
      <c r="O1485" s="260"/>
      <c r="P1485" s="260"/>
      <c r="Q1485" s="260"/>
      <c r="R1485" s="260"/>
      <c r="S1485" s="260"/>
      <c r="T1485" s="260"/>
      <c r="U1485" s="260"/>
      <c r="V1485" s="260"/>
      <c r="W1485" s="260"/>
      <c r="X1485" s="260"/>
      <c r="Y1485" s="260"/>
      <c r="Z1485" s="260"/>
    </row>
    <row r="1486" spans="9:26" ht="14.25" customHeight="1">
      <c r="I1486" s="260"/>
      <c r="J1486" s="260"/>
      <c r="K1486" s="260"/>
      <c r="L1486" s="260"/>
      <c r="M1486" s="260"/>
      <c r="N1486" s="260"/>
      <c r="O1486" s="260"/>
      <c r="P1486" s="260"/>
      <c r="Q1486" s="260"/>
      <c r="R1486" s="260"/>
      <c r="S1486" s="260"/>
      <c r="T1486" s="260"/>
      <c r="U1486" s="260"/>
      <c r="V1486" s="260"/>
      <c r="W1486" s="260"/>
      <c r="X1486" s="260"/>
      <c r="Y1486" s="260"/>
      <c r="Z1486" s="260"/>
    </row>
    <row r="1487" spans="9:26" ht="14.25" customHeight="1">
      <c r="I1487" s="260"/>
      <c r="J1487" s="260"/>
      <c r="K1487" s="260"/>
      <c r="L1487" s="260"/>
      <c r="M1487" s="260"/>
      <c r="N1487" s="260"/>
      <c r="O1487" s="260"/>
      <c r="P1487" s="260"/>
      <c r="Q1487" s="260"/>
      <c r="R1487" s="260"/>
      <c r="S1487" s="260"/>
      <c r="T1487" s="260"/>
      <c r="U1487" s="260"/>
      <c r="V1487" s="260"/>
      <c r="W1487" s="260"/>
      <c r="X1487" s="260"/>
      <c r="Y1487" s="260"/>
      <c r="Z1487" s="260"/>
    </row>
    <row r="1488" spans="9:26" ht="14.25" customHeight="1">
      <c r="I1488" s="260"/>
      <c r="J1488" s="260"/>
      <c r="K1488" s="260"/>
      <c r="L1488" s="260"/>
      <c r="M1488" s="260"/>
      <c r="N1488" s="260"/>
      <c r="O1488" s="260"/>
      <c r="P1488" s="260"/>
      <c r="Q1488" s="260"/>
      <c r="R1488" s="260"/>
      <c r="S1488" s="260"/>
      <c r="T1488" s="260"/>
      <c r="U1488" s="260"/>
      <c r="V1488" s="260"/>
      <c r="W1488" s="260"/>
      <c r="X1488" s="260"/>
      <c r="Y1488" s="260"/>
      <c r="Z1488" s="260"/>
    </row>
    <row r="1489" spans="9:26" ht="14.25" customHeight="1">
      <c r="I1489" s="260"/>
      <c r="J1489" s="260"/>
      <c r="K1489" s="260"/>
      <c r="L1489" s="260"/>
      <c r="M1489" s="260"/>
      <c r="N1489" s="260"/>
      <c r="O1489" s="260"/>
      <c r="P1489" s="260"/>
      <c r="Q1489" s="260"/>
      <c r="R1489" s="260"/>
      <c r="S1489" s="260"/>
      <c r="T1489" s="260"/>
      <c r="U1489" s="260"/>
      <c r="V1489" s="260"/>
      <c r="W1489" s="260"/>
      <c r="X1489" s="260"/>
      <c r="Y1489" s="260"/>
      <c r="Z1489" s="260"/>
    </row>
    <row r="1490" spans="9:26" ht="14.25" customHeight="1">
      <c r="I1490" s="260"/>
      <c r="J1490" s="260"/>
      <c r="K1490" s="260"/>
      <c r="L1490" s="260"/>
      <c r="M1490" s="260"/>
      <c r="N1490" s="260"/>
      <c r="O1490" s="260"/>
      <c r="P1490" s="260"/>
      <c r="Q1490" s="260"/>
      <c r="R1490" s="260"/>
      <c r="S1490" s="260"/>
      <c r="T1490" s="260"/>
      <c r="U1490" s="260"/>
      <c r="V1490" s="260"/>
      <c r="W1490" s="260"/>
      <c r="X1490" s="260"/>
      <c r="Y1490" s="260"/>
      <c r="Z1490" s="260"/>
    </row>
    <row r="1491" spans="9:26" ht="14.25" customHeight="1">
      <c r="I1491" s="260"/>
      <c r="J1491" s="260"/>
      <c r="K1491" s="260"/>
      <c r="L1491" s="260"/>
      <c r="M1491" s="260"/>
      <c r="N1491" s="260"/>
      <c r="O1491" s="260"/>
      <c r="P1491" s="260"/>
      <c r="Q1491" s="260"/>
      <c r="R1491" s="260"/>
      <c r="S1491" s="260"/>
      <c r="T1491" s="260"/>
      <c r="U1491" s="260"/>
      <c r="V1491" s="260"/>
      <c r="W1491" s="260"/>
      <c r="X1491" s="260"/>
      <c r="Y1491" s="260"/>
      <c r="Z1491" s="260"/>
    </row>
    <row r="1492" spans="9:26" ht="14.25" customHeight="1">
      <c r="I1492" s="260"/>
      <c r="J1492" s="260"/>
      <c r="K1492" s="260"/>
      <c r="L1492" s="260"/>
      <c r="M1492" s="260"/>
      <c r="N1492" s="260"/>
      <c r="O1492" s="260"/>
      <c r="P1492" s="260"/>
      <c r="Q1492" s="260"/>
      <c r="R1492" s="260"/>
      <c r="S1492" s="260"/>
      <c r="T1492" s="260"/>
      <c r="U1492" s="260"/>
      <c r="V1492" s="260"/>
      <c r="W1492" s="260"/>
      <c r="X1492" s="260"/>
      <c r="Y1492" s="260"/>
      <c r="Z1492" s="260"/>
    </row>
    <row r="1493" spans="9:26" ht="14.25" customHeight="1">
      <c r="I1493" s="260"/>
      <c r="J1493" s="260"/>
      <c r="K1493" s="260"/>
      <c r="L1493" s="260"/>
      <c r="M1493" s="260"/>
      <c r="N1493" s="260"/>
      <c r="O1493" s="260"/>
      <c r="P1493" s="260"/>
      <c r="Q1493" s="260"/>
      <c r="R1493" s="260"/>
      <c r="S1493" s="260"/>
      <c r="T1493" s="260"/>
      <c r="U1493" s="260"/>
      <c r="V1493" s="260"/>
      <c r="W1493" s="260"/>
      <c r="X1493" s="260"/>
      <c r="Y1493" s="260"/>
      <c r="Z1493" s="260"/>
    </row>
    <row r="1494" spans="9:26" ht="14.25" customHeight="1">
      <c r="I1494" s="260"/>
      <c r="J1494" s="260"/>
      <c r="K1494" s="260"/>
      <c r="L1494" s="260"/>
      <c r="M1494" s="260"/>
      <c r="N1494" s="260"/>
      <c r="O1494" s="260"/>
      <c r="P1494" s="260"/>
      <c r="Q1494" s="260"/>
      <c r="R1494" s="260"/>
      <c r="S1494" s="260"/>
      <c r="T1494" s="260"/>
      <c r="U1494" s="260"/>
      <c r="V1494" s="260"/>
      <c r="W1494" s="260"/>
      <c r="X1494" s="260"/>
      <c r="Y1494" s="260"/>
      <c r="Z1494" s="260"/>
    </row>
    <row r="1495" spans="9:26" ht="14.25" customHeight="1">
      <c r="I1495" s="260"/>
      <c r="J1495" s="260"/>
      <c r="K1495" s="260"/>
      <c r="L1495" s="260"/>
      <c r="M1495" s="260"/>
      <c r="N1495" s="260"/>
      <c r="O1495" s="260"/>
      <c r="P1495" s="260"/>
      <c r="Q1495" s="260"/>
      <c r="R1495" s="260"/>
      <c r="S1495" s="260"/>
      <c r="T1495" s="260"/>
      <c r="U1495" s="260"/>
      <c r="V1495" s="260"/>
      <c r="W1495" s="260"/>
      <c r="X1495" s="260"/>
      <c r="Y1495" s="260"/>
      <c r="Z1495" s="260"/>
    </row>
    <row r="1496" spans="9:26" ht="14.25" customHeight="1">
      <c r="I1496" s="260"/>
      <c r="J1496" s="260"/>
      <c r="K1496" s="260"/>
      <c r="L1496" s="260"/>
      <c r="M1496" s="260"/>
      <c r="N1496" s="260"/>
      <c r="O1496" s="260"/>
      <c r="P1496" s="260"/>
      <c r="Q1496" s="260"/>
      <c r="R1496" s="260"/>
      <c r="S1496" s="260"/>
      <c r="T1496" s="260"/>
      <c r="U1496" s="260"/>
      <c r="V1496" s="260"/>
      <c r="W1496" s="260"/>
      <c r="X1496" s="260"/>
      <c r="Y1496" s="260"/>
      <c r="Z1496" s="260"/>
    </row>
    <row r="1497" spans="9:26" ht="14.25" customHeight="1">
      <c r="I1497" s="260"/>
      <c r="J1497" s="260"/>
      <c r="K1497" s="260"/>
      <c r="L1497" s="260"/>
      <c r="M1497" s="260"/>
      <c r="N1497" s="260"/>
      <c r="O1497" s="260"/>
      <c r="P1497" s="260"/>
      <c r="Q1497" s="260"/>
      <c r="R1497" s="260"/>
      <c r="S1497" s="260"/>
      <c r="T1497" s="260"/>
      <c r="U1497" s="260"/>
      <c r="V1497" s="260"/>
      <c r="W1497" s="260"/>
      <c r="X1497" s="260"/>
      <c r="Y1497" s="260"/>
      <c r="Z1497" s="260"/>
    </row>
    <row r="1498" spans="9:26" ht="14.25" customHeight="1">
      <c r="I1498" s="260"/>
      <c r="J1498" s="260"/>
      <c r="K1498" s="260"/>
      <c r="L1498" s="260"/>
      <c r="M1498" s="260"/>
      <c r="N1498" s="260"/>
      <c r="O1498" s="260"/>
      <c r="P1498" s="260"/>
      <c r="Q1498" s="260"/>
      <c r="R1498" s="260"/>
      <c r="S1498" s="260"/>
      <c r="T1498" s="260"/>
      <c r="U1498" s="260"/>
      <c r="V1498" s="260"/>
      <c r="W1498" s="260"/>
      <c r="X1498" s="260"/>
      <c r="Y1498" s="260"/>
      <c r="Z1498" s="260"/>
    </row>
    <row r="1499" spans="9:26" ht="14.25" customHeight="1">
      <c r="I1499" s="260"/>
      <c r="J1499" s="260"/>
      <c r="K1499" s="260"/>
      <c r="L1499" s="260"/>
      <c r="M1499" s="260"/>
      <c r="N1499" s="260"/>
      <c r="O1499" s="260"/>
      <c r="P1499" s="260"/>
      <c r="Q1499" s="260"/>
      <c r="R1499" s="260"/>
      <c r="S1499" s="260"/>
      <c r="T1499" s="260"/>
      <c r="U1499" s="260"/>
      <c r="V1499" s="260"/>
      <c r="W1499" s="260"/>
      <c r="X1499" s="260"/>
      <c r="Y1499" s="260"/>
      <c r="Z1499" s="260"/>
    </row>
    <row r="1500" spans="9:26" ht="14.25" customHeight="1">
      <c r="I1500" s="260"/>
      <c r="J1500" s="260"/>
      <c r="K1500" s="260"/>
      <c r="L1500" s="260"/>
      <c r="M1500" s="260"/>
      <c r="N1500" s="260"/>
      <c r="O1500" s="260"/>
      <c r="P1500" s="260"/>
      <c r="Q1500" s="260"/>
      <c r="R1500" s="260"/>
      <c r="S1500" s="260"/>
      <c r="T1500" s="260"/>
      <c r="U1500" s="260"/>
      <c r="V1500" s="260"/>
      <c r="W1500" s="260"/>
      <c r="X1500" s="260"/>
      <c r="Y1500" s="260"/>
      <c r="Z1500" s="260"/>
    </row>
    <row r="1501" spans="9:26" ht="14.25" customHeight="1">
      <c r="I1501" s="260"/>
      <c r="J1501" s="260"/>
      <c r="K1501" s="260"/>
      <c r="L1501" s="260"/>
      <c r="M1501" s="260"/>
      <c r="N1501" s="260"/>
      <c r="O1501" s="260"/>
      <c r="P1501" s="260"/>
      <c r="Q1501" s="260"/>
      <c r="R1501" s="260"/>
      <c r="S1501" s="260"/>
      <c r="T1501" s="260"/>
      <c r="U1501" s="260"/>
      <c r="V1501" s="260"/>
      <c r="W1501" s="260"/>
      <c r="X1501" s="260"/>
      <c r="Y1501" s="260"/>
      <c r="Z1501" s="260"/>
    </row>
    <row r="1502" spans="9:26" ht="14.25" customHeight="1">
      <c r="I1502" s="260"/>
      <c r="J1502" s="260"/>
      <c r="K1502" s="260"/>
      <c r="L1502" s="260"/>
      <c r="M1502" s="260"/>
      <c r="N1502" s="260"/>
      <c r="O1502" s="260"/>
      <c r="P1502" s="260"/>
      <c r="Q1502" s="260"/>
      <c r="R1502" s="260"/>
      <c r="S1502" s="260"/>
      <c r="T1502" s="260"/>
      <c r="U1502" s="260"/>
      <c r="V1502" s="260"/>
      <c r="W1502" s="260"/>
      <c r="X1502" s="260"/>
      <c r="Y1502" s="260"/>
      <c r="Z1502" s="260"/>
    </row>
    <row r="1503" spans="9:26" ht="14.25" customHeight="1">
      <c r="I1503" s="260"/>
      <c r="J1503" s="260"/>
      <c r="K1503" s="260"/>
      <c r="L1503" s="260"/>
      <c r="M1503" s="260"/>
      <c r="N1503" s="260"/>
      <c r="O1503" s="260"/>
      <c r="P1503" s="260"/>
      <c r="Q1503" s="260"/>
      <c r="R1503" s="260"/>
      <c r="S1503" s="260"/>
      <c r="T1503" s="260"/>
      <c r="U1503" s="260"/>
      <c r="V1503" s="260"/>
      <c r="W1503" s="260"/>
      <c r="X1503" s="260"/>
      <c r="Y1503" s="260"/>
      <c r="Z1503" s="260"/>
    </row>
    <row r="1504" spans="9:26" ht="14.25" customHeight="1">
      <c r="I1504" s="260"/>
      <c r="J1504" s="260"/>
      <c r="K1504" s="260"/>
      <c r="L1504" s="260"/>
      <c r="M1504" s="260"/>
      <c r="N1504" s="260"/>
      <c r="O1504" s="260"/>
      <c r="P1504" s="260"/>
      <c r="Q1504" s="260"/>
      <c r="R1504" s="260"/>
      <c r="S1504" s="260"/>
      <c r="T1504" s="260"/>
      <c r="U1504" s="260"/>
      <c r="V1504" s="260"/>
      <c r="W1504" s="260"/>
      <c r="X1504" s="260"/>
      <c r="Y1504" s="260"/>
      <c r="Z1504" s="260"/>
    </row>
    <row r="1505" spans="9:26" ht="14.25" customHeight="1">
      <c r="I1505" s="260"/>
      <c r="J1505" s="260"/>
      <c r="K1505" s="260"/>
      <c r="L1505" s="260"/>
      <c r="M1505" s="260"/>
      <c r="N1505" s="260"/>
      <c r="O1505" s="260"/>
      <c r="P1505" s="260"/>
      <c r="Q1505" s="260"/>
      <c r="R1505" s="260"/>
      <c r="S1505" s="260"/>
      <c r="T1505" s="260"/>
      <c r="U1505" s="260"/>
      <c r="V1505" s="260"/>
      <c r="W1505" s="260"/>
      <c r="X1505" s="260"/>
      <c r="Y1505" s="260"/>
      <c r="Z1505" s="260"/>
    </row>
    <row r="1506" spans="9:26" ht="14.25" customHeight="1">
      <c r="I1506" s="260"/>
      <c r="J1506" s="260"/>
      <c r="K1506" s="260"/>
      <c r="L1506" s="260"/>
      <c r="M1506" s="260"/>
      <c r="N1506" s="260"/>
      <c r="O1506" s="260"/>
      <c r="P1506" s="260"/>
      <c r="Q1506" s="260"/>
      <c r="R1506" s="260"/>
      <c r="S1506" s="260"/>
      <c r="T1506" s="260"/>
      <c r="U1506" s="260"/>
      <c r="V1506" s="260"/>
      <c r="W1506" s="260"/>
      <c r="X1506" s="260"/>
      <c r="Y1506" s="260"/>
      <c r="Z1506" s="260"/>
    </row>
    <row r="1507" spans="9:26" ht="14.25" customHeight="1">
      <c r="I1507" s="260"/>
      <c r="J1507" s="260"/>
      <c r="K1507" s="260"/>
      <c r="L1507" s="260"/>
      <c r="M1507" s="260"/>
      <c r="N1507" s="260"/>
      <c r="O1507" s="260"/>
      <c r="P1507" s="260"/>
      <c r="Q1507" s="260"/>
      <c r="R1507" s="260"/>
      <c r="S1507" s="260"/>
      <c r="T1507" s="260"/>
      <c r="U1507" s="260"/>
      <c r="V1507" s="260"/>
      <c r="W1507" s="260"/>
      <c r="X1507" s="260"/>
      <c r="Y1507" s="260"/>
      <c r="Z1507" s="260"/>
    </row>
    <row r="1508" spans="9:26" ht="14.25" customHeight="1">
      <c r="I1508" s="260"/>
      <c r="J1508" s="260"/>
      <c r="K1508" s="260"/>
      <c r="L1508" s="260"/>
      <c r="M1508" s="260"/>
      <c r="N1508" s="260"/>
      <c r="O1508" s="260"/>
      <c r="P1508" s="260"/>
      <c r="Q1508" s="260"/>
      <c r="R1508" s="260"/>
      <c r="S1508" s="260"/>
      <c r="T1508" s="260"/>
      <c r="U1508" s="260"/>
      <c r="V1508" s="260"/>
      <c r="W1508" s="260"/>
      <c r="X1508" s="260"/>
      <c r="Y1508" s="260"/>
      <c r="Z1508" s="260"/>
    </row>
    <row r="1509" spans="9:26" ht="14.25" customHeight="1">
      <c r="I1509" s="260"/>
      <c r="J1509" s="260"/>
      <c r="K1509" s="260"/>
      <c r="L1509" s="260"/>
      <c r="M1509" s="260"/>
      <c r="N1509" s="260"/>
      <c r="O1509" s="260"/>
      <c r="P1509" s="260"/>
      <c r="Q1509" s="260"/>
      <c r="R1509" s="260"/>
      <c r="S1509" s="260"/>
      <c r="T1509" s="260"/>
      <c r="U1509" s="260"/>
      <c r="V1509" s="260"/>
      <c r="W1509" s="260"/>
      <c r="X1509" s="260"/>
      <c r="Y1509" s="260"/>
      <c r="Z1509" s="260"/>
    </row>
    <row r="1510" spans="9:26" ht="14.25" customHeight="1">
      <c r="I1510" s="260"/>
      <c r="J1510" s="260"/>
      <c r="K1510" s="260"/>
      <c r="L1510" s="260"/>
      <c r="M1510" s="260"/>
      <c r="N1510" s="260"/>
      <c r="O1510" s="260"/>
      <c r="P1510" s="260"/>
      <c r="Q1510" s="260"/>
      <c r="R1510" s="260"/>
      <c r="S1510" s="260"/>
      <c r="T1510" s="260"/>
      <c r="U1510" s="260"/>
      <c r="V1510" s="260"/>
      <c r="W1510" s="260"/>
      <c r="X1510" s="260"/>
      <c r="Y1510" s="260"/>
      <c r="Z1510" s="260"/>
    </row>
    <row r="1511" spans="9:26" ht="14.25" customHeight="1">
      <c r="I1511" s="260"/>
      <c r="J1511" s="260"/>
      <c r="K1511" s="260"/>
      <c r="L1511" s="260"/>
      <c r="M1511" s="260"/>
      <c r="N1511" s="260"/>
      <c r="O1511" s="260"/>
      <c r="P1511" s="260"/>
      <c r="Q1511" s="260"/>
      <c r="R1511" s="260"/>
      <c r="S1511" s="260"/>
      <c r="T1511" s="260"/>
      <c r="U1511" s="260"/>
      <c r="V1511" s="260"/>
      <c r="W1511" s="260"/>
      <c r="X1511" s="260"/>
      <c r="Y1511" s="260"/>
      <c r="Z1511" s="260"/>
    </row>
    <row r="1512" spans="9:26" ht="14.25" customHeight="1">
      <c r="I1512" s="260"/>
      <c r="J1512" s="260"/>
      <c r="K1512" s="260"/>
      <c r="L1512" s="260"/>
      <c r="M1512" s="260"/>
      <c r="N1512" s="260"/>
      <c r="O1512" s="260"/>
      <c r="P1512" s="260"/>
      <c r="Q1512" s="260"/>
      <c r="R1512" s="260"/>
      <c r="S1512" s="260"/>
      <c r="T1512" s="260"/>
      <c r="U1512" s="260"/>
      <c r="V1512" s="260"/>
      <c r="W1512" s="260"/>
      <c r="X1512" s="260"/>
      <c r="Y1512" s="260"/>
      <c r="Z1512" s="260"/>
    </row>
    <row r="1513" spans="9:26" ht="14.25" customHeight="1">
      <c r="I1513" s="260"/>
      <c r="J1513" s="260"/>
      <c r="K1513" s="260"/>
      <c r="L1513" s="260"/>
      <c r="M1513" s="260"/>
      <c r="N1513" s="260"/>
      <c r="O1513" s="260"/>
      <c r="P1513" s="260"/>
      <c r="Q1513" s="260"/>
      <c r="R1513" s="260"/>
      <c r="S1513" s="260"/>
      <c r="T1513" s="260"/>
      <c r="U1513" s="260"/>
      <c r="V1513" s="260"/>
      <c r="W1513" s="260"/>
      <c r="X1513" s="260"/>
      <c r="Y1513" s="260"/>
      <c r="Z1513" s="260"/>
    </row>
    <row r="1514" spans="9:26" ht="14.25" customHeight="1">
      <c r="I1514" s="260"/>
      <c r="J1514" s="260"/>
      <c r="K1514" s="260"/>
      <c r="L1514" s="260"/>
      <c r="M1514" s="260"/>
      <c r="N1514" s="260"/>
      <c r="O1514" s="260"/>
      <c r="P1514" s="260"/>
      <c r="Q1514" s="260"/>
      <c r="R1514" s="260"/>
      <c r="S1514" s="260"/>
      <c r="T1514" s="260"/>
      <c r="U1514" s="260"/>
      <c r="V1514" s="260"/>
      <c r="W1514" s="260"/>
      <c r="X1514" s="260"/>
      <c r="Y1514" s="260"/>
      <c r="Z1514" s="260"/>
    </row>
    <row r="1515" spans="9:26" ht="14.25" customHeight="1">
      <c r="I1515" s="260"/>
      <c r="J1515" s="260"/>
      <c r="K1515" s="260"/>
      <c r="L1515" s="260"/>
      <c r="M1515" s="260"/>
      <c r="N1515" s="260"/>
      <c r="O1515" s="260"/>
      <c r="P1515" s="260"/>
      <c r="Q1515" s="260"/>
      <c r="R1515" s="260"/>
      <c r="S1515" s="260"/>
      <c r="T1515" s="260"/>
      <c r="U1515" s="260"/>
      <c r="V1515" s="260"/>
      <c r="W1515" s="260"/>
      <c r="X1515" s="260"/>
      <c r="Y1515" s="260"/>
      <c r="Z1515" s="260"/>
    </row>
    <row r="1516" spans="9:26" ht="14.25" customHeight="1">
      <c r="I1516" s="260"/>
      <c r="J1516" s="260"/>
      <c r="K1516" s="260"/>
      <c r="L1516" s="260"/>
      <c r="M1516" s="260"/>
      <c r="N1516" s="260"/>
      <c r="O1516" s="260"/>
      <c r="P1516" s="260"/>
      <c r="Q1516" s="260"/>
      <c r="R1516" s="260"/>
      <c r="S1516" s="260"/>
      <c r="T1516" s="260"/>
      <c r="U1516" s="260"/>
      <c r="V1516" s="260"/>
      <c r="W1516" s="260"/>
      <c r="X1516" s="260"/>
      <c r="Y1516" s="260"/>
      <c r="Z1516" s="260"/>
    </row>
    <row r="1517" spans="9:26" ht="14.25" customHeight="1">
      <c r="I1517" s="260"/>
      <c r="J1517" s="260"/>
      <c r="K1517" s="260"/>
      <c r="L1517" s="260"/>
      <c r="M1517" s="260"/>
      <c r="N1517" s="260"/>
      <c r="O1517" s="260"/>
      <c r="P1517" s="260"/>
      <c r="Q1517" s="260"/>
      <c r="R1517" s="260"/>
      <c r="S1517" s="260"/>
      <c r="T1517" s="260"/>
      <c r="U1517" s="260"/>
      <c r="V1517" s="260"/>
      <c r="W1517" s="260"/>
      <c r="X1517" s="260"/>
      <c r="Y1517" s="260"/>
      <c r="Z1517" s="260"/>
    </row>
    <row r="1518" spans="9:26" ht="14.25" customHeight="1">
      <c r="I1518" s="260"/>
      <c r="J1518" s="260"/>
      <c r="K1518" s="260"/>
      <c r="L1518" s="260"/>
      <c r="M1518" s="260"/>
      <c r="N1518" s="260"/>
      <c r="O1518" s="260"/>
      <c r="P1518" s="260"/>
      <c r="Q1518" s="260"/>
      <c r="R1518" s="260"/>
      <c r="S1518" s="260"/>
      <c r="T1518" s="260"/>
      <c r="U1518" s="260"/>
      <c r="V1518" s="260"/>
      <c r="W1518" s="260"/>
      <c r="X1518" s="260"/>
      <c r="Y1518" s="260"/>
      <c r="Z1518" s="260"/>
    </row>
    <row r="1519" spans="9:26" ht="14.25" customHeight="1">
      <c r="I1519" s="260"/>
      <c r="J1519" s="260"/>
      <c r="K1519" s="260"/>
      <c r="L1519" s="260"/>
      <c r="M1519" s="260"/>
      <c r="N1519" s="260"/>
      <c r="O1519" s="260"/>
      <c r="P1519" s="260"/>
      <c r="Q1519" s="260"/>
      <c r="R1519" s="260"/>
      <c r="S1519" s="260"/>
      <c r="T1519" s="260"/>
      <c r="U1519" s="260"/>
      <c r="V1519" s="260"/>
      <c r="W1519" s="260"/>
      <c r="X1519" s="260"/>
      <c r="Y1519" s="260"/>
      <c r="Z1519" s="260"/>
    </row>
    <row r="1520" spans="9:26" ht="14.25" customHeight="1">
      <c r="I1520" s="260"/>
      <c r="J1520" s="260"/>
      <c r="K1520" s="260"/>
      <c r="L1520" s="260"/>
      <c r="M1520" s="260"/>
      <c r="N1520" s="260"/>
      <c r="O1520" s="260"/>
      <c r="P1520" s="260"/>
      <c r="Q1520" s="260"/>
      <c r="R1520" s="260"/>
      <c r="S1520" s="260"/>
      <c r="T1520" s="260"/>
      <c r="U1520" s="260"/>
      <c r="V1520" s="260"/>
      <c r="W1520" s="260"/>
      <c r="X1520" s="260"/>
      <c r="Y1520" s="260"/>
      <c r="Z1520" s="260"/>
    </row>
    <row r="1521" spans="9:26" ht="14.25" customHeight="1">
      <c r="I1521" s="260"/>
      <c r="J1521" s="260"/>
      <c r="K1521" s="260"/>
      <c r="L1521" s="260"/>
      <c r="M1521" s="260"/>
      <c r="N1521" s="260"/>
      <c r="O1521" s="260"/>
      <c r="P1521" s="260"/>
      <c r="Q1521" s="260"/>
      <c r="R1521" s="260"/>
      <c r="S1521" s="260"/>
      <c r="T1521" s="260"/>
      <c r="U1521" s="260"/>
      <c r="V1521" s="260"/>
      <c r="W1521" s="260"/>
      <c r="X1521" s="260"/>
      <c r="Y1521" s="260"/>
      <c r="Z1521" s="260"/>
    </row>
    <row r="1522" spans="9:26" ht="14.25" customHeight="1">
      <c r="I1522" s="260"/>
      <c r="J1522" s="260"/>
      <c r="K1522" s="260"/>
      <c r="L1522" s="260"/>
      <c r="M1522" s="260"/>
      <c r="N1522" s="260"/>
      <c r="O1522" s="260"/>
      <c r="P1522" s="260"/>
      <c r="Q1522" s="260"/>
      <c r="R1522" s="260"/>
      <c r="S1522" s="260"/>
      <c r="T1522" s="260"/>
      <c r="U1522" s="260"/>
      <c r="V1522" s="260"/>
      <c r="W1522" s="260"/>
      <c r="X1522" s="260"/>
      <c r="Y1522" s="260"/>
      <c r="Z1522" s="260"/>
    </row>
    <row r="1523" spans="9:26" ht="14.25" customHeight="1">
      <c r="I1523" s="260"/>
      <c r="J1523" s="260"/>
      <c r="K1523" s="260"/>
      <c r="L1523" s="260"/>
      <c r="M1523" s="260"/>
      <c r="N1523" s="260"/>
      <c r="O1523" s="260"/>
      <c r="P1523" s="260"/>
      <c r="Q1523" s="260"/>
      <c r="R1523" s="260"/>
      <c r="S1523" s="260"/>
      <c r="T1523" s="260"/>
      <c r="U1523" s="260"/>
      <c r="V1523" s="260"/>
      <c r="W1523" s="260"/>
      <c r="X1523" s="260"/>
      <c r="Y1523" s="260"/>
      <c r="Z1523" s="260"/>
    </row>
    <row r="1524" spans="9:26" ht="14.25" customHeight="1">
      <c r="I1524" s="260"/>
      <c r="J1524" s="260"/>
      <c r="K1524" s="260"/>
      <c r="L1524" s="260"/>
      <c r="M1524" s="260"/>
      <c r="N1524" s="260"/>
      <c r="O1524" s="260"/>
      <c r="P1524" s="260"/>
      <c r="Q1524" s="260"/>
      <c r="R1524" s="260"/>
      <c r="S1524" s="260"/>
      <c r="T1524" s="260"/>
      <c r="U1524" s="260"/>
      <c r="V1524" s="260"/>
      <c r="W1524" s="260"/>
      <c r="X1524" s="260"/>
      <c r="Y1524" s="260"/>
      <c r="Z1524" s="260"/>
    </row>
    <row r="1525" spans="9:26" ht="14.25" customHeight="1">
      <c r="I1525" s="260"/>
      <c r="J1525" s="260"/>
      <c r="K1525" s="260"/>
      <c r="L1525" s="260"/>
      <c r="M1525" s="260"/>
      <c r="N1525" s="260"/>
      <c r="O1525" s="260"/>
      <c r="P1525" s="260"/>
      <c r="Q1525" s="260"/>
      <c r="R1525" s="260"/>
      <c r="S1525" s="260"/>
      <c r="T1525" s="260"/>
      <c r="U1525" s="260"/>
      <c r="V1525" s="260"/>
      <c r="W1525" s="260"/>
      <c r="X1525" s="260"/>
      <c r="Y1525" s="260"/>
      <c r="Z1525" s="260"/>
    </row>
    <row r="1526" spans="9:26" ht="14.25" customHeight="1">
      <c r="I1526" s="260"/>
      <c r="J1526" s="260"/>
      <c r="K1526" s="260"/>
      <c r="L1526" s="260"/>
      <c r="M1526" s="260"/>
      <c r="N1526" s="260"/>
      <c r="O1526" s="260"/>
      <c r="P1526" s="260"/>
      <c r="Q1526" s="260"/>
      <c r="R1526" s="260"/>
      <c r="S1526" s="260"/>
      <c r="T1526" s="260"/>
      <c r="U1526" s="260"/>
      <c r="V1526" s="260"/>
      <c r="W1526" s="260"/>
      <c r="X1526" s="260"/>
      <c r="Y1526" s="260"/>
      <c r="Z1526" s="260"/>
    </row>
    <row r="1527" spans="9:26" ht="14.25" customHeight="1">
      <c r="I1527" s="260"/>
      <c r="J1527" s="260"/>
      <c r="K1527" s="260"/>
      <c r="L1527" s="260"/>
      <c r="M1527" s="260"/>
      <c r="N1527" s="260"/>
      <c r="O1527" s="260"/>
      <c r="P1527" s="260"/>
      <c r="Q1527" s="260"/>
      <c r="R1527" s="260"/>
      <c r="S1527" s="260"/>
      <c r="T1527" s="260"/>
      <c r="U1527" s="260"/>
      <c r="V1527" s="260"/>
      <c r="W1527" s="260"/>
      <c r="X1527" s="260"/>
      <c r="Y1527" s="260"/>
      <c r="Z1527" s="260"/>
    </row>
    <row r="1528" spans="9:26" ht="14.25" customHeight="1">
      <c r="I1528" s="260"/>
      <c r="J1528" s="260"/>
      <c r="K1528" s="260"/>
      <c r="L1528" s="260"/>
      <c r="M1528" s="260"/>
      <c r="N1528" s="260"/>
      <c r="O1528" s="260"/>
      <c r="P1528" s="260"/>
      <c r="Q1528" s="260"/>
      <c r="R1528" s="260"/>
      <c r="S1528" s="260"/>
      <c r="T1528" s="260"/>
      <c r="U1528" s="260"/>
      <c r="V1528" s="260"/>
      <c r="W1528" s="260"/>
      <c r="X1528" s="260"/>
      <c r="Y1528" s="260"/>
      <c r="Z1528" s="260"/>
    </row>
    <row r="1529" spans="9:26" ht="14.25" customHeight="1">
      <c r="I1529" s="260"/>
      <c r="J1529" s="260"/>
      <c r="K1529" s="260"/>
      <c r="L1529" s="260"/>
      <c r="M1529" s="260"/>
      <c r="N1529" s="260"/>
      <c r="O1529" s="260"/>
      <c r="P1529" s="260"/>
      <c r="Q1529" s="260"/>
      <c r="R1529" s="260"/>
      <c r="S1529" s="260"/>
      <c r="T1529" s="260"/>
      <c r="U1529" s="260"/>
      <c r="V1529" s="260"/>
      <c r="W1529" s="260"/>
      <c r="X1529" s="260"/>
      <c r="Y1529" s="260"/>
      <c r="Z1529" s="260"/>
    </row>
    <row r="1530" spans="9:26" ht="14.25" customHeight="1">
      <c r="I1530" s="260"/>
      <c r="J1530" s="260"/>
      <c r="K1530" s="260"/>
      <c r="L1530" s="260"/>
      <c r="M1530" s="260"/>
      <c r="N1530" s="260"/>
      <c r="O1530" s="260"/>
      <c r="P1530" s="260"/>
      <c r="Q1530" s="260"/>
      <c r="R1530" s="260"/>
      <c r="S1530" s="260"/>
      <c r="T1530" s="260"/>
      <c r="U1530" s="260"/>
      <c r="V1530" s="260"/>
      <c r="W1530" s="260"/>
      <c r="X1530" s="260"/>
      <c r="Y1530" s="260"/>
      <c r="Z1530" s="260"/>
    </row>
    <row r="1531" spans="9:26" ht="14.25" customHeight="1">
      <c r="I1531" s="260"/>
      <c r="J1531" s="260"/>
      <c r="K1531" s="260"/>
      <c r="L1531" s="260"/>
      <c r="M1531" s="260"/>
      <c r="N1531" s="260"/>
      <c r="O1531" s="260"/>
      <c r="P1531" s="260"/>
      <c r="Q1531" s="260"/>
      <c r="R1531" s="260"/>
      <c r="S1531" s="260"/>
      <c r="T1531" s="260"/>
      <c r="U1531" s="260"/>
      <c r="V1531" s="260"/>
      <c r="W1531" s="260"/>
      <c r="X1531" s="260"/>
      <c r="Y1531" s="260"/>
      <c r="Z1531" s="260"/>
    </row>
    <row r="1532" spans="9:26" ht="14.25" customHeight="1">
      <c r="I1532" s="260"/>
      <c r="J1532" s="260"/>
      <c r="K1532" s="260"/>
      <c r="L1532" s="260"/>
      <c r="M1532" s="260"/>
      <c r="N1532" s="260"/>
      <c r="O1532" s="260"/>
      <c r="P1532" s="260"/>
      <c r="Q1532" s="260"/>
      <c r="R1532" s="260"/>
      <c r="S1532" s="260"/>
      <c r="T1532" s="260"/>
      <c r="U1532" s="260"/>
      <c r="V1532" s="260"/>
      <c r="W1532" s="260"/>
      <c r="X1532" s="260"/>
      <c r="Y1532" s="260"/>
      <c r="Z1532" s="260"/>
    </row>
    <row r="1533" spans="9:26" ht="14.25" customHeight="1">
      <c r="I1533" s="260"/>
      <c r="J1533" s="260"/>
      <c r="K1533" s="260"/>
      <c r="L1533" s="260"/>
      <c r="M1533" s="260"/>
      <c r="N1533" s="260"/>
      <c r="O1533" s="260"/>
      <c r="P1533" s="260"/>
      <c r="Q1533" s="260"/>
      <c r="R1533" s="260"/>
      <c r="S1533" s="260"/>
      <c r="T1533" s="260"/>
      <c r="U1533" s="260"/>
      <c r="V1533" s="260"/>
      <c r="W1533" s="260"/>
      <c r="X1533" s="260"/>
      <c r="Y1533" s="260"/>
      <c r="Z1533" s="260"/>
    </row>
    <row r="1534" spans="9:26" ht="14.25" customHeight="1">
      <c r="I1534" s="260"/>
      <c r="J1534" s="260"/>
      <c r="K1534" s="260"/>
      <c r="L1534" s="260"/>
      <c r="M1534" s="260"/>
      <c r="N1534" s="260"/>
      <c r="O1534" s="260"/>
      <c r="P1534" s="260"/>
      <c r="Q1534" s="260"/>
      <c r="R1534" s="260"/>
      <c r="S1534" s="260"/>
      <c r="T1534" s="260"/>
      <c r="U1534" s="260"/>
      <c r="V1534" s="260"/>
      <c r="W1534" s="260"/>
      <c r="X1534" s="260"/>
      <c r="Y1534" s="260"/>
      <c r="Z1534" s="260"/>
    </row>
    <row r="1535" spans="9:26" ht="14.25" customHeight="1">
      <c r="I1535" s="260"/>
      <c r="J1535" s="260"/>
      <c r="K1535" s="260"/>
      <c r="L1535" s="260"/>
      <c r="M1535" s="260"/>
      <c r="N1535" s="260"/>
      <c r="O1535" s="260"/>
      <c r="P1535" s="260"/>
      <c r="Q1535" s="260"/>
      <c r="R1535" s="260"/>
      <c r="S1535" s="260"/>
      <c r="T1535" s="260"/>
      <c r="U1535" s="260"/>
      <c r="V1535" s="260"/>
      <c r="W1535" s="260"/>
      <c r="X1535" s="260"/>
      <c r="Y1535" s="260"/>
      <c r="Z1535" s="260"/>
    </row>
    <row r="1536" spans="9:26" ht="14.25" customHeight="1">
      <c r="I1536" s="260"/>
      <c r="J1536" s="260"/>
      <c r="K1536" s="260"/>
      <c r="L1536" s="260"/>
      <c r="M1536" s="260"/>
      <c r="N1536" s="260"/>
      <c r="O1536" s="260"/>
      <c r="P1536" s="260"/>
      <c r="Q1536" s="260"/>
      <c r="R1536" s="260"/>
      <c r="S1536" s="260"/>
      <c r="T1536" s="260"/>
      <c r="U1536" s="260"/>
      <c r="V1536" s="260"/>
      <c r="W1536" s="260"/>
      <c r="X1536" s="260"/>
      <c r="Y1536" s="260"/>
      <c r="Z1536" s="260"/>
    </row>
    <row r="1537" spans="9:26" ht="14.25" customHeight="1">
      <c r="I1537" s="260"/>
      <c r="J1537" s="260"/>
      <c r="K1537" s="260"/>
      <c r="L1537" s="260"/>
      <c r="M1537" s="260"/>
      <c r="N1537" s="260"/>
      <c r="O1537" s="260"/>
      <c r="P1537" s="260"/>
      <c r="Q1537" s="260"/>
      <c r="R1537" s="260"/>
      <c r="S1537" s="260"/>
      <c r="T1537" s="260"/>
      <c r="U1537" s="260"/>
      <c r="V1537" s="260"/>
      <c r="W1537" s="260"/>
      <c r="X1537" s="260"/>
      <c r="Y1537" s="260"/>
      <c r="Z1537" s="260"/>
    </row>
    <row r="1538" spans="9:26" ht="14.25" customHeight="1">
      <c r="I1538" s="260"/>
      <c r="J1538" s="260"/>
      <c r="K1538" s="260"/>
      <c r="L1538" s="260"/>
      <c r="M1538" s="260"/>
      <c r="N1538" s="260"/>
      <c r="O1538" s="260"/>
      <c r="P1538" s="260"/>
      <c r="Q1538" s="260"/>
      <c r="R1538" s="260"/>
      <c r="S1538" s="260"/>
      <c r="T1538" s="260"/>
      <c r="U1538" s="260"/>
      <c r="V1538" s="260"/>
      <c r="W1538" s="260"/>
      <c r="X1538" s="260"/>
      <c r="Y1538" s="260"/>
      <c r="Z1538" s="260"/>
    </row>
    <row r="1539" spans="9:26" ht="14.25" customHeight="1">
      <c r="I1539" s="260"/>
      <c r="J1539" s="260"/>
      <c r="K1539" s="260"/>
      <c r="L1539" s="260"/>
      <c r="M1539" s="260"/>
      <c r="N1539" s="260"/>
      <c r="O1539" s="260"/>
      <c r="P1539" s="260"/>
      <c r="Q1539" s="260"/>
      <c r="R1539" s="260"/>
      <c r="S1539" s="260"/>
      <c r="T1539" s="260"/>
      <c r="U1539" s="260"/>
      <c r="V1539" s="260"/>
      <c r="W1539" s="260"/>
      <c r="X1539" s="260"/>
      <c r="Y1539" s="260"/>
      <c r="Z1539" s="260"/>
    </row>
    <row r="1540" spans="9:26" ht="14.25" customHeight="1">
      <c r="I1540" s="260"/>
      <c r="J1540" s="260"/>
      <c r="K1540" s="260"/>
      <c r="L1540" s="260"/>
      <c r="M1540" s="260"/>
      <c r="N1540" s="260"/>
      <c r="O1540" s="260"/>
      <c r="P1540" s="260"/>
      <c r="Q1540" s="260"/>
      <c r="R1540" s="260"/>
      <c r="S1540" s="260"/>
      <c r="T1540" s="260"/>
      <c r="U1540" s="260"/>
      <c r="V1540" s="260"/>
      <c r="W1540" s="260"/>
      <c r="X1540" s="260"/>
      <c r="Y1540" s="260"/>
      <c r="Z1540" s="260"/>
    </row>
    <row r="1541" spans="9:26" ht="14.25" customHeight="1">
      <c r="I1541" s="260"/>
      <c r="J1541" s="260"/>
      <c r="K1541" s="260"/>
      <c r="L1541" s="260"/>
      <c r="M1541" s="260"/>
      <c r="N1541" s="260"/>
      <c r="O1541" s="260"/>
      <c r="P1541" s="260"/>
      <c r="Q1541" s="260"/>
      <c r="R1541" s="260"/>
      <c r="S1541" s="260"/>
      <c r="T1541" s="260"/>
      <c r="U1541" s="260"/>
      <c r="V1541" s="260"/>
      <c r="W1541" s="260"/>
      <c r="X1541" s="260"/>
      <c r="Y1541" s="260"/>
      <c r="Z1541" s="260"/>
    </row>
    <row r="1542" spans="9:26" ht="14.25" customHeight="1">
      <c r="I1542" s="260"/>
      <c r="J1542" s="260"/>
      <c r="K1542" s="260"/>
      <c r="L1542" s="260"/>
      <c r="M1542" s="260"/>
      <c r="N1542" s="260"/>
      <c r="O1542" s="260"/>
      <c r="P1542" s="260"/>
      <c r="Q1542" s="260"/>
      <c r="R1542" s="260"/>
      <c r="S1542" s="260"/>
      <c r="T1542" s="260"/>
      <c r="U1542" s="260"/>
      <c r="V1542" s="260"/>
      <c r="W1542" s="260"/>
      <c r="X1542" s="260"/>
      <c r="Y1542" s="260"/>
      <c r="Z1542" s="260"/>
    </row>
    <row r="1543" spans="9:26" ht="14.25" customHeight="1">
      <c r="I1543" s="260"/>
      <c r="J1543" s="260"/>
      <c r="K1543" s="260"/>
      <c r="L1543" s="260"/>
      <c r="M1543" s="260"/>
      <c r="N1543" s="260"/>
      <c r="O1543" s="260"/>
      <c r="P1543" s="260"/>
      <c r="Q1543" s="260"/>
      <c r="R1543" s="260"/>
      <c r="S1543" s="260"/>
      <c r="T1543" s="260"/>
      <c r="U1543" s="260"/>
      <c r="V1543" s="260"/>
      <c r="W1543" s="260"/>
      <c r="X1543" s="260"/>
      <c r="Y1543" s="260"/>
      <c r="Z1543" s="260"/>
    </row>
    <row r="1544" spans="9:26" ht="14.25" customHeight="1">
      <c r="I1544" s="260"/>
      <c r="J1544" s="260"/>
      <c r="K1544" s="260"/>
      <c r="L1544" s="260"/>
      <c r="M1544" s="260"/>
      <c r="N1544" s="260"/>
      <c r="O1544" s="260"/>
      <c r="P1544" s="260"/>
      <c r="Q1544" s="260"/>
      <c r="R1544" s="260"/>
      <c r="S1544" s="260"/>
      <c r="T1544" s="260"/>
      <c r="U1544" s="260"/>
      <c r="V1544" s="260"/>
      <c r="W1544" s="260"/>
      <c r="X1544" s="260"/>
      <c r="Y1544" s="260"/>
      <c r="Z1544" s="260"/>
    </row>
    <row r="1545" spans="9:26" ht="14.25" customHeight="1">
      <c r="I1545" s="260"/>
      <c r="J1545" s="260"/>
      <c r="K1545" s="260"/>
      <c r="L1545" s="260"/>
      <c r="M1545" s="260"/>
      <c r="N1545" s="260"/>
      <c r="O1545" s="260"/>
      <c r="P1545" s="260"/>
      <c r="Q1545" s="260"/>
      <c r="R1545" s="260"/>
      <c r="S1545" s="260"/>
      <c r="T1545" s="260"/>
      <c r="U1545" s="260"/>
      <c r="V1545" s="260"/>
      <c r="W1545" s="260"/>
      <c r="X1545" s="260"/>
      <c r="Y1545" s="260"/>
      <c r="Z1545" s="260"/>
    </row>
    <row r="1546" spans="9:26" ht="14.25" customHeight="1">
      <c r="I1546" s="260"/>
      <c r="J1546" s="260"/>
      <c r="K1546" s="260"/>
      <c r="L1546" s="260"/>
      <c r="M1546" s="260"/>
      <c r="N1546" s="260"/>
      <c r="O1546" s="260"/>
      <c r="P1546" s="260"/>
      <c r="Q1546" s="260"/>
      <c r="R1546" s="260"/>
      <c r="S1546" s="260"/>
      <c r="T1546" s="260"/>
      <c r="U1546" s="260"/>
      <c r="V1546" s="260"/>
      <c r="W1546" s="260"/>
      <c r="X1546" s="260"/>
      <c r="Y1546" s="260"/>
      <c r="Z1546" s="260"/>
    </row>
    <row r="1547" spans="9:26" ht="14.25" customHeight="1">
      <c r="I1547" s="260"/>
      <c r="J1547" s="260"/>
      <c r="K1547" s="260"/>
      <c r="L1547" s="260"/>
      <c r="M1547" s="260"/>
      <c r="N1547" s="260"/>
      <c r="O1547" s="260"/>
      <c r="P1547" s="260"/>
      <c r="Q1547" s="260"/>
      <c r="R1547" s="260"/>
      <c r="S1547" s="260"/>
      <c r="T1547" s="260"/>
      <c r="U1547" s="260"/>
      <c r="V1547" s="260"/>
      <c r="W1547" s="260"/>
      <c r="X1547" s="260"/>
      <c r="Y1547" s="260"/>
      <c r="Z1547" s="260"/>
    </row>
    <row r="1548" spans="9:26" ht="14.25" customHeight="1">
      <c r="I1548" s="260"/>
      <c r="J1548" s="260"/>
      <c r="K1548" s="260"/>
      <c r="L1548" s="260"/>
      <c r="M1548" s="260"/>
      <c r="N1548" s="260"/>
      <c r="O1548" s="260"/>
      <c r="P1548" s="260"/>
      <c r="Q1548" s="260"/>
      <c r="R1548" s="260"/>
      <c r="S1548" s="260"/>
      <c r="T1548" s="260"/>
      <c r="U1548" s="260"/>
      <c r="V1548" s="260"/>
      <c r="W1548" s="260"/>
      <c r="X1548" s="260"/>
      <c r="Y1548" s="260"/>
      <c r="Z1548" s="260"/>
    </row>
    <row r="1549" spans="9:26" ht="14.25" customHeight="1">
      <c r="I1549" s="260"/>
      <c r="J1549" s="260"/>
      <c r="K1549" s="260"/>
      <c r="L1549" s="260"/>
      <c r="M1549" s="260"/>
      <c r="N1549" s="260"/>
      <c r="O1549" s="260"/>
      <c r="P1549" s="260"/>
      <c r="Q1549" s="260"/>
      <c r="R1549" s="260"/>
      <c r="S1549" s="260"/>
      <c r="T1549" s="260"/>
      <c r="U1549" s="260"/>
      <c r="V1549" s="260"/>
      <c r="W1549" s="260"/>
      <c r="X1549" s="260"/>
      <c r="Y1549" s="260"/>
      <c r="Z1549" s="260"/>
    </row>
    <row r="1550" spans="9:26" ht="14.25" customHeight="1">
      <c r="I1550" s="260"/>
      <c r="J1550" s="260"/>
      <c r="K1550" s="260"/>
      <c r="L1550" s="260"/>
      <c r="M1550" s="260"/>
      <c r="N1550" s="260"/>
      <c r="O1550" s="260"/>
      <c r="P1550" s="260"/>
      <c r="Q1550" s="260"/>
      <c r="R1550" s="260"/>
      <c r="S1550" s="260"/>
      <c r="T1550" s="260"/>
      <c r="U1550" s="260"/>
      <c r="V1550" s="260"/>
      <c r="W1550" s="260"/>
      <c r="X1550" s="260"/>
      <c r="Y1550" s="260"/>
      <c r="Z1550" s="260"/>
    </row>
    <row r="1551" spans="9:26" ht="14.25" customHeight="1">
      <c r="I1551" s="260"/>
      <c r="J1551" s="260"/>
      <c r="K1551" s="260"/>
      <c r="L1551" s="260"/>
      <c r="M1551" s="260"/>
      <c r="N1551" s="260"/>
      <c r="O1551" s="260"/>
      <c r="P1551" s="260"/>
      <c r="Q1551" s="260"/>
      <c r="R1551" s="260"/>
      <c r="S1551" s="260"/>
      <c r="T1551" s="260"/>
      <c r="U1551" s="260"/>
      <c r="V1551" s="260"/>
      <c r="W1551" s="260"/>
      <c r="X1551" s="260"/>
      <c r="Y1551" s="260"/>
      <c r="Z1551" s="260"/>
    </row>
    <row r="1552" spans="9:26" ht="14.25" customHeight="1">
      <c r="I1552" s="260"/>
      <c r="J1552" s="260"/>
      <c r="K1552" s="260"/>
      <c r="L1552" s="260"/>
      <c r="M1552" s="260"/>
      <c r="N1552" s="260"/>
      <c r="O1552" s="260"/>
      <c r="P1552" s="260"/>
      <c r="Q1552" s="260"/>
      <c r="R1552" s="260"/>
      <c r="S1552" s="260"/>
      <c r="T1552" s="260"/>
      <c r="U1552" s="260"/>
      <c r="V1552" s="260"/>
      <c r="W1552" s="260"/>
      <c r="X1552" s="260"/>
      <c r="Y1552" s="260"/>
      <c r="Z1552" s="260"/>
    </row>
    <row r="1553" spans="9:26" ht="14.25" customHeight="1">
      <c r="I1553" s="260"/>
      <c r="J1553" s="260"/>
      <c r="K1553" s="260"/>
      <c r="L1553" s="260"/>
      <c r="M1553" s="260"/>
      <c r="N1553" s="260"/>
      <c r="O1553" s="260"/>
      <c r="P1553" s="260"/>
      <c r="Q1553" s="260"/>
      <c r="R1553" s="260"/>
      <c r="S1553" s="260"/>
      <c r="T1553" s="260"/>
      <c r="U1553" s="260"/>
      <c r="V1553" s="260"/>
      <c r="W1553" s="260"/>
      <c r="X1553" s="260"/>
      <c r="Y1553" s="260"/>
      <c r="Z1553" s="260"/>
    </row>
    <row r="1554" spans="9:26" ht="14.25" customHeight="1">
      <c r="I1554" s="260"/>
      <c r="J1554" s="260"/>
      <c r="K1554" s="260"/>
      <c r="L1554" s="260"/>
      <c r="M1554" s="260"/>
      <c r="N1554" s="260"/>
      <c r="O1554" s="260"/>
      <c r="P1554" s="260"/>
      <c r="Q1554" s="260"/>
      <c r="R1554" s="260"/>
      <c r="S1554" s="260"/>
      <c r="T1554" s="260"/>
      <c r="U1554" s="260"/>
      <c r="V1554" s="260"/>
      <c r="W1554" s="260"/>
      <c r="X1554" s="260"/>
      <c r="Y1554" s="260"/>
      <c r="Z1554" s="260"/>
    </row>
    <row r="1555" spans="9:26" ht="14.25" customHeight="1">
      <c r="I1555" s="260"/>
      <c r="J1555" s="260"/>
      <c r="K1555" s="260"/>
      <c r="L1555" s="260"/>
      <c r="M1555" s="260"/>
      <c r="N1555" s="260"/>
      <c r="O1555" s="260"/>
      <c r="P1555" s="260"/>
      <c r="Q1555" s="260"/>
      <c r="R1555" s="260"/>
      <c r="S1555" s="260"/>
      <c r="T1555" s="260"/>
      <c r="U1555" s="260"/>
      <c r="V1555" s="260"/>
      <c r="W1555" s="260"/>
      <c r="X1555" s="260"/>
      <c r="Y1555" s="260"/>
      <c r="Z1555" s="260"/>
    </row>
    <row r="1556" spans="9:26" ht="14.25" customHeight="1">
      <c r="I1556" s="260"/>
      <c r="J1556" s="260"/>
      <c r="K1556" s="260"/>
      <c r="L1556" s="260"/>
      <c r="M1556" s="260"/>
      <c r="N1556" s="260"/>
      <c r="O1556" s="260"/>
      <c r="P1556" s="260"/>
      <c r="Q1556" s="260"/>
      <c r="R1556" s="260"/>
      <c r="S1556" s="260"/>
      <c r="T1556" s="260"/>
      <c r="U1556" s="260"/>
      <c r="V1556" s="260"/>
      <c r="W1556" s="260"/>
      <c r="X1556" s="260"/>
      <c r="Y1556" s="260"/>
      <c r="Z1556" s="260"/>
    </row>
    <row r="1557" spans="9:26" ht="14.25" customHeight="1">
      <c r="I1557" s="260"/>
      <c r="J1557" s="260"/>
      <c r="K1557" s="260"/>
      <c r="L1557" s="260"/>
      <c r="M1557" s="260"/>
      <c r="N1557" s="260"/>
      <c r="O1557" s="260"/>
      <c r="P1557" s="260"/>
      <c r="Q1557" s="260"/>
      <c r="R1557" s="260"/>
      <c r="S1557" s="260"/>
      <c r="T1557" s="260"/>
      <c r="U1557" s="260"/>
      <c r="V1557" s="260"/>
      <c r="W1557" s="260"/>
      <c r="X1557" s="260"/>
      <c r="Y1557" s="260"/>
      <c r="Z1557" s="260"/>
    </row>
    <row r="1558" spans="9:26" ht="14.25" customHeight="1">
      <c r="I1558" s="260"/>
      <c r="J1558" s="260"/>
      <c r="K1558" s="260"/>
      <c r="L1558" s="260"/>
      <c r="M1558" s="260"/>
      <c r="N1558" s="260"/>
      <c r="O1558" s="260"/>
      <c r="P1558" s="260"/>
      <c r="Q1558" s="260"/>
      <c r="R1558" s="260"/>
      <c r="S1558" s="260"/>
      <c r="T1558" s="260"/>
      <c r="U1558" s="260"/>
      <c r="V1558" s="260"/>
      <c r="W1558" s="260"/>
      <c r="X1558" s="260"/>
      <c r="Y1558" s="260"/>
      <c r="Z1558" s="260"/>
    </row>
    <row r="1559" spans="9:26" ht="14.25" customHeight="1">
      <c r="I1559" s="260"/>
      <c r="J1559" s="260"/>
      <c r="K1559" s="260"/>
      <c r="L1559" s="260"/>
      <c r="M1559" s="260"/>
      <c r="N1559" s="260"/>
      <c r="O1559" s="260"/>
      <c r="P1559" s="260"/>
      <c r="Q1559" s="260"/>
      <c r="R1559" s="260"/>
      <c r="S1559" s="260"/>
      <c r="T1559" s="260"/>
      <c r="U1559" s="260"/>
      <c r="V1559" s="260"/>
      <c r="W1559" s="260"/>
      <c r="X1559" s="260"/>
      <c r="Y1559" s="260"/>
      <c r="Z1559" s="260"/>
    </row>
    <row r="1560" spans="9:26" ht="14.25" customHeight="1">
      <c r="I1560" s="260"/>
      <c r="J1560" s="260"/>
      <c r="K1560" s="260"/>
      <c r="L1560" s="260"/>
      <c r="M1560" s="260"/>
      <c r="N1560" s="260"/>
      <c r="O1560" s="260"/>
      <c r="P1560" s="260"/>
      <c r="Q1560" s="260"/>
      <c r="R1560" s="260"/>
      <c r="S1560" s="260"/>
      <c r="T1560" s="260"/>
      <c r="U1560" s="260"/>
      <c r="V1560" s="260"/>
      <c r="W1560" s="260"/>
      <c r="X1560" s="260"/>
      <c r="Y1560" s="260"/>
      <c r="Z1560" s="260"/>
    </row>
    <row r="1561" spans="9:26" ht="14.25" customHeight="1">
      <c r="I1561" s="260"/>
      <c r="J1561" s="260"/>
      <c r="K1561" s="260"/>
      <c r="L1561" s="260"/>
      <c r="M1561" s="260"/>
      <c r="N1561" s="260"/>
      <c r="O1561" s="260"/>
      <c r="P1561" s="260"/>
      <c r="Q1561" s="260"/>
      <c r="R1561" s="260"/>
      <c r="S1561" s="260"/>
      <c r="T1561" s="260"/>
      <c r="U1561" s="260"/>
      <c r="V1561" s="260"/>
      <c r="W1561" s="260"/>
      <c r="X1561" s="260"/>
      <c r="Y1561" s="260"/>
      <c r="Z1561" s="260"/>
    </row>
    <row r="1562" spans="9:26" ht="14.25" customHeight="1">
      <c r="I1562" s="260"/>
      <c r="J1562" s="260"/>
      <c r="K1562" s="260"/>
      <c r="L1562" s="260"/>
      <c r="M1562" s="260"/>
      <c r="N1562" s="260"/>
      <c r="O1562" s="260"/>
      <c r="P1562" s="260"/>
      <c r="Q1562" s="260"/>
      <c r="R1562" s="260"/>
      <c r="S1562" s="260"/>
      <c r="T1562" s="260"/>
      <c r="U1562" s="260"/>
      <c r="V1562" s="260"/>
      <c r="W1562" s="260"/>
      <c r="X1562" s="260"/>
      <c r="Y1562" s="260"/>
      <c r="Z1562" s="260"/>
    </row>
    <row r="1563" spans="9:26" ht="14.25" customHeight="1">
      <c r="I1563" s="260"/>
      <c r="J1563" s="260"/>
      <c r="K1563" s="260"/>
      <c r="L1563" s="260"/>
      <c r="M1563" s="260"/>
      <c r="N1563" s="260"/>
      <c r="O1563" s="260"/>
      <c r="P1563" s="260"/>
      <c r="Q1563" s="260"/>
      <c r="R1563" s="260"/>
      <c r="S1563" s="260"/>
      <c r="T1563" s="260"/>
      <c r="U1563" s="260"/>
      <c r="V1563" s="260"/>
      <c r="W1563" s="260"/>
      <c r="X1563" s="260"/>
      <c r="Y1563" s="260"/>
      <c r="Z1563" s="260"/>
    </row>
    <row r="1564" spans="9:26" ht="14.25" customHeight="1">
      <c r="I1564" s="260"/>
      <c r="J1564" s="260"/>
      <c r="K1564" s="260"/>
      <c r="L1564" s="260"/>
      <c r="M1564" s="260"/>
      <c r="N1564" s="260"/>
      <c r="O1564" s="260"/>
      <c r="P1564" s="260"/>
      <c r="Q1564" s="260"/>
      <c r="R1564" s="260"/>
      <c r="S1564" s="260"/>
      <c r="T1564" s="260"/>
      <c r="U1564" s="260"/>
      <c r="V1564" s="260"/>
      <c r="W1564" s="260"/>
      <c r="X1564" s="260"/>
      <c r="Y1564" s="260"/>
      <c r="Z1564" s="260"/>
    </row>
    <row r="1565" spans="9:26" ht="14.25" customHeight="1">
      <c r="I1565" s="260"/>
      <c r="J1565" s="260"/>
      <c r="K1565" s="260"/>
      <c r="L1565" s="260"/>
      <c r="M1565" s="260"/>
      <c r="N1565" s="260"/>
      <c r="O1565" s="260"/>
      <c r="P1565" s="260"/>
      <c r="Q1565" s="260"/>
      <c r="R1565" s="260"/>
      <c r="S1565" s="260"/>
      <c r="T1565" s="260"/>
      <c r="U1565" s="260"/>
      <c r="V1565" s="260"/>
      <c r="W1565" s="260"/>
      <c r="X1565" s="260"/>
      <c r="Y1565" s="260"/>
      <c r="Z1565" s="260"/>
    </row>
    <row r="1566" spans="9:26" ht="14.25" customHeight="1">
      <c r="I1566" s="260"/>
      <c r="J1566" s="260"/>
      <c r="K1566" s="260"/>
      <c r="L1566" s="260"/>
      <c r="M1566" s="260"/>
      <c r="N1566" s="260"/>
      <c r="O1566" s="260"/>
      <c r="P1566" s="260"/>
      <c r="Q1566" s="260"/>
      <c r="R1566" s="260"/>
      <c r="S1566" s="260"/>
      <c r="T1566" s="260"/>
      <c r="U1566" s="260"/>
      <c r="V1566" s="260"/>
      <c r="W1566" s="260"/>
      <c r="X1566" s="260"/>
      <c r="Y1566" s="260"/>
      <c r="Z1566" s="260"/>
    </row>
    <row r="1567" spans="9:26" ht="14.25" customHeight="1">
      <c r="I1567" s="260"/>
      <c r="J1567" s="260"/>
      <c r="K1567" s="260"/>
      <c r="L1567" s="260"/>
      <c r="M1567" s="260"/>
      <c r="N1567" s="260"/>
      <c r="O1567" s="260"/>
      <c r="P1567" s="260"/>
      <c r="Q1567" s="260"/>
      <c r="R1567" s="260"/>
      <c r="S1567" s="260"/>
      <c r="T1567" s="260"/>
      <c r="U1567" s="260"/>
      <c r="V1567" s="260"/>
      <c r="W1567" s="260"/>
      <c r="X1567" s="260"/>
      <c r="Y1567" s="260"/>
      <c r="Z1567" s="260"/>
    </row>
    <row r="1568" spans="9:26" ht="14.25" customHeight="1">
      <c r="I1568" s="260"/>
      <c r="J1568" s="260"/>
      <c r="K1568" s="260"/>
      <c r="L1568" s="260"/>
      <c r="M1568" s="260"/>
      <c r="N1568" s="260"/>
      <c r="O1568" s="260"/>
      <c r="P1568" s="260"/>
      <c r="Q1568" s="260"/>
      <c r="R1568" s="260"/>
      <c r="S1568" s="260"/>
      <c r="T1568" s="260"/>
      <c r="U1568" s="260"/>
      <c r="V1568" s="260"/>
      <c r="W1568" s="260"/>
      <c r="X1568" s="260"/>
      <c r="Y1568" s="260"/>
      <c r="Z1568" s="260"/>
    </row>
  </sheetData>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B261"/>
  <sheetViews>
    <sheetView zoomScaleNormal="100" workbookViewId="0">
      <pane ySplit="4" topLeftCell="A5" activePane="bottomLeft" state="frozen"/>
      <selection activeCell="J2" sqref="J2"/>
      <selection pane="bottomLeft" activeCell="H1" sqref="H1"/>
    </sheetView>
  </sheetViews>
  <sheetFormatPr defaultColWidth="8.85546875" defaultRowHeight="14.25" customHeight="1"/>
  <cols>
    <col min="1" max="1" width="20.140625" customWidth="1"/>
    <col min="2" max="2" width="11.85546875" style="70" customWidth="1"/>
    <col min="3" max="3" width="17.140625" style="114" customWidth="1"/>
    <col min="4" max="4" width="6" style="71" bestFit="1" customWidth="1"/>
    <col min="5" max="5" width="16.85546875" style="19" customWidth="1"/>
    <col min="6" max="6" width="6.85546875" style="14" customWidth="1"/>
    <col min="7" max="9" width="12.7109375" style="70" customWidth="1"/>
    <col min="10" max="10" width="12.7109375" style="70" hidden="1" customWidth="1"/>
    <col min="11" max="15" width="12.7109375" style="70" customWidth="1"/>
    <col min="16" max="16" width="12.7109375" style="19" customWidth="1"/>
    <col min="17" max="19" width="12.7109375" style="70" customWidth="1"/>
    <col min="20" max="20" width="8.85546875" customWidth="1"/>
    <col min="21" max="21" width="10.28515625" bestFit="1" customWidth="1"/>
    <col min="22" max="22" width="12.42578125" style="73" bestFit="1" customWidth="1"/>
    <col min="23" max="23" width="12.28515625" style="73" bestFit="1" customWidth="1"/>
    <col min="24" max="24" width="10.140625" style="73" customWidth="1"/>
    <col min="25" max="26" width="8.85546875" customWidth="1"/>
    <col min="27" max="27" width="10.28515625" bestFit="1" customWidth="1"/>
  </cols>
  <sheetData>
    <row r="1" spans="1:24" ht="17.25" customHeight="1">
      <c r="A1" s="10" t="s">
        <v>203</v>
      </c>
      <c r="U1" s="12"/>
      <c r="V1" s="260"/>
      <c r="W1" s="260"/>
      <c r="X1" s="260"/>
    </row>
    <row r="2" spans="1:24" ht="10.5" customHeight="1">
      <c r="U2" s="12"/>
      <c r="V2" s="260"/>
      <c r="W2" s="260"/>
      <c r="X2" s="260"/>
    </row>
    <row r="3" spans="1:24" ht="24.6" customHeight="1">
      <c r="A3" s="8"/>
      <c r="B3" s="302" t="s">
        <v>2</v>
      </c>
      <c r="C3" s="308" t="s">
        <v>21</v>
      </c>
      <c r="D3" s="303" t="s">
        <v>4</v>
      </c>
      <c r="E3" s="302" t="s">
        <v>204</v>
      </c>
      <c r="F3" s="303" t="s">
        <v>4</v>
      </c>
      <c r="G3" s="303" t="s">
        <v>205</v>
      </c>
      <c r="H3" s="412"/>
      <c r="I3" s="412"/>
      <c r="J3" s="412"/>
      <c r="K3" s="412"/>
      <c r="L3" s="412"/>
      <c r="M3" s="412"/>
      <c r="N3" s="412"/>
      <c r="O3" s="412"/>
      <c r="P3" s="151"/>
      <c r="Q3" s="412"/>
      <c r="R3" s="412"/>
      <c r="S3" s="412"/>
      <c r="U3" s="12"/>
      <c r="V3" s="260"/>
      <c r="W3" s="260"/>
      <c r="X3" s="260"/>
    </row>
    <row r="4" spans="1:24" ht="12" customHeight="1">
      <c r="A4" s="4"/>
      <c r="B4" s="413"/>
      <c r="C4" s="574" t="s">
        <v>206</v>
      </c>
      <c r="D4" s="307" t="s">
        <v>8</v>
      </c>
      <c r="E4" s="307" t="s">
        <v>8</v>
      </c>
      <c r="F4" s="307" t="s">
        <v>8</v>
      </c>
      <c r="G4" s="307" t="s">
        <v>8</v>
      </c>
      <c r="H4" s="412"/>
      <c r="I4" s="412"/>
      <c r="J4" s="412"/>
      <c r="K4" s="412"/>
      <c r="L4" s="412"/>
      <c r="M4" s="412"/>
      <c r="N4" s="412"/>
      <c r="O4" s="412"/>
      <c r="P4" s="151"/>
      <c r="Q4" s="412"/>
      <c r="R4" s="412"/>
      <c r="S4" s="412"/>
      <c r="U4" s="12"/>
      <c r="V4" s="260"/>
      <c r="W4" s="260"/>
      <c r="X4" s="260"/>
    </row>
    <row r="5" spans="1:24" ht="14.25" customHeight="1">
      <c r="A5" s="126" t="s">
        <v>110</v>
      </c>
      <c r="B5" s="19">
        <f>'Expenditure &amp; Subsidy G-Q'!C28</f>
        <v>227585</v>
      </c>
      <c r="C5" s="127">
        <f>'Expenditure &amp; Subsidy G-Q'!H28</f>
        <v>9722896.3300000001</v>
      </c>
      <c r="D5" s="14">
        <f t="shared" ref="D5:D47" si="0">AVERAGE(C5/B5)</f>
        <v>42.722043763868442</v>
      </c>
      <c r="E5" s="12">
        <f>'Voted Expenditure &amp; Subsidy G-Q'!C27</f>
        <v>9318623</v>
      </c>
      <c r="F5" s="74">
        <f>E5/B5</f>
        <v>40.945681833161238</v>
      </c>
      <c r="G5" s="12">
        <f>'Voted Expenditure &amp; Subsidy G-Q'!H27</f>
        <v>638863</v>
      </c>
      <c r="H5" s="412"/>
      <c r="I5" s="412"/>
      <c r="J5" s="412"/>
      <c r="K5" s="412"/>
      <c r="L5" s="412"/>
      <c r="M5" s="412"/>
      <c r="N5" s="412"/>
      <c r="O5" s="412"/>
      <c r="P5" s="151"/>
      <c r="Q5" s="412"/>
      <c r="R5" s="412"/>
      <c r="S5" s="412"/>
      <c r="U5" s="12"/>
      <c r="V5" s="260"/>
      <c r="W5" s="260"/>
      <c r="X5" s="260"/>
    </row>
    <row r="6" spans="1:24" ht="14.25" customHeight="1">
      <c r="A6" s="126" t="s">
        <v>225</v>
      </c>
      <c r="B6" s="19">
        <f>'Expenditure &amp; Subsidy A-G'!C42+'Expenditure &amp; Subsidy G-Q'!C42+'Expenditure &amp; Subsidy R-Y'!C28</f>
        <v>69514</v>
      </c>
      <c r="C6" s="114">
        <f>SUM('Expenditure &amp; Subsidy A-G'!H42,'Expenditure &amp; Subsidy G-Q'!H42,'Expenditure &amp; Subsidy R-Y'!H28)</f>
        <v>3979184.2800000003</v>
      </c>
      <c r="D6" s="14">
        <f t="shared" si="0"/>
        <v>57.242919124205201</v>
      </c>
      <c r="E6" s="12">
        <f>SUM('Voted Expenditure &amp; Subsidy A-G'!C40,'Voted Expenditure &amp; Subsidy G-Q'!C41,'Voted Expenditure &amp; Subsidy R-Y'!C28)</f>
        <v>4296103</v>
      </c>
      <c r="F6" s="74">
        <f t="shared" ref="F6:F47" si="1">E6/B6</f>
        <v>61.801982334493772</v>
      </c>
      <c r="G6" s="12">
        <f>SUM('Voted Expenditure &amp; Subsidy A-G'!H40,'Voted Expenditure &amp; Subsidy G-Q'!H41,'Voted Expenditure &amp; Subsidy R-Y'!H28)</f>
        <v>363199</v>
      </c>
      <c r="H6" s="60"/>
      <c r="I6"/>
      <c r="J6"/>
      <c r="K6"/>
      <c r="L6"/>
      <c r="M6"/>
      <c r="N6"/>
      <c r="O6"/>
      <c r="P6"/>
      <c r="Q6"/>
      <c r="R6"/>
      <c r="S6"/>
      <c r="V6"/>
      <c r="W6"/>
      <c r="X6"/>
    </row>
    <row r="7" spans="1:24" ht="14.25" customHeight="1">
      <c r="A7" s="126" t="s">
        <v>113</v>
      </c>
      <c r="B7" s="19">
        <f>'Expenditure &amp; Subsidy G-Q'!C31</f>
        <v>85166</v>
      </c>
      <c r="C7" s="127">
        <f>'Expenditure &amp; Subsidy G-Q'!H31</f>
        <v>3690830.69</v>
      </c>
      <c r="D7" s="14">
        <f t="shared" si="0"/>
        <v>43.336903106873635</v>
      </c>
      <c r="E7" s="12">
        <f>'Voted Expenditure &amp; Subsidy G-Q'!C30</f>
        <v>3998290.67</v>
      </c>
      <c r="F7" s="74">
        <f t="shared" si="1"/>
        <v>46.947028978700416</v>
      </c>
      <c r="G7" s="12">
        <f>'Voted Expenditure &amp; Subsidy G-Q'!H30</f>
        <v>274842</v>
      </c>
      <c r="H7" s="19"/>
      <c r="I7"/>
      <c r="J7"/>
      <c r="K7"/>
      <c r="L7"/>
      <c r="M7"/>
      <c r="N7"/>
      <c r="O7"/>
      <c r="P7"/>
      <c r="Q7"/>
      <c r="R7"/>
      <c r="S7"/>
      <c r="V7"/>
      <c r="W7"/>
      <c r="X7"/>
    </row>
    <row r="8" spans="1:24" ht="14.25" customHeight="1">
      <c r="A8" s="126" t="s">
        <v>226</v>
      </c>
      <c r="B8" s="19">
        <f>'Expenditure &amp; Subsidy G-Q'!C32</f>
        <v>93836</v>
      </c>
      <c r="C8" s="127">
        <f>'Expenditure &amp; Subsidy G-Q'!H32</f>
        <v>4649876.46</v>
      </c>
      <c r="D8" s="14">
        <f t="shared" si="0"/>
        <v>49.553225414553047</v>
      </c>
      <c r="E8" s="12">
        <f>'Voted Expenditure &amp; Subsidy G-Q'!C31</f>
        <v>4514847.45</v>
      </c>
      <c r="F8" s="74">
        <f t="shared" si="1"/>
        <v>48.114236007502456</v>
      </c>
      <c r="G8" s="12">
        <f>'Voted Expenditure &amp; Subsidy G-Q'!H31</f>
        <v>302269</v>
      </c>
      <c r="H8" s="19"/>
      <c r="I8"/>
      <c r="J8"/>
      <c r="K8"/>
      <c r="L8"/>
      <c r="M8"/>
      <c r="N8"/>
      <c r="O8"/>
      <c r="P8"/>
      <c r="Q8"/>
      <c r="R8"/>
      <c r="S8"/>
      <c r="V8"/>
      <c r="W8"/>
      <c r="X8"/>
    </row>
    <row r="9" spans="1:24" ht="14.25" customHeight="1">
      <c r="A9" s="126" t="s">
        <v>115</v>
      </c>
      <c r="B9" s="19">
        <f>'Expenditure &amp; Subsidy G-Q'!C33</f>
        <v>25251</v>
      </c>
      <c r="C9" s="127">
        <f>'Expenditure &amp; Subsidy G-Q'!H33</f>
        <v>1290846.07</v>
      </c>
      <c r="D9" s="14">
        <f t="shared" si="0"/>
        <v>51.12059205576017</v>
      </c>
      <c r="E9" s="12">
        <f>'Voted Expenditure &amp; Subsidy G-Q'!C32</f>
        <v>1277481</v>
      </c>
      <c r="F9" s="74">
        <f t="shared" si="1"/>
        <v>50.591303314720207</v>
      </c>
      <c r="G9" s="12">
        <f>'Voted Expenditure &amp; Subsidy G-Q'!H32</f>
        <v>123858</v>
      </c>
      <c r="H9" s="19"/>
      <c r="I9"/>
      <c r="J9"/>
      <c r="K9"/>
      <c r="L9"/>
      <c r="M9"/>
      <c r="N9"/>
      <c r="O9"/>
      <c r="P9"/>
      <c r="Q9"/>
      <c r="R9"/>
      <c r="S9"/>
      <c r="V9"/>
      <c r="W9"/>
      <c r="X9"/>
    </row>
    <row r="10" spans="1:24" ht="14.25" customHeight="1">
      <c r="A10" s="126" t="s">
        <v>117</v>
      </c>
      <c r="B10" s="19">
        <f>'Expenditure &amp; Subsidy G-Q'!C35</f>
        <v>30981</v>
      </c>
      <c r="C10" s="127">
        <f>'Expenditure &amp; Subsidy G-Q'!H35</f>
        <v>2757788.4099999997</v>
      </c>
      <c r="D10" s="14">
        <f t="shared" si="0"/>
        <v>89.015474322972139</v>
      </c>
      <c r="E10" s="12">
        <f>'Voted Expenditure &amp; Subsidy G-Q'!C34</f>
        <v>2532800</v>
      </c>
      <c r="F10" s="74">
        <f t="shared" si="1"/>
        <v>81.753332687776378</v>
      </c>
      <c r="G10" s="12">
        <f>'Voted Expenditure &amp; Subsidy G-Q'!H34</f>
        <v>134592</v>
      </c>
      <c r="H10" s="19"/>
      <c r="I10"/>
      <c r="J10"/>
      <c r="K10"/>
      <c r="L10"/>
      <c r="M10"/>
      <c r="N10"/>
      <c r="O10"/>
      <c r="P10"/>
      <c r="Q10"/>
      <c r="R10"/>
      <c r="S10"/>
      <c r="V10"/>
      <c r="W10"/>
      <c r="X10"/>
    </row>
    <row r="11" spans="1:24" ht="14.25" customHeight="1">
      <c r="A11" s="373" t="s">
        <v>118</v>
      </c>
      <c r="B11" s="380">
        <f>'Expenditure &amp; Subsidy G-Q'!C36-982</f>
        <v>11136</v>
      </c>
      <c r="C11" s="382">
        <v>470917.21</v>
      </c>
      <c r="D11" s="383">
        <f t="shared" si="0"/>
        <v>42.287824173850574</v>
      </c>
      <c r="E11" s="364">
        <v>465887.05</v>
      </c>
      <c r="F11" s="384">
        <f t="shared" si="1"/>
        <v>41.836121587643675</v>
      </c>
      <c r="G11" s="12">
        <v>82179</v>
      </c>
      <c r="H11" s="19"/>
      <c r="I11"/>
      <c r="J11"/>
      <c r="K11"/>
      <c r="L11"/>
      <c r="M11"/>
      <c r="N11"/>
      <c r="O11"/>
      <c r="P11"/>
      <c r="Q11"/>
      <c r="R11"/>
      <c r="S11"/>
      <c r="V11"/>
      <c r="W11"/>
      <c r="X11"/>
    </row>
    <row r="12" spans="1:24" ht="14.25" customHeight="1">
      <c r="A12" s="126" t="s">
        <v>121</v>
      </c>
      <c r="B12" s="19">
        <f>'Expenditure &amp; Subsidy G-Q'!C39</f>
        <v>19805</v>
      </c>
      <c r="C12" s="216">
        <f>'Expenditure &amp; Subsidy G-Q'!H39</f>
        <v>965638.73</v>
      </c>
      <c r="D12" s="14">
        <f t="shared" si="0"/>
        <v>48.757320373643019</v>
      </c>
      <c r="E12" s="12">
        <f>'Voted Expenditure &amp; Subsidy G-Q'!C38</f>
        <v>827390</v>
      </c>
      <c r="F12" s="74">
        <f t="shared" si="1"/>
        <v>41.776824034334766</v>
      </c>
      <c r="G12" s="12">
        <f>'Voted Expenditure &amp; Subsidy G-Q'!H38</f>
        <v>114933</v>
      </c>
      <c r="H12" s="19"/>
      <c r="I12"/>
      <c r="J12"/>
      <c r="K12"/>
      <c r="L12"/>
      <c r="M12"/>
      <c r="N12"/>
      <c r="O12"/>
      <c r="P12"/>
      <c r="Q12"/>
      <c r="R12"/>
      <c r="S12"/>
      <c r="V12"/>
      <c r="W12"/>
      <c r="X12"/>
    </row>
    <row r="13" spans="1:24" ht="14.25" customHeight="1">
      <c r="A13" s="126" t="s">
        <v>125</v>
      </c>
      <c r="B13" s="19">
        <f>'Expenditure &amp; Subsidy G-Q'!C43+'Expenditure &amp; Subsidy A-G'!C43+'Expenditure &amp; Subsidy G-Q'!C52</f>
        <v>248475</v>
      </c>
      <c r="C13" s="114">
        <f>'Expenditure &amp; Subsidy G-Q'!H43+'Expenditure &amp; Subsidy A-G'!H43+'Expenditure &amp; Subsidy G-Q'!H52</f>
        <v>15937621.439999999</v>
      </c>
      <c r="D13" s="14">
        <f t="shared" si="0"/>
        <v>64.141750437669785</v>
      </c>
      <c r="E13" s="12">
        <f>SUM('Voted Expenditure &amp; Subsidy G-Q'!C42,'Voted Expenditure &amp; Subsidy A-G'!C41,'Voted Expenditure &amp; Subsidy G-Q'!C51)</f>
        <v>14579903</v>
      </c>
      <c r="F13" s="74">
        <f t="shared" si="1"/>
        <v>58.677545024650364</v>
      </c>
      <c r="G13" s="12">
        <f>SUM('Voted Expenditure &amp; Subsidy G-Q'!H42,'Voted Expenditure &amp; Subsidy A-G'!H41,'Voted Expenditure &amp; Subsidy G-Q'!H51)</f>
        <v>806702</v>
      </c>
      <c r="H13" s="60"/>
      <c r="I13"/>
      <c r="J13"/>
      <c r="K13"/>
      <c r="L13"/>
      <c r="M13"/>
      <c r="N13"/>
      <c r="O13"/>
      <c r="P13"/>
      <c r="Q13"/>
      <c r="R13"/>
      <c r="S13"/>
      <c r="V13"/>
      <c r="W13"/>
      <c r="X13"/>
    </row>
    <row r="14" spans="1:24" ht="14.25" customHeight="1">
      <c r="A14" s="126" t="s">
        <v>126</v>
      </c>
      <c r="B14" s="19">
        <f>'Expenditure &amp; Subsidy G-Q'!C44</f>
        <v>75021</v>
      </c>
      <c r="C14" s="127">
        <f>'Expenditure &amp; Subsidy G-Q'!H44</f>
        <v>4339673.7</v>
      </c>
      <c r="D14" s="14">
        <f t="shared" si="0"/>
        <v>57.84611908665574</v>
      </c>
      <c r="E14" s="12">
        <f>'Voted Expenditure &amp; Subsidy G-Q'!C43</f>
        <v>4008268</v>
      </c>
      <c r="F14" s="74">
        <f t="shared" si="1"/>
        <v>53.428613321603287</v>
      </c>
      <c r="G14" s="12">
        <f>'Voted Expenditure &amp; Subsidy G-Q'!H43</f>
        <v>246894</v>
      </c>
      <c r="H14" s="19"/>
      <c r="I14"/>
      <c r="J14"/>
      <c r="K14"/>
      <c r="L14"/>
      <c r="M14"/>
      <c r="N14"/>
      <c r="O14"/>
      <c r="P14"/>
      <c r="Q14"/>
      <c r="R14"/>
      <c r="S14"/>
      <c r="V14"/>
      <c r="W14"/>
      <c r="X14"/>
    </row>
    <row r="15" spans="1:24" ht="14.25" customHeight="1">
      <c r="A15" s="126" t="s">
        <v>227</v>
      </c>
      <c r="B15" s="19">
        <f>'Expenditure &amp; Subsidy R-Y'!C27+'Expenditure &amp; Subsidy A-G'!C20+'Expenditure &amp; Subsidy A-G'!C38+'Expenditure &amp; Subsidy A-G'!C50</f>
        <v>13474</v>
      </c>
      <c r="C15" s="127">
        <f>SUM('Expenditure &amp; Subsidy R-Y'!H27,'Expenditure &amp; Subsidy A-G'!H20,'Expenditure &amp; Subsidy A-G'!H38,'Expenditure &amp; Subsidy A-G'!H50)</f>
        <v>1384028.2100000002</v>
      </c>
      <c r="D15" s="14">
        <f t="shared" si="0"/>
        <v>102.71843624758796</v>
      </c>
      <c r="E15" s="12">
        <f>SUM('Voted Expenditure &amp; Subsidy R-Y'!C27,'Voted Expenditure &amp; Subsidy A-G'!C18,'Voted Expenditure &amp; Subsidy A-G'!C36,'Voted Expenditure &amp; Subsidy A-G'!C48)</f>
        <v>1343505</v>
      </c>
      <c r="F15" s="74">
        <f t="shared" si="1"/>
        <v>99.71092474395131</v>
      </c>
      <c r="G15" s="12">
        <f>SUM('Voted Expenditure &amp; Subsidy R-Y'!H27,'Voted Expenditure &amp; Subsidy A-G'!H18,'Voted Expenditure &amp; Subsidy A-G'!H36,'Voted Expenditure &amp; Subsidy A-G'!H48)</f>
        <v>283985</v>
      </c>
      <c r="H15" s="19"/>
      <c r="I15"/>
      <c r="J15"/>
      <c r="K15"/>
      <c r="L15"/>
      <c r="M15"/>
      <c r="N15"/>
      <c r="O15"/>
      <c r="P15"/>
      <c r="Q15"/>
      <c r="R15"/>
      <c r="S15"/>
      <c r="V15"/>
      <c r="W15"/>
      <c r="X15"/>
    </row>
    <row r="16" spans="1:24" ht="14.25" customHeight="1">
      <c r="A16" s="126" t="s">
        <v>127</v>
      </c>
      <c r="B16" s="19">
        <f>'Expenditure &amp; Subsidy G-Q'!C45</f>
        <v>273499</v>
      </c>
      <c r="C16" s="114">
        <f>'Expenditure &amp; Subsidy G-Q'!H45</f>
        <v>13616646.620000001</v>
      </c>
      <c r="D16" s="14">
        <f t="shared" si="0"/>
        <v>49.78682415657827</v>
      </c>
      <c r="E16" s="12">
        <f>'Voted Expenditure &amp; Subsidy G-Q'!C44</f>
        <v>11323396</v>
      </c>
      <c r="F16" s="74">
        <f t="shared" si="1"/>
        <v>41.401964906635854</v>
      </c>
      <c r="G16" s="12">
        <f>'Voted Expenditure &amp; Subsidy G-Q'!H44</f>
        <v>753013</v>
      </c>
      <c r="H16" s="19"/>
      <c r="I16"/>
      <c r="J16"/>
      <c r="K16"/>
      <c r="L16"/>
      <c r="M16"/>
      <c r="N16"/>
      <c r="O16"/>
      <c r="P16"/>
      <c r="Q16"/>
      <c r="R16"/>
      <c r="S16"/>
      <c r="V16"/>
      <c r="W16"/>
      <c r="X16"/>
    </row>
    <row r="17" spans="1:24" ht="14.25" customHeight="1">
      <c r="A17" s="126" t="s">
        <v>128</v>
      </c>
      <c r="B17" s="19">
        <f>'Expenditure &amp; Subsidy G-Q'!C46</f>
        <v>5411</v>
      </c>
      <c r="C17" s="127">
        <f>'Expenditure &amp; Subsidy G-Q'!H46</f>
        <v>284247.59999999998</v>
      </c>
      <c r="D17" s="14">
        <f t="shared" si="0"/>
        <v>52.531435963777483</v>
      </c>
      <c r="E17" s="12">
        <f>'Voted Expenditure &amp; Subsidy G-Q'!C45</f>
        <v>241825</v>
      </c>
      <c r="F17" s="74">
        <f t="shared" si="1"/>
        <v>44.691369432637224</v>
      </c>
      <c r="G17" s="12">
        <f>'Voted Expenditure &amp; Subsidy G-Q'!H45</f>
        <v>72319</v>
      </c>
      <c r="H17" s="19"/>
      <c r="I17"/>
      <c r="J17"/>
      <c r="K17"/>
      <c r="L17"/>
      <c r="M17"/>
      <c r="N17"/>
      <c r="O17"/>
      <c r="P17"/>
      <c r="Q17"/>
      <c r="R17"/>
      <c r="S17"/>
      <c r="V17"/>
      <c r="W17"/>
      <c r="X17"/>
    </row>
    <row r="18" spans="1:24" ht="14.25" customHeight="1">
      <c r="A18" s="126" t="s">
        <v>130</v>
      </c>
      <c r="B18" s="19">
        <f>'Expenditure &amp; Subsidy G-Q'!C48</f>
        <v>14837</v>
      </c>
      <c r="C18" s="114">
        <f>'Expenditure &amp; Subsidy G-Q'!H48</f>
        <v>3625826.22</v>
      </c>
      <c r="D18" s="14">
        <f t="shared" si="0"/>
        <v>244.37731482105548</v>
      </c>
      <c r="E18" s="12">
        <f>'Voted Expenditure &amp; Subsidy G-Q'!C47</f>
        <v>804021.3</v>
      </c>
      <c r="F18" s="74">
        <f t="shared" si="1"/>
        <v>54.190287794028443</v>
      </c>
      <c r="G18" s="12">
        <f>'Voted Expenditure &amp; Subsidy G-Q'!H47</f>
        <v>99523</v>
      </c>
      <c r="H18" s="19"/>
      <c r="I18"/>
      <c r="J18"/>
      <c r="K18"/>
      <c r="L18"/>
      <c r="M18"/>
      <c r="N18"/>
      <c r="O18"/>
      <c r="P18"/>
      <c r="Q18"/>
      <c r="R18"/>
      <c r="S18"/>
      <c r="V18"/>
      <c r="W18"/>
      <c r="X18"/>
    </row>
    <row r="19" spans="1:24" ht="14.25" customHeight="1">
      <c r="A19" s="126" t="s">
        <v>131</v>
      </c>
      <c r="B19" s="19">
        <f>'Expenditure &amp; Subsidy G-Q'!C49</f>
        <v>257197</v>
      </c>
      <c r="C19" s="127">
        <f>'Expenditure &amp; Subsidy G-Q'!H49</f>
        <v>16976890.630000003</v>
      </c>
      <c r="D19" s="14">
        <f t="shared" si="0"/>
        <v>66.007343126086241</v>
      </c>
      <c r="E19" s="12">
        <f>'Voted Expenditure &amp; Subsidy G-Q'!C48</f>
        <v>12853531</v>
      </c>
      <c r="F19" s="74">
        <f t="shared" si="1"/>
        <v>49.975431284190719</v>
      </c>
      <c r="G19" s="12">
        <f>'Voted Expenditure &amp; Subsidy G-Q'!H48</f>
        <v>712754</v>
      </c>
      <c r="H19" s="19"/>
      <c r="I19"/>
      <c r="J19"/>
      <c r="K19"/>
      <c r="L19"/>
      <c r="M19"/>
      <c r="N19"/>
      <c r="O19"/>
      <c r="P19"/>
      <c r="Q19"/>
      <c r="R19"/>
      <c r="S19"/>
      <c r="V19"/>
      <c r="W19"/>
      <c r="X19"/>
    </row>
    <row r="20" spans="1:24" ht="14.25" customHeight="1">
      <c r="A20" s="126" t="s">
        <v>132</v>
      </c>
      <c r="B20" s="19">
        <f>'Expenditure &amp; Subsidy G-Q'!C50</f>
        <v>212977</v>
      </c>
      <c r="C20" s="127">
        <f>'Expenditure &amp; Subsidy G-Q'!H50</f>
        <v>7280276.9400000004</v>
      </c>
      <c r="D20" s="14">
        <f t="shared" si="0"/>
        <v>34.183395108391991</v>
      </c>
      <c r="E20" s="12">
        <f>'Voted Expenditure &amp; Subsidy G-Q'!C49</f>
        <v>7393936</v>
      </c>
      <c r="F20" s="74">
        <f t="shared" si="1"/>
        <v>34.717063344868222</v>
      </c>
      <c r="G20" s="12">
        <f>'Voted Expenditure &amp; Subsidy G-Q'!H49</f>
        <v>599993</v>
      </c>
      <c r="H20" s="19"/>
      <c r="I20"/>
      <c r="J20"/>
      <c r="K20"/>
      <c r="L20"/>
      <c r="M20"/>
      <c r="N20"/>
      <c r="O20"/>
      <c r="P20"/>
      <c r="Q20"/>
      <c r="R20"/>
      <c r="S20"/>
      <c r="V20"/>
      <c r="W20"/>
      <c r="X20"/>
    </row>
    <row r="21" spans="1:24" ht="14.25" customHeight="1">
      <c r="A21" s="126" t="s">
        <v>133</v>
      </c>
      <c r="B21" s="19">
        <f>'Expenditure &amp; Subsidy G-Q'!C51</f>
        <v>84525</v>
      </c>
      <c r="C21" s="127">
        <f>'Expenditure &amp; Subsidy G-Q'!H51</f>
        <v>3555237.3</v>
      </c>
      <c r="D21" s="14">
        <f t="shared" si="0"/>
        <v>42.061370008873112</v>
      </c>
      <c r="E21" s="12">
        <f>'Voted Expenditure &amp; Subsidy G-Q'!C50</f>
        <v>3321665</v>
      </c>
      <c r="F21" s="74">
        <f t="shared" si="1"/>
        <v>39.298018337769889</v>
      </c>
      <c r="G21" s="12">
        <f>'Voted Expenditure &amp; Subsidy G-Q'!H50</f>
        <v>275006</v>
      </c>
      <c r="H21" s="19"/>
      <c r="I21"/>
      <c r="J21"/>
      <c r="K21"/>
      <c r="L21"/>
      <c r="M21"/>
      <c r="N21"/>
      <c r="O21"/>
      <c r="P21"/>
      <c r="Q21"/>
      <c r="R21"/>
      <c r="S21"/>
      <c r="V21"/>
      <c r="W21"/>
      <c r="X21"/>
    </row>
    <row r="22" spans="1:24" ht="14.25" customHeight="1">
      <c r="A22" s="126" t="s">
        <v>228</v>
      </c>
      <c r="B22" s="19">
        <f>'Expenditure &amp; Subsidy G-Q'!C53</f>
        <v>61100</v>
      </c>
      <c r="C22" s="127">
        <f>'Expenditure &amp; Subsidy G-Q'!H53</f>
        <v>2616954.92</v>
      </c>
      <c r="D22" s="14">
        <f t="shared" si="0"/>
        <v>42.830686088379707</v>
      </c>
      <c r="E22" s="12">
        <f>'Voted Expenditure &amp; Subsidy G-Q'!C52</f>
        <v>2492797</v>
      </c>
      <c r="F22" s="74">
        <f t="shared" si="1"/>
        <v>40.798641571194764</v>
      </c>
      <c r="G22" s="12">
        <f>'Voted Expenditure &amp; Subsidy G-Q'!H52</f>
        <v>212017</v>
      </c>
      <c r="H22" s="19"/>
      <c r="I22"/>
      <c r="J22"/>
      <c r="K22"/>
      <c r="L22"/>
      <c r="M22"/>
      <c r="N22"/>
      <c r="O22"/>
      <c r="P22"/>
      <c r="Q22"/>
      <c r="R22"/>
      <c r="S22"/>
      <c r="V22"/>
      <c r="W22"/>
      <c r="X22"/>
    </row>
    <row r="23" spans="1:24" ht="14.25" customHeight="1">
      <c r="A23" s="126" t="s">
        <v>139</v>
      </c>
      <c r="B23" s="19">
        <f>'Expenditure &amp; Subsidy R-Y'!C6</f>
        <v>155649</v>
      </c>
      <c r="C23" s="127">
        <f>'Expenditure &amp; Subsidy R-Y'!H6</f>
        <v>10214567</v>
      </c>
      <c r="D23" s="14">
        <f t="shared" si="0"/>
        <v>65.625651305180241</v>
      </c>
      <c r="E23" s="12">
        <f>'Voted Expenditure &amp; Subsidy R-Y'!C6</f>
        <v>9824924</v>
      </c>
      <c r="F23" s="74">
        <f t="shared" si="1"/>
        <v>63.122307242577854</v>
      </c>
      <c r="G23" s="12">
        <f>'Voted Expenditure &amp; Subsidy R-Y'!H6</f>
        <v>453117</v>
      </c>
      <c r="H23" s="19"/>
      <c r="I23"/>
      <c r="J23"/>
      <c r="K23"/>
      <c r="L23"/>
      <c r="M23"/>
      <c r="N23"/>
      <c r="O23"/>
      <c r="P23"/>
      <c r="Q23"/>
      <c r="R23"/>
      <c r="S23"/>
      <c r="V23"/>
      <c r="W23"/>
      <c r="X23"/>
    </row>
    <row r="24" spans="1:24" ht="14.25" customHeight="1">
      <c r="A24" s="126" t="s">
        <v>229</v>
      </c>
      <c r="B24" s="19">
        <f>'Expenditure &amp; Subsidy G-Q'!C26+'Expenditure &amp; Subsidy A-G'!C9+'Expenditure &amp; Subsidy A-G'!C25+'Expenditure &amp; Subsidy R-Y'!C20</f>
        <v>220402</v>
      </c>
      <c r="C24" s="127">
        <f>SUM('Expenditure &amp; Subsidy G-Q'!H26,'Expenditure &amp; Subsidy A-G'!H9,'Expenditure &amp; Subsidy A-G'!H25,'Expenditure &amp; Subsidy R-Y'!H20)</f>
        <v>8866738.3300000001</v>
      </c>
      <c r="D24" s="14">
        <f t="shared" si="0"/>
        <v>40.229845146595764</v>
      </c>
      <c r="E24" s="12">
        <f>SUM('Voted Expenditure &amp; Subsidy G-Q'!C25,'Voted Expenditure &amp; Subsidy A-G'!C7,'Voted Expenditure &amp; Subsidy A-G'!C23,'Voted Expenditure &amp; Subsidy R-Y'!C20)</f>
        <v>8974729</v>
      </c>
      <c r="F24" s="74">
        <f t="shared" si="1"/>
        <v>40.719816517091495</v>
      </c>
      <c r="G24" s="12">
        <f>SUM('Voted Expenditure &amp; Subsidy G-Q'!H25,'Voted Expenditure &amp; Subsidy A-G'!H7,'Voted Expenditure &amp; Subsidy A-G'!H23,'Voted Expenditure &amp; Subsidy R-Y'!H20)</f>
        <v>796297</v>
      </c>
      <c r="H24" s="19"/>
      <c r="I24"/>
      <c r="J24"/>
      <c r="K24"/>
      <c r="L24"/>
      <c r="M24"/>
      <c r="N24"/>
      <c r="O24"/>
      <c r="P24"/>
      <c r="Q24"/>
      <c r="R24"/>
      <c r="S24"/>
      <c r="V24"/>
      <c r="W24"/>
      <c r="X24"/>
    </row>
    <row r="25" spans="1:24" ht="14.25" customHeight="1">
      <c r="A25" s="126" t="s">
        <v>230</v>
      </c>
      <c r="B25" s="19">
        <f>'Expenditure &amp; Subsidy R-Y'!C7+'Expenditure &amp; Subsidy G-Q'!C21</f>
        <v>32261</v>
      </c>
      <c r="C25" s="114">
        <f>SUM('Expenditure &amp; Subsidy R-Y'!H7,'Expenditure &amp; Subsidy G-Q'!H21)</f>
        <v>1462821.94</v>
      </c>
      <c r="D25" s="14">
        <f t="shared" si="0"/>
        <v>45.34335389479557</v>
      </c>
      <c r="E25" s="12">
        <f>SUM('Voted Expenditure &amp; Subsidy R-Y'!C7,'Voted Expenditure &amp; Subsidy G-Q'!C20)</f>
        <v>1378288</v>
      </c>
      <c r="F25" s="74">
        <f t="shared" si="1"/>
        <v>42.723040203341498</v>
      </c>
      <c r="G25" s="12">
        <f>SUM('Voted Expenditure &amp; Subsidy R-Y'!H7,'Voted Expenditure &amp; Subsidy G-Q'!H20)</f>
        <v>211126</v>
      </c>
      <c r="H25" s="19"/>
      <c r="I25"/>
      <c r="J25"/>
      <c r="K25"/>
      <c r="L25"/>
      <c r="M25"/>
      <c r="N25"/>
      <c r="O25"/>
      <c r="P25"/>
      <c r="Q25"/>
      <c r="R25"/>
      <c r="S25"/>
      <c r="V25"/>
      <c r="W25"/>
      <c r="X25"/>
    </row>
    <row r="26" spans="1:24" ht="14.25" customHeight="1">
      <c r="A26" s="126" t="s">
        <v>231</v>
      </c>
      <c r="B26" s="19">
        <f>'Expenditure &amp; Subsidy R-Y'!C24+'Expenditure &amp; Subsidy A-G'!C17+'Expenditure &amp; Subsidy A-G'!C37+'Expenditure &amp; Subsidy A-G'!C39+'Expenditure &amp; Subsidy A-G'!C47+'Expenditure &amp; Subsidy A-G'!C53+'Expenditure &amp; Subsidy G-Q'!C17+'Expenditure &amp; Subsidy G-Q'!C30+'Expenditure &amp; Subsidy R-Y'!C13+'Expenditure &amp; Subsidy R-Y'!C18</f>
        <v>140761</v>
      </c>
      <c r="C26" s="127">
        <f>SUM('Expenditure &amp; Subsidy R-Y'!H24,'Expenditure &amp; Subsidy A-G'!H17,'Expenditure &amp; Subsidy A-G'!H37,'Expenditure &amp; Subsidy A-G'!H39,'Expenditure &amp; Subsidy A-G'!H47,'Expenditure &amp; Subsidy A-G'!H53,'Expenditure &amp; Subsidy G-Q'!H17+'Expenditure &amp; Subsidy G-Q'!H30,'Expenditure &amp; Subsidy R-Y'!H13,'Expenditure &amp; Subsidy R-Y'!H18)</f>
        <v>7590635.9100000001</v>
      </c>
      <c r="D26" s="14">
        <f t="shared" si="0"/>
        <v>53.925703213247992</v>
      </c>
      <c r="E26" s="12">
        <f>SUM('Voted Expenditure &amp; Subsidy R-Y'!C24,'Voted Expenditure &amp; Subsidy A-G'!C15,'Voted Expenditure &amp; Subsidy A-G'!C35,'Voted Expenditure &amp; Subsidy A-G'!C37,'Voted Expenditure &amp; Subsidy A-G'!C45,'Voted Expenditure &amp; Subsidy A-G'!C51,'Voted Expenditure &amp; Subsidy G-Q'!C16,'Voted Expenditure &amp; Subsidy G-Q'!C29,'Voted Expenditure &amp; Subsidy R-Y'!C13,'Voted Expenditure &amp; Subsidy R-Y'!C18)</f>
        <v>7283326</v>
      </c>
      <c r="F26" s="74">
        <f t="shared" si="1"/>
        <v>51.742499698069778</v>
      </c>
      <c r="G26" s="12">
        <f>SUM('Voted Expenditure &amp; Subsidy R-Y'!H24,'Voted Expenditure &amp; Subsidy A-G'!H15,'Voted Expenditure &amp; Subsidy A-G'!H35,'Voted Expenditure &amp; Subsidy A-G'!H45,'Voted Expenditure &amp; Subsidy A-G'!H51,'Voted Expenditure &amp; Subsidy G-Q'!H16,'Voted Expenditure &amp; Subsidy G-Q'!H29,'Voted Expenditure &amp; Subsidy R-Y'!H13,'Voted Expenditure &amp; Subsidy R-Y'!H18,'Voted Expenditure &amp; Subsidy A-G'!H37)</f>
        <v>956442</v>
      </c>
      <c r="H26" s="19"/>
      <c r="I26"/>
      <c r="J26"/>
      <c r="K26"/>
      <c r="L26"/>
      <c r="M26"/>
      <c r="N26"/>
      <c r="O26"/>
      <c r="P26"/>
      <c r="Q26"/>
      <c r="R26"/>
      <c r="S26"/>
      <c r="V26"/>
      <c r="W26"/>
      <c r="X26"/>
    </row>
    <row r="27" spans="1:24" ht="14.25" customHeight="1">
      <c r="A27" s="126" t="s">
        <v>141</v>
      </c>
      <c r="B27" s="19">
        <f>'Expenditure &amp; Subsidy R-Y'!C8+'Expenditure &amp; Subsidy G-Q'!C14</f>
        <v>146251</v>
      </c>
      <c r="C27" s="114">
        <f>SUM('Expenditure &amp; Subsidy R-Y'!H8,'Expenditure &amp; Subsidy G-Q'!H14)</f>
        <v>9771210.1799999997</v>
      </c>
      <c r="D27" s="14">
        <f t="shared" si="0"/>
        <v>66.811236709492576</v>
      </c>
      <c r="E27" s="12">
        <f>SUM('Voted Expenditure &amp; Subsidy R-Y'!C8,'Voted Expenditure &amp; Subsidy G-Q'!C13)</f>
        <v>7373490</v>
      </c>
      <c r="F27" s="74">
        <f t="shared" si="1"/>
        <v>50.416680911583512</v>
      </c>
      <c r="G27" s="12">
        <f>SUM('Voted Expenditure &amp; Subsidy R-Y'!H8,'Voted Expenditure &amp; Subsidy G-Q'!H13)</f>
        <v>484743</v>
      </c>
      <c r="H27" s="19"/>
      <c r="I27"/>
      <c r="J27"/>
      <c r="K27"/>
      <c r="L27"/>
      <c r="M27"/>
      <c r="N27"/>
      <c r="O27"/>
      <c r="P27"/>
      <c r="Q27"/>
      <c r="R27"/>
      <c r="S27"/>
      <c r="V27"/>
      <c r="W27"/>
      <c r="X27"/>
    </row>
    <row r="28" spans="1:24" ht="14.25" customHeight="1">
      <c r="A28" s="126" t="s">
        <v>142</v>
      </c>
      <c r="B28" s="19">
        <f>'Expenditure &amp; Subsidy R-Y'!C9</f>
        <v>73233</v>
      </c>
      <c r="C28" s="114">
        <f>'Expenditure &amp; Subsidy R-Y'!H9</f>
        <v>6236563.7999999998</v>
      </c>
      <c r="D28" s="14">
        <f t="shared" si="0"/>
        <v>85.160566957519151</v>
      </c>
      <c r="E28" s="12">
        <f>'Voted Expenditure &amp; Subsidy R-Y'!C9</f>
        <v>4268825</v>
      </c>
      <c r="F28" s="74">
        <f t="shared" si="1"/>
        <v>58.291002690044103</v>
      </c>
      <c r="G28" s="12">
        <f>'Voted Expenditure &amp; Subsidy R-Y'!H9</f>
        <v>245265</v>
      </c>
      <c r="H28" s="19"/>
      <c r="I28"/>
      <c r="J28"/>
      <c r="K28"/>
      <c r="L28"/>
      <c r="M28"/>
      <c r="N28"/>
      <c r="O28"/>
      <c r="P28"/>
      <c r="Q28"/>
      <c r="R28"/>
      <c r="S28"/>
      <c r="V28"/>
      <c r="W28"/>
      <c r="X28"/>
    </row>
    <row r="29" spans="1:24" ht="14.25" customHeight="1">
      <c r="A29" s="126" t="s">
        <v>143</v>
      </c>
      <c r="B29" s="19">
        <f>'Expenditure &amp; Subsidy R-Y'!C10</f>
        <v>105648</v>
      </c>
      <c r="C29" s="114">
        <f>'Expenditure &amp; Subsidy R-Y'!H10</f>
        <v>4340957.6900000004</v>
      </c>
      <c r="D29" s="14">
        <f t="shared" si="0"/>
        <v>41.088877120248377</v>
      </c>
      <c r="E29" s="12">
        <f>'Voted Expenditure &amp; Subsidy R-Y'!C10</f>
        <v>3688032</v>
      </c>
      <c r="F29" s="74">
        <f t="shared" si="1"/>
        <v>34.908677873693776</v>
      </c>
      <c r="G29" s="12">
        <f>'Voted Expenditure &amp; Subsidy R-Y'!H10</f>
        <v>329922</v>
      </c>
      <c r="H29" s="19"/>
      <c r="I29"/>
      <c r="J29"/>
      <c r="K29"/>
      <c r="L29"/>
      <c r="M29"/>
      <c r="N29"/>
      <c r="O29"/>
      <c r="P29"/>
      <c r="Q29"/>
      <c r="R29"/>
      <c r="S29"/>
      <c r="V29"/>
      <c r="W29"/>
      <c r="X29"/>
    </row>
    <row r="30" spans="1:24" ht="14.25" customHeight="1">
      <c r="A30" s="126" t="s">
        <v>144</v>
      </c>
      <c r="B30" s="19">
        <f>'Expenditure &amp; Subsidy R-Y'!C11</f>
        <v>23461</v>
      </c>
      <c r="C30" s="127">
        <f>'Expenditure &amp; Subsidy R-Y'!H11</f>
        <v>1589472.6500000001</v>
      </c>
      <c r="D30" s="14">
        <f t="shared" si="0"/>
        <v>67.749569498316362</v>
      </c>
      <c r="E30" s="12">
        <f>'Voted Expenditure &amp; Subsidy R-Y'!C11</f>
        <v>1439715</v>
      </c>
      <c r="F30" s="74">
        <f t="shared" si="1"/>
        <v>61.366310046460086</v>
      </c>
      <c r="G30" s="12">
        <f>'Voted Expenditure &amp; Subsidy R-Y'!H11</f>
        <v>116727</v>
      </c>
      <c r="H30" s="19"/>
      <c r="I30"/>
      <c r="J30"/>
      <c r="K30"/>
      <c r="L30"/>
      <c r="M30"/>
      <c r="N30"/>
      <c r="O30"/>
      <c r="P30"/>
      <c r="Q30"/>
      <c r="R30"/>
      <c r="S30"/>
      <c r="V30"/>
      <c r="W30"/>
      <c r="X30"/>
    </row>
    <row r="31" spans="1:24" ht="14.25" customHeight="1">
      <c r="A31" s="126" t="s">
        <v>146</v>
      </c>
      <c r="B31" s="19">
        <f>'Expenditure &amp; Subsidy R-Y'!C12</f>
        <v>20795</v>
      </c>
      <c r="C31" s="114">
        <f>'Expenditure &amp; Subsidy R-Y'!H12</f>
        <v>845964.85</v>
      </c>
      <c r="D31" s="14">
        <f t="shared" si="0"/>
        <v>40.681166145708104</v>
      </c>
      <c r="E31" s="12">
        <f>'Voted Expenditure &amp; Subsidy R-Y'!C12</f>
        <v>705173</v>
      </c>
      <c r="F31" s="74">
        <f t="shared" si="1"/>
        <v>33.910699687424859</v>
      </c>
      <c r="G31" s="12">
        <f>'Voted Expenditure &amp; Subsidy R-Y'!H12</f>
        <v>110696</v>
      </c>
      <c r="H31" s="19"/>
      <c r="I31"/>
      <c r="J31"/>
      <c r="K31"/>
      <c r="L31"/>
      <c r="M31"/>
      <c r="N31"/>
      <c r="O31"/>
      <c r="P31"/>
      <c r="Q31"/>
      <c r="R31"/>
      <c r="S31"/>
      <c r="V31"/>
      <c r="W31"/>
      <c r="X31"/>
    </row>
    <row r="32" spans="1:24" ht="14.25" customHeight="1">
      <c r="A32" s="126" t="s">
        <v>148</v>
      </c>
      <c r="B32" s="19">
        <f>'Expenditure &amp; Subsidy R-Y'!C14</f>
        <v>46926</v>
      </c>
      <c r="C32" s="127">
        <f>'Expenditure &amp; Subsidy R-Y'!H14</f>
        <v>4179387.38</v>
      </c>
      <c r="D32" s="14">
        <f t="shared" si="0"/>
        <v>89.063363167540373</v>
      </c>
      <c r="E32" s="12">
        <f>'Voted Expenditure &amp; Subsidy R-Y'!C14</f>
        <v>1727923</v>
      </c>
      <c r="F32" s="74">
        <f t="shared" si="1"/>
        <v>36.822294676725058</v>
      </c>
      <c r="G32" s="12">
        <f>'Voted Expenditure &amp; Subsidy R-Y'!H14</f>
        <v>175873</v>
      </c>
      <c r="H32" s="19"/>
      <c r="I32"/>
      <c r="J32"/>
      <c r="K32"/>
      <c r="L32"/>
      <c r="M32"/>
      <c r="N32"/>
      <c r="O32"/>
      <c r="P32"/>
      <c r="Q32"/>
      <c r="R32"/>
      <c r="S32"/>
      <c r="V32"/>
      <c r="W32"/>
      <c r="X32"/>
    </row>
    <row r="33" spans="1:28" ht="14.25" customHeight="1">
      <c r="A33" s="126" t="s">
        <v>149</v>
      </c>
      <c r="B33" s="19">
        <f>'Expenditure &amp; Subsidy R-Y'!C15</f>
        <v>230611</v>
      </c>
      <c r="C33" s="127">
        <f>'Expenditure &amp; Subsidy R-Y'!H15</f>
        <v>10818999.48</v>
      </c>
      <c r="D33" s="14">
        <f t="shared" si="0"/>
        <v>46.914498788002312</v>
      </c>
      <c r="E33" s="12">
        <f>'Voted Expenditure &amp; Subsidy R-Y'!C15</f>
        <v>7833495</v>
      </c>
      <c r="F33" s="74">
        <f t="shared" si="1"/>
        <v>33.968436024300665</v>
      </c>
      <c r="G33" s="12">
        <f>'Voted Expenditure &amp; Subsidy R-Y'!H15</f>
        <v>644270</v>
      </c>
      <c r="H33" s="19"/>
      <c r="I33"/>
      <c r="J33"/>
      <c r="K33"/>
      <c r="L33"/>
      <c r="M33"/>
      <c r="N33"/>
      <c r="O33"/>
      <c r="P33"/>
      <c r="Q33"/>
      <c r="R33"/>
      <c r="S33"/>
      <c r="V33"/>
      <c r="W33"/>
      <c r="X33"/>
    </row>
    <row r="34" spans="1:28" ht="14.25" customHeight="1">
      <c r="A34" s="126" t="s">
        <v>232</v>
      </c>
      <c r="B34" s="19">
        <f>'Expenditure &amp; Subsidy R-Y'!C16</f>
        <v>246343</v>
      </c>
      <c r="C34" s="127">
        <f>'Expenditure &amp; Subsidy R-Y'!H16</f>
        <v>21541043.699999999</v>
      </c>
      <c r="D34" s="14">
        <f t="shared" si="0"/>
        <v>87.443295323999465</v>
      </c>
      <c r="E34" s="12">
        <f>'Voted Expenditure &amp; Subsidy R-Y'!C16</f>
        <v>13621097</v>
      </c>
      <c r="F34" s="74">
        <f t="shared" si="1"/>
        <v>55.293217180922532</v>
      </c>
      <c r="G34" s="12">
        <f>'Voted Expenditure &amp; Subsidy R-Y'!H16</f>
        <v>684386</v>
      </c>
      <c r="H34" s="19"/>
      <c r="I34"/>
      <c r="J34"/>
      <c r="K34"/>
      <c r="L34"/>
      <c r="M34"/>
      <c r="N34"/>
      <c r="O34"/>
      <c r="P34"/>
      <c r="Q34"/>
      <c r="R34"/>
      <c r="S34"/>
      <c r="V34"/>
      <c r="W34"/>
      <c r="X34"/>
    </row>
    <row r="35" spans="1:28" s="106" customFormat="1" ht="14.25" customHeight="1">
      <c r="A35" s="126" t="s">
        <v>154</v>
      </c>
      <c r="B35" s="19">
        <f>'Expenditure &amp; Subsidy R-Y'!C19</f>
        <v>6594</v>
      </c>
      <c r="C35" s="114">
        <f>'Expenditure &amp; Subsidy R-Y'!H19</f>
        <v>583993.23</v>
      </c>
      <c r="D35" s="14">
        <f t="shared" si="0"/>
        <v>88.564335759781613</v>
      </c>
      <c r="E35" s="12">
        <f>'Voted Expenditure &amp; Subsidy R-Y'!C19</f>
        <v>505341</v>
      </c>
      <c r="F35" s="74">
        <f t="shared" si="1"/>
        <v>76.636487716105549</v>
      </c>
      <c r="G35" s="12">
        <f>'Voted Expenditure &amp; Subsidy R-Y'!H19</f>
        <v>81245</v>
      </c>
      <c r="H35" s="19"/>
      <c r="I35"/>
      <c r="J35"/>
      <c r="K35"/>
      <c r="L35"/>
      <c r="M35"/>
      <c r="N35"/>
      <c r="O35"/>
      <c r="P35"/>
      <c r="Q35"/>
      <c r="R35"/>
      <c r="S35"/>
      <c r="T35"/>
      <c r="U35"/>
      <c r="V35"/>
      <c r="W35"/>
      <c r="X35"/>
      <c r="Y35"/>
      <c r="Z35"/>
      <c r="AA35"/>
      <c r="AB35"/>
    </row>
    <row r="36" spans="1:28" ht="14.25" customHeight="1">
      <c r="A36" s="126" t="s">
        <v>233</v>
      </c>
      <c r="B36" s="19">
        <f>'Expenditure &amp; Subsidy G-Q'!C38</f>
        <v>16377</v>
      </c>
      <c r="C36" s="127">
        <f>'Expenditure &amp; Subsidy G-Q'!H38</f>
        <v>1115527.57</v>
      </c>
      <c r="D36" s="14">
        <f t="shared" si="0"/>
        <v>68.115501618122977</v>
      </c>
      <c r="E36" s="12">
        <f>'Voted Expenditure &amp; Subsidy G-Q'!C37</f>
        <v>929271</v>
      </c>
      <c r="F36" s="74">
        <f t="shared" si="1"/>
        <v>56.742443671002015</v>
      </c>
      <c r="G36" s="12">
        <f>'Voted Expenditure &amp; Subsidy G-Q'!H37</f>
        <v>101229</v>
      </c>
      <c r="H36" s="19"/>
      <c r="I36"/>
      <c r="J36"/>
      <c r="K36"/>
      <c r="L36"/>
      <c r="M36"/>
      <c r="N36"/>
      <c r="O36"/>
      <c r="P36"/>
      <c r="Q36"/>
      <c r="R36"/>
      <c r="S36"/>
      <c r="V36"/>
      <c r="W36"/>
      <c r="X36"/>
    </row>
    <row r="37" spans="1:28" ht="14.25" customHeight="1">
      <c r="A37" s="126" t="s">
        <v>234</v>
      </c>
      <c r="B37" s="19">
        <f>'Expenditure &amp; Subsidy R-Y'!C21</f>
        <v>14180</v>
      </c>
      <c r="C37" s="127">
        <f>'Expenditure &amp; Subsidy R-Y'!H21</f>
        <v>634622.22000000009</v>
      </c>
      <c r="D37" s="14">
        <f t="shared" si="0"/>
        <v>44.754740479548666</v>
      </c>
      <c r="E37" s="12">
        <f>'Voted Expenditure &amp; Subsidy R-Y'!C21</f>
        <v>703176</v>
      </c>
      <c r="F37" s="74">
        <f t="shared" si="1"/>
        <v>49.589280677009874</v>
      </c>
      <c r="G37" s="12">
        <f>'Voted Expenditure &amp; Subsidy R-Y'!H21</f>
        <v>94680</v>
      </c>
      <c r="H37" s="19"/>
      <c r="I37"/>
      <c r="J37"/>
      <c r="K37"/>
      <c r="L37"/>
      <c r="M37"/>
      <c r="N37"/>
      <c r="O37"/>
      <c r="P37"/>
      <c r="Q37"/>
      <c r="R37"/>
      <c r="S37"/>
      <c r="V37"/>
      <c r="W37"/>
      <c r="X37"/>
    </row>
    <row r="38" spans="1:28" ht="14.25" customHeight="1">
      <c r="A38" s="126" t="s">
        <v>157</v>
      </c>
      <c r="B38" s="19">
        <f>'Expenditure &amp; Subsidy R-Y'!C22</f>
        <v>8059</v>
      </c>
      <c r="C38" s="127">
        <f>'Expenditure &amp; Subsidy R-Y'!H22</f>
        <v>464170</v>
      </c>
      <c r="D38" s="14">
        <f t="shared" si="0"/>
        <v>57.596475989576874</v>
      </c>
      <c r="E38" s="12">
        <f>'Voted Expenditure &amp; Subsidy R-Y'!C22</f>
        <v>447336</v>
      </c>
      <c r="F38" s="74">
        <f t="shared" si="1"/>
        <v>55.507631219754309</v>
      </c>
      <c r="G38" s="12">
        <f>'Voted Expenditure &amp; Subsidy R-Y'!H22</f>
        <v>77452</v>
      </c>
      <c r="H38" s="19"/>
      <c r="I38"/>
      <c r="J38"/>
      <c r="K38"/>
      <c r="L38"/>
      <c r="M38"/>
      <c r="N38"/>
      <c r="O38"/>
      <c r="P38"/>
      <c r="Q38"/>
      <c r="R38"/>
      <c r="S38"/>
      <c r="V38"/>
      <c r="W38"/>
      <c r="X38"/>
    </row>
    <row r="39" spans="1:28" ht="14.25" customHeight="1">
      <c r="A39" s="126" t="s">
        <v>164</v>
      </c>
      <c r="B39" s="19">
        <f>'Expenditure &amp; Subsidy R-Y'!C29</f>
        <v>74295</v>
      </c>
      <c r="C39" s="127">
        <f>'Expenditure &amp; Subsidy R-Y'!H29</f>
        <v>6740540.46</v>
      </c>
      <c r="D39" s="14">
        <f t="shared" si="0"/>
        <v>90.726703815869172</v>
      </c>
      <c r="E39" s="12">
        <f>'Voted Expenditure &amp; Subsidy R-Y'!C29</f>
        <v>6904765</v>
      </c>
      <c r="F39" s="74">
        <f t="shared" si="1"/>
        <v>92.937142472575545</v>
      </c>
      <c r="G39" s="12">
        <f>'Voted Expenditure &amp; Subsidy R-Y'!H29</f>
        <v>245043</v>
      </c>
      <c r="H39" s="19"/>
      <c r="I39"/>
      <c r="J39"/>
      <c r="K39"/>
      <c r="L39"/>
      <c r="M39"/>
      <c r="N39"/>
      <c r="O39"/>
      <c r="P39"/>
      <c r="Q39"/>
      <c r="R39"/>
      <c r="S39"/>
      <c r="V39"/>
      <c r="W39"/>
      <c r="X39"/>
    </row>
    <row r="40" spans="1:28" ht="14.25" customHeight="1">
      <c r="A40" s="126" t="s">
        <v>166</v>
      </c>
      <c r="B40" s="19">
        <f>'Expenditure &amp; Subsidy R-Y'!C31</f>
        <v>7053</v>
      </c>
      <c r="C40" s="114">
        <f>'Expenditure &amp; Subsidy R-Y'!H31</f>
        <v>558793.82000000007</v>
      </c>
      <c r="D40" s="14">
        <f t="shared" si="0"/>
        <v>79.22782078548137</v>
      </c>
      <c r="E40" s="12">
        <f>'Voted Expenditure &amp; Subsidy R-Y'!C31</f>
        <v>505000</v>
      </c>
      <c r="F40" s="74">
        <f t="shared" si="1"/>
        <v>71.600737274918473</v>
      </c>
      <c r="G40" s="12">
        <f>'Voted Expenditure &amp; Subsidy R-Y'!H31</f>
        <v>77453</v>
      </c>
      <c r="H40" s="19"/>
      <c r="I40"/>
      <c r="J40"/>
      <c r="K40"/>
      <c r="L40"/>
      <c r="M40"/>
      <c r="N40"/>
      <c r="O40"/>
      <c r="P40"/>
      <c r="Q40"/>
      <c r="R40"/>
      <c r="S40"/>
      <c r="V40"/>
      <c r="W40"/>
      <c r="X40"/>
    </row>
    <row r="41" spans="1:28" ht="14.25" customHeight="1">
      <c r="A41" s="126" t="s">
        <v>235</v>
      </c>
      <c r="B41" s="19">
        <f>'Expenditure &amp; Subsidy A-G'!C54+'Expenditure &amp; Subsidy A-G'!C31+'Expenditure &amp; Subsidy G-Q'!C10+'Expenditure &amp; Subsidy G-Q'!C37+'Expenditure &amp; Subsidy G-Q'!C41</f>
        <v>42593</v>
      </c>
      <c r="C41" s="114">
        <f>SUM('Expenditure &amp; Subsidy A-G'!H54,'Expenditure &amp; Subsidy A-G'!H31,'Expenditure &amp; Subsidy G-Q'!H41+'Expenditure &amp; Subsidy G-Q'!H37+'Expenditure &amp; Subsidy G-Q'!H10)</f>
        <v>2639369.15</v>
      </c>
      <c r="D41" s="14">
        <f t="shared" si="0"/>
        <v>61.967204704998473</v>
      </c>
      <c r="E41" s="12">
        <f>SUM('Voted Expenditure &amp; Subsidy A-G'!C52,'Voted Expenditure &amp; Subsidy A-G'!C29,'Voted Expenditure &amp; Subsidy G-Q'!C9,'Voted Expenditure &amp; Subsidy G-Q'!C36,'Voted Expenditure &amp; Subsidy G-Q'!C40)</f>
        <v>2693517</v>
      </c>
      <c r="F41" s="74">
        <f t="shared" si="1"/>
        <v>63.238489892705374</v>
      </c>
      <c r="G41" s="12">
        <f>SUM('Voted Expenditure &amp; Subsidy A-G'!H52,'Voted Expenditure &amp; Subsidy A-G'!H29,'Voted Expenditure &amp; Subsidy G-Q'!H9,'Voted Expenditure &amp; Subsidy G-Q'!H36,'Voted Expenditure &amp; Subsidy G-Q'!H40)</f>
        <v>416510</v>
      </c>
      <c r="H41" s="19"/>
      <c r="I41"/>
      <c r="J41"/>
      <c r="K41"/>
      <c r="L41"/>
      <c r="M41"/>
      <c r="N41"/>
      <c r="O41"/>
      <c r="P41"/>
      <c r="Q41"/>
      <c r="R41"/>
      <c r="S41"/>
      <c r="V41"/>
      <c r="W41"/>
      <c r="X41"/>
    </row>
    <row r="42" spans="1:28" ht="14.25" customHeight="1">
      <c r="A42" s="126" t="s">
        <v>167</v>
      </c>
      <c r="B42" s="19">
        <f>'Expenditure &amp; Subsidy R-Y'!C32</f>
        <v>81189</v>
      </c>
      <c r="C42" s="114">
        <f>'Expenditure &amp; Subsidy R-Y'!H32</f>
        <v>6578673.2300000004</v>
      </c>
      <c r="D42" s="14">
        <f t="shared" si="0"/>
        <v>81.029120077843061</v>
      </c>
      <c r="E42" s="12">
        <f>'Voted Expenditure &amp; Subsidy R-Y'!C32</f>
        <v>5986972</v>
      </c>
      <c r="F42" s="74">
        <f t="shared" si="1"/>
        <v>73.741171833622786</v>
      </c>
      <c r="G42" s="12">
        <f>'Voted Expenditure &amp; Subsidy R-Y'!H32</f>
        <v>262623</v>
      </c>
      <c r="H42" s="19"/>
      <c r="I42"/>
      <c r="J42"/>
      <c r="K42"/>
      <c r="L42"/>
      <c r="M42"/>
      <c r="N42"/>
      <c r="O42"/>
      <c r="P42"/>
      <c r="Q42"/>
      <c r="R42"/>
      <c r="S42"/>
      <c r="V42"/>
      <c r="W42"/>
      <c r="X42"/>
    </row>
    <row r="43" spans="1:28" ht="14.25" customHeight="1">
      <c r="A43" s="126" t="s">
        <v>168</v>
      </c>
      <c r="B43" s="19">
        <f>'Expenditure &amp; Subsidy R-Y'!C33</f>
        <v>51134</v>
      </c>
      <c r="C43" s="127">
        <f>'Expenditure &amp; Subsidy R-Y'!H33</f>
        <v>2034926.77</v>
      </c>
      <c r="D43" s="14">
        <f t="shared" si="0"/>
        <v>39.795962960065708</v>
      </c>
      <c r="E43" s="12">
        <f>'Voted Expenditure &amp; Subsidy R-Y'!C33</f>
        <v>2101032</v>
      </c>
      <c r="F43" s="74">
        <f t="shared" si="1"/>
        <v>41.08874721320452</v>
      </c>
      <c r="G43" s="12">
        <f>'Voted Expenditure &amp; Subsidy R-Y'!H33</f>
        <v>187294</v>
      </c>
      <c r="H43" s="19"/>
      <c r="I43"/>
      <c r="J43"/>
      <c r="K43"/>
      <c r="L43"/>
      <c r="M43"/>
      <c r="N43"/>
      <c r="O43"/>
      <c r="P43"/>
      <c r="Q43"/>
      <c r="R43"/>
      <c r="S43"/>
      <c r="V43"/>
      <c r="W43"/>
      <c r="X43"/>
    </row>
    <row r="44" spans="1:28" ht="14.25" customHeight="1">
      <c r="A44" s="126" t="s">
        <v>188</v>
      </c>
      <c r="B44" s="19">
        <f>'Expenditure &amp; Subsidy R-Y'!C34</f>
        <v>53149</v>
      </c>
      <c r="C44" s="127">
        <f>'Expenditure &amp; Subsidy R-Y'!H34</f>
        <v>1661356.81</v>
      </c>
      <c r="D44" s="14">
        <f t="shared" si="0"/>
        <v>31.258477299666975</v>
      </c>
      <c r="E44" s="12">
        <f>'Voted Expenditure &amp; Subsidy R-Y'!C34</f>
        <v>1455466</v>
      </c>
      <c r="F44" s="74">
        <f t="shared" si="1"/>
        <v>27.384635646954788</v>
      </c>
      <c r="G44" s="12">
        <f>'Voted Expenditure &amp; Subsidy R-Y'!H34</f>
        <v>192432</v>
      </c>
      <c r="H44" s="19"/>
      <c r="I44"/>
      <c r="J44"/>
      <c r="K44"/>
      <c r="L44"/>
      <c r="M44"/>
      <c r="N44"/>
      <c r="O44"/>
      <c r="P44"/>
      <c r="Q44"/>
      <c r="R44"/>
      <c r="S44"/>
      <c r="V44"/>
      <c r="W44"/>
      <c r="X44"/>
    </row>
    <row r="45" spans="1:28" ht="14.25" customHeight="1">
      <c r="A45" s="126" t="s">
        <v>170</v>
      </c>
      <c r="B45" s="19">
        <f>'Expenditure &amp; Subsidy R-Y'!C35</f>
        <v>218114</v>
      </c>
      <c r="C45" s="127">
        <f>'Expenditure &amp; Subsidy R-Y'!H35</f>
        <v>13773514.790000001</v>
      </c>
      <c r="D45" s="14">
        <f t="shared" si="0"/>
        <v>63.148238031488127</v>
      </c>
      <c r="E45" s="12">
        <f>'Voted Expenditure &amp; Subsidy R-Y'!C35</f>
        <v>12510378</v>
      </c>
      <c r="F45" s="74">
        <f t="shared" si="1"/>
        <v>57.357060986456624</v>
      </c>
      <c r="G45" s="12">
        <f>'Voted Expenditure &amp; Subsidy R-Y'!H35</f>
        <v>613860</v>
      </c>
      <c r="H45" s="19"/>
      <c r="I45"/>
      <c r="J45"/>
      <c r="K45"/>
      <c r="L45"/>
      <c r="M45"/>
      <c r="N45"/>
      <c r="O45"/>
      <c r="P45"/>
      <c r="Q45"/>
      <c r="R45"/>
      <c r="S45"/>
      <c r="V45"/>
      <c r="W45"/>
      <c r="X45"/>
    </row>
    <row r="46" spans="1:28" ht="14.25" customHeight="1">
      <c r="A46" s="126" t="s">
        <v>171</v>
      </c>
      <c r="B46" s="19">
        <f>'Expenditure &amp; Subsidy R-Y'!C36</f>
        <v>59387</v>
      </c>
      <c r="C46" s="127">
        <f>'Expenditure &amp; Subsidy R-Y'!H36</f>
        <v>6591823.0299999993</v>
      </c>
      <c r="D46" s="14">
        <f t="shared" si="0"/>
        <v>110.99774411908329</v>
      </c>
      <c r="E46" s="12">
        <f>'Voted Expenditure &amp; Subsidy R-Y'!C36</f>
        <v>6799176</v>
      </c>
      <c r="F46" s="74">
        <f t="shared" si="1"/>
        <v>114.4892990048327</v>
      </c>
      <c r="G46" s="12">
        <f>'Voted Expenditure &amp; Subsidy R-Y'!H36</f>
        <v>207027</v>
      </c>
      <c r="H46" s="19"/>
      <c r="I46"/>
      <c r="J46"/>
      <c r="K46"/>
      <c r="L46"/>
      <c r="M46"/>
      <c r="N46"/>
      <c r="O46"/>
      <c r="P46"/>
      <c r="Q46"/>
      <c r="R46"/>
      <c r="S46"/>
      <c r="V46"/>
      <c r="W46"/>
      <c r="X46"/>
    </row>
    <row r="47" spans="1:28" ht="14.25" customHeight="1">
      <c r="A47" s="126" t="s">
        <v>236</v>
      </c>
      <c r="B47" s="19">
        <f>'Expenditure &amp; Subsidy R-Y'!C37</f>
        <v>17087</v>
      </c>
      <c r="C47" s="114">
        <f>'Expenditure &amp; Subsidy R-Y'!H37</f>
        <v>561091.78</v>
      </c>
      <c r="D47" s="14">
        <f t="shared" si="0"/>
        <v>32.837348861707731</v>
      </c>
      <c r="E47" s="12">
        <f>'Voted Expenditure &amp; Subsidy R-Y'!C37</f>
        <v>403716</v>
      </c>
      <c r="F47" s="74">
        <f t="shared" si="1"/>
        <v>23.627084918358985</v>
      </c>
      <c r="G47" s="12">
        <f>'Voted Expenditure &amp; Subsidy R-Y'!H37</f>
        <v>99784</v>
      </c>
      <c r="H47" s="19"/>
      <c r="I47"/>
      <c r="J47"/>
      <c r="K47"/>
      <c r="L47"/>
      <c r="M47"/>
      <c r="N47"/>
      <c r="O47"/>
      <c r="P47"/>
      <c r="Q47"/>
      <c r="R47"/>
      <c r="S47"/>
      <c r="V47"/>
      <c r="W47"/>
      <c r="X47"/>
    </row>
    <row r="48" spans="1:28" ht="9" customHeight="1">
      <c r="A48" s="126"/>
      <c r="B48" s="19"/>
      <c r="D48" s="14"/>
      <c r="E48" s="145"/>
      <c r="G48" s="19"/>
      <c r="H48" s="19"/>
      <c r="I48"/>
      <c r="J48"/>
      <c r="K48"/>
      <c r="L48"/>
      <c r="M48"/>
      <c r="N48"/>
      <c r="O48"/>
      <c r="P48"/>
      <c r="Q48"/>
      <c r="R48"/>
      <c r="S48"/>
      <c r="V48"/>
      <c r="W48"/>
      <c r="X48"/>
    </row>
    <row r="49" spans="1:24" ht="14.25" customHeight="1">
      <c r="A49" s="48" t="s">
        <v>11</v>
      </c>
      <c r="B49" s="20">
        <f>MEDIAN(B5:B47,'Exp &amp; Subsidy by Library A-L'!B5:B51)</f>
        <v>56870</v>
      </c>
      <c r="C49" s="62">
        <f>MEDIAN(C5:C47,'Exp &amp; Subsidy by Library A-L'!C5:C51)</f>
        <v>3191431.8050000006</v>
      </c>
      <c r="D49" s="115">
        <f>MEDIAN(D5:D47,'Exp &amp; Subsidy by Library A-L'!D5:D51)</f>
        <v>51.826014009768826</v>
      </c>
      <c r="E49" s="20">
        <f>MEDIAN(E5:E47,'Exp &amp; Subsidy by Library A-L'!E5:E51)</f>
        <v>2672542</v>
      </c>
      <c r="F49" s="115">
        <f>MEDIAN(F5:F47,'Exp &amp; Subsidy by Library A-L'!F5:F51)</f>
        <v>49.627951621141072</v>
      </c>
      <c r="G49" s="20">
        <f>MEDIAN(G5:G47,'Exp &amp; Subsidy by Library A-L'!G5:G51)</f>
        <v>222228</v>
      </c>
      <c r="H49" s="19"/>
      <c r="I49"/>
      <c r="J49"/>
      <c r="K49"/>
      <c r="L49"/>
      <c r="M49"/>
      <c r="N49"/>
      <c r="O49"/>
      <c r="P49"/>
      <c r="Q49"/>
      <c r="R49"/>
      <c r="S49"/>
      <c r="V49"/>
      <c r="W49"/>
      <c r="X49"/>
    </row>
    <row r="50" spans="1:24" ht="14.25" customHeight="1">
      <c r="A50" s="48" t="s">
        <v>10</v>
      </c>
      <c r="B50" s="20">
        <f>AVERAGE(B5:B47,'Exp &amp; Subsidy by Library A-L'!B5:B51)</f>
        <v>89855.022222222222</v>
      </c>
      <c r="C50" s="62">
        <f>AVERAGE(C5:C47,'Exp &amp; Subsidy by Library A-L'!C5:C51)</f>
        <v>4756747.6955555566</v>
      </c>
      <c r="D50" s="115">
        <f>AVERAGE(C51/B51)</f>
        <v>52.93802814706951</v>
      </c>
      <c r="E50" s="20">
        <f>AVERAGE(E5:E47,'Exp &amp; Subsidy by Library A-L'!E5:E51)</f>
        <v>4174917.7726666662</v>
      </c>
      <c r="F50" s="115">
        <f>AVERAGE(E51/B51)</f>
        <v>46.462820545985679</v>
      </c>
      <c r="G50" s="20">
        <f>AVERAGE(G5:G47,'Exp &amp; Subsidy by Library A-L'!G5:G51)</f>
        <v>312985.86666666664</v>
      </c>
      <c r="H50" s="19"/>
      <c r="I50"/>
      <c r="J50"/>
      <c r="K50"/>
      <c r="L50"/>
      <c r="M50"/>
      <c r="N50"/>
      <c r="O50"/>
      <c r="P50"/>
      <c r="Q50"/>
      <c r="R50"/>
      <c r="S50"/>
      <c r="V50"/>
      <c r="W50"/>
      <c r="X50"/>
    </row>
    <row r="51" spans="1:24" ht="14.25" customHeight="1">
      <c r="A51" s="8" t="s">
        <v>237</v>
      </c>
      <c r="B51" s="20">
        <f>SUM(B5:B47,'Exp &amp; Subsidy by Library A-L'!B5:B51)</f>
        <v>8086952</v>
      </c>
      <c r="C51" s="62">
        <f>SUM(C5:C47,'Exp &amp; Subsidy by Library A-L'!C5:C51)</f>
        <v>428107292.60000008</v>
      </c>
      <c r="D51" s="20"/>
      <c r="E51" s="20">
        <f>SUM(E5:E47,'Exp &amp; Subsidy by Library A-L'!E5:E51)</f>
        <v>375742599.53999996</v>
      </c>
      <c r="F51" s="20"/>
      <c r="G51" s="20">
        <f>SUM(G5:G47,'Exp &amp; Subsidy by Library A-L'!G5:G51)</f>
        <v>28168728</v>
      </c>
      <c r="H51" s="19"/>
      <c r="I51"/>
      <c r="J51"/>
      <c r="K51"/>
      <c r="L51"/>
      <c r="M51"/>
      <c r="N51"/>
      <c r="O51"/>
      <c r="P51"/>
      <c r="Q51"/>
      <c r="R51"/>
      <c r="S51"/>
      <c r="V51"/>
      <c r="W51"/>
      <c r="X51"/>
    </row>
    <row r="52" spans="1:24" ht="6.6" customHeight="1">
      <c r="A52" s="8"/>
      <c r="B52" s="20"/>
      <c r="C52" s="62"/>
      <c r="D52" s="20"/>
      <c r="E52" s="20"/>
      <c r="F52" s="20"/>
      <c r="G52" s="20"/>
      <c r="H52" s="19"/>
      <c r="I52"/>
      <c r="J52"/>
      <c r="K52"/>
      <c r="L52"/>
      <c r="M52"/>
      <c r="N52"/>
      <c r="O52"/>
      <c r="P52"/>
      <c r="Q52"/>
      <c r="R52"/>
      <c r="S52"/>
      <c r="V52"/>
      <c r="W52"/>
      <c r="X52"/>
    </row>
    <row r="53" spans="1:24" ht="11.45" customHeight="1">
      <c r="A53" s="199" t="s">
        <v>224</v>
      </c>
      <c r="B53" s="19"/>
      <c r="C53" s="127"/>
      <c r="D53" s="14"/>
      <c r="E53" s="145"/>
      <c r="G53" s="19"/>
      <c r="H53" s="19"/>
      <c r="I53"/>
      <c r="J53"/>
      <c r="K53"/>
      <c r="L53"/>
      <c r="M53"/>
      <c r="N53"/>
      <c r="O53"/>
      <c r="P53"/>
      <c r="Q53"/>
      <c r="R53"/>
      <c r="S53"/>
      <c r="V53"/>
      <c r="W53"/>
      <c r="X53"/>
    </row>
    <row r="54" spans="1:24" ht="25.5" customHeight="1">
      <c r="A54" s="584" t="s">
        <v>138</v>
      </c>
      <c r="B54" s="584"/>
      <c r="C54" s="584"/>
      <c r="D54" s="584"/>
      <c r="E54" s="584"/>
      <c r="F54" s="584"/>
      <c r="G54" s="584"/>
      <c r="H54" s="580"/>
      <c r="I54" s="580"/>
      <c r="J54"/>
      <c r="K54"/>
      <c r="L54"/>
      <c r="M54"/>
      <c r="N54"/>
      <c r="O54"/>
      <c r="P54"/>
      <c r="Q54"/>
      <c r="R54"/>
      <c r="S54"/>
      <c r="V54"/>
      <c r="W54"/>
      <c r="X54"/>
    </row>
    <row r="55" spans="1:24" ht="14.25" customHeight="1">
      <c r="B55" s="19"/>
      <c r="C55" s="127"/>
      <c r="D55" s="14"/>
      <c r="E55" s="145"/>
      <c r="G55" s="145"/>
      <c r="H55" s="145"/>
      <c r="I55"/>
      <c r="J55"/>
      <c r="K55"/>
      <c r="L55"/>
      <c r="M55"/>
      <c r="N55"/>
      <c r="O55"/>
      <c r="P55"/>
      <c r="Q55"/>
      <c r="R55"/>
      <c r="S55"/>
      <c r="V55"/>
      <c r="W55"/>
      <c r="X55"/>
    </row>
    <row r="56" spans="1:24" ht="14.25" customHeight="1">
      <c r="A56" s="126"/>
      <c r="B56" s="19"/>
      <c r="C56" s="127"/>
      <c r="D56" s="14"/>
      <c r="E56" s="145"/>
      <c r="G56" s="145"/>
      <c r="H56" s="145"/>
      <c r="I56"/>
      <c r="J56"/>
      <c r="K56"/>
      <c r="L56"/>
      <c r="M56"/>
      <c r="N56"/>
      <c r="O56"/>
      <c r="P56"/>
      <c r="Q56"/>
      <c r="R56"/>
      <c r="S56"/>
      <c r="V56"/>
      <c r="W56"/>
      <c r="X56"/>
    </row>
    <row r="57" spans="1:24" ht="14.25" customHeight="1">
      <c r="A57" s="259"/>
      <c r="C57" s="127"/>
      <c r="D57" s="14"/>
      <c r="E57" s="145"/>
      <c r="G57" s="145"/>
      <c r="H57" s="145"/>
      <c r="I57"/>
      <c r="J57"/>
      <c r="K57"/>
      <c r="L57"/>
      <c r="M57"/>
      <c r="N57"/>
      <c r="O57"/>
      <c r="P57"/>
      <c r="Q57"/>
      <c r="R57"/>
      <c r="S57"/>
      <c r="V57"/>
      <c r="W57"/>
      <c r="X57"/>
    </row>
    <row r="58" spans="1:24" ht="14.25" customHeight="1">
      <c r="A58" s="76"/>
      <c r="C58" s="127"/>
      <c r="D58" s="14"/>
      <c r="E58" s="145"/>
      <c r="G58" s="145"/>
      <c r="H58" s="145"/>
      <c r="I58"/>
      <c r="J58"/>
      <c r="K58"/>
      <c r="L58"/>
      <c r="M58"/>
      <c r="N58"/>
      <c r="O58"/>
      <c r="P58"/>
      <c r="Q58"/>
      <c r="R58"/>
      <c r="S58"/>
      <c r="V58"/>
      <c r="W58"/>
      <c r="X58"/>
    </row>
    <row r="59" spans="1:24" ht="14.25" customHeight="1">
      <c r="A59" s="48"/>
      <c r="B59" s="147"/>
      <c r="C59" s="150"/>
      <c r="D59" s="62"/>
      <c r="E59" s="147"/>
      <c r="F59" s="62"/>
      <c r="G59" s="147"/>
      <c r="H59" s="147"/>
      <c r="I59"/>
      <c r="J59"/>
      <c r="K59"/>
      <c r="L59"/>
      <c r="M59"/>
      <c r="N59"/>
      <c r="O59"/>
      <c r="P59"/>
      <c r="Q59"/>
      <c r="R59"/>
      <c r="S59"/>
      <c r="V59"/>
      <c r="W59"/>
      <c r="X59"/>
    </row>
    <row r="60" spans="1:24" ht="14.25" customHeight="1">
      <c r="A60" s="48"/>
      <c r="B60" s="147"/>
      <c r="C60" s="150"/>
      <c r="D60" s="62"/>
      <c r="E60" s="147"/>
      <c r="F60" s="62"/>
      <c r="G60" s="147"/>
      <c r="H60" s="147"/>
      <c r="I60"/>
      <c r="J60"/>
      <c r="K60"/>
      <c r="L60"/>
      <c r="M60"/>
      <c r="N60"/>
      <c r="O60"/>
      <c r="P60"/>
      <c r="Q60"/>
      <c r="R60"/>
      <c r="S60"/>
      <c r="V60"/>
      <c r="W60"/>
      <c r="X60"/>
    </row>
    <row r="61" spans="1:24" ht="14.25" customHeight="1">
      <c r="A61" s="8"/>
      <c r="B61" s="147"/>
      <c r="C61" s="150"/>
      <c r="D61" s="147"/>
      <c r="E61" s="147"/>
      <c r="F61" s="147"/>
      <c r="G61" s="147"/>
      <c r="H61" s="147"/>
      <c r="I61"/>
      <c r="J61"/>
      <c r="K61"/>
      <c r="L61"/>
      <c r="M61"/>
      <c r="N61"/>
      <c r="O61"/>
      <c r="P61"/>
      <c r="Q61"/>
      <c r="R61"/>
      <c r="S61"/>
      <c r="V61"/>
      <c r="W61"/>
      <c r="X61"/>
    </row>
    <row r="62" spans="1:24" ht="14.25" customHeight="1">
      <c r="A62" t="s">
        <v>238</v>
      </c>
      <c r="I62"/>
      <c r="J62"/>
      <c r="K62"/>
      <c r="L62"/>
      <c r="M62"/>
      <c r="N62"/>
      <c r="O62"/>
      <c r="P62"/>
      <c r="Q62"/>
      <c r="R62"/>
      <c r="S62"/>
      <c r="V62"/>
      <c r="W62"/>
      <c r="X62"/>
    </row>
    <row r="63" spans="1:24" ht="14.25" customHeight="1">
      <c r="I63"/>
      <c r="J63"/>
      <c r="K63"/>
      <c r="L63"/>
      <c r="M63"/>
      <c r="N63"/>
      <c r="O63"/>
      <c r="P63"/>
      <c r="Q63"/>
      <c r="R63"/>
      <c r="S63"/>
      <c r="V63"/>
      <c r="W63"/>
      <c r="X63"/>
    </row>
    <row r="64" spans="1:24" ht="14.25" customHeight="1">
      <c r="I64"/>
      <c r="J64"/>
      <c r="K64"/>
      <c r="L64"/>
      <c r="M64"/>
      <c r="N64"/>
      <c r="O64"/>
      <c r="P64"/>
      <c r="Q64"/>
      <c r="R64"/>
      <c r="S64"/>
      <c r="V64"/>
      <c r="W64"/>
      <c r="X64"/>
    </row>
    <row r="65" spans="1:24" ht="14.25" customHeight="1">
      <c r="A65" s="126"/>
      <c r="B65" s="14"/>
      <c r="I65"/>
      <c r="J65"/>
      <c r="K65"/>
      <c r="L65"/>
      <c r="M65"/>
      <c r="N65"/>
      <c r="O65"/>
      <c r="P65"/>
      <c r="Q65"/>
      <c r="R65"/>
      <c r="S65"/>
      <c r="V65"/>
      <c r="W65"/>
      <c r="X65"/>
    </row>
    <row r="66" spans="1:24" ht="14.25" customHeight="1">
      <c r="A66" s="126"/>
      <c r="B66" s="14"/>
      <c r="I66"/>
      <c r="J66"/>
      <c r="K66"/>
      <c r="L66"/>
      <c r="M66"/>
      <c r="N66"/>
      <c r="O66"/>
      <c r="P66"/>
      <c r="Q66"/>
      <c r="R66"/>
      <c r="S66"/>
      <c r="V66"/>
      <c r="W66"/>
      <c r="X66"/>
    </row>
    <row r="67" spans="1:24" ht="14.25" customHeight="1">
      <c r="A67" s="3"/>
      <c r="B67" s="14"/>
      <c r="I67"/>
      <c r="J67"/>
      <c r="K67"/>
      <c r="L67"/>
      <c r="M67"/>
      <c r="N67"/>
      <c r="O67"/>
      <c r="P67"/>
      <c r="Q67"/>
      <c r="R67"/>
      <c r="S67"/>
      <c r="V67"/>
      <c r="W67"/>
      <c r="X67"/>
    </row>
    <row r="68" spans="1:24" ht="14.25" customHeight="1">
      <c r="I68"/>
      <c r="J68"/>
      <c r="K68"/>
      <c r="L68"/>
      <c r="M68"/>
      <c r="N68"/>
      <c r="O68"/>
      <c r="P68"/>
      <c r="Q68"/>
      <c r="R68"/>
      <c r="S68"/>
      <c r="V68"/>
      <c r="W68"/>
      <c r="X68"/>
    </row>
    <row r="69" spans="1:24" ht="14.25" customHeight="1">
      <c r="I69"/>
      <c r="J69"/>
      <c r="K69"/>
      <c r="L69"/>
      <c r="M69"/>
      <c r="N69"/>
      <c r="O69"/>
      <c r="P69"/>
      <c r="Q69"/>
      <c r="R69"/>
      <c r="S69"/>
      <c r="V69"/>
      <c r="W69"/>
      <c r="X69"/>
    </row>
    <row r="70" spans="1:24" ht="14.25" customHeight="1">
      <c r="I70"/>
      <c r="J70"/>
      <c r="K70"/>
      <c r="L70"/>
      <c r="M70"/>
      <c r="N70"/>
      <c r="O70"/>
      <c r="P70"/>
      <c r="Q70"/>
      <c r="R70"/>
      <c r="S70"/>
      <c r="V70"/>
      <c r="W70"/>
      <c r="X70"/>
    </row>
    <row r="71" spans="1:24" ht="14.25" customHeight="1">
      <c r="I71"/>
      <c r="J71"/>
      <c r="K71"/>
      <c r="L71"/>
      <c r="M71"/>
      <c r="N71"/>
      <c r="O71"/>
      <c r="P71"/>
      <c r="Q71"/>
      <c r="R71"/>
      <c r="S71"/>
      <c r="V71"/>
      <c r="W71"/>
      <c r="X71"/>
    </row>
    <row r="72" spans="1:24" ht="14.25" customHeight="1">
      <c r="I72"/>
      <c r="J72"/>
      <c r="K72"/>
      <c r="L72"/>
      <c r="M72"/>
      <c r="N72"/>
      <c r="O72"/>
      <c r="P72"/>
      <c r="Q72"/>
      <c r="R72"/>
      <c r="S72"/>
      <c r="V72"/>
      <c r="W72"/>
      <c r="X72"/>
    </row>
    <row r="73" spans="1:24" ht="14.25" customHeight="1">
      <c r="I73"/>
      <c r="J73"/>
      <c r="K73"/>
      <c r="L73"/>
      <c r="M73"/>
      <c r="N73"/>
      <c r="O73"/>
      <c r="P73"/>
      <c r="Q73"/>
      <c r="R73"/>
      <c r="S73"/>
      <c r="V73"/>
      <c r="W73"/>
      <c r="X73"/>
    </row>
    <row r="74" spans="1:24" ht="14.25" customHeight="1">
      <c r="I74"/>
      <c r="J74"/>
      <c r="K74"/>
      <c r="L74"/>
      <c r="M74"/>
      <c r="N74"/>
      <c r="O74"/>
      <c r="P74"/>
      <c r="Q74"/>
      <c r="R74"/>
      <c r="S74"/>
      <c r="V74"/>
      <c r="W74"/>
      <c r="X74"/>
    </row>
    <row r="75" spans="1:24" ht="14.25" customHeight="1">
      <c r="I75"/>
      <c r="J75"/>
      <c r="K75"/>
      <c r="L75"/>
      <c r="M75"/>
      <c r="N75"/>
      <c r="O75"/>
      <c r="P75"/>
      <c r="Q75"/>
      <c r="R75"/>
      <c r="S75"/>
      <c r="V75"/>
      <c r="W75"/>
      <c r="X75"/>
    </row>
    <row r="76" spans="1:24" ht="14.25" customHeight="1">
      <c r="I76"/>
      <c r="J76"/>
      <c r="K76"/>
      <c r="L76"/>
      <c r="M76"/>
      <c r="N76"/>
      <c r="O76"/>
      <c r="P76"/>
      <c r="Q76"/>
      <c r="R76"/>
      <c r="S76"/>
      <c r="V76"/>
      <c r="W76"/>
      <c r="X76"/>
    </row>
    <row r="77" spans="1:24" ht="14.25" customHeight="1">
      <c r="I77"/>
      <c r="J77"/>
      <c r="K77"/>
      <c r="L77"/>
      <c r="M77"/>
      <c r="N77"/>
      <c r="O77"/>
      <c r="P77"/>
      <c r="Q77"/>
      <c r="R77"/>
      <c r="S77"/>
      <c r="V77"/>
      <c r="W77"/>
      <c r="X77"/>
    </row>
    <row r="78" spans="1:24" ht="14.25" customHeight="1">
      <c r="I78"/>
      <c r="J78"/>
      <c r="K78"/>
      <c r="L78"/>
      <c r="M78"/>
      <c r="N78"/>
      <c r="O78"/>
      <c r="P78"/>
      <c r="Q78"/>
      <c r="R78"/>
      <c r="S78"/>
      <c r="V78"/>
      <c r="W78"/>
      <c r="X78"/>
    </row>
    <row r="79" spans="1:24" ht="14.25" customHeight="1">
      <c r="I79"/>
      <c r="J79"/>
      <c r="K79"/>
      <c r="L79"/>
      <c r="M79"/>
      <c r="N79"/>
      <c r="O79"/>
      <c r="P79"/>
      <c r="Q79"/>
      <c r="R79"/>
      <c r="S79"/>
      <c r="V79"/>
      <c r="W79"/>
      <c r="X79"/>
    </row>
    <row r="80" spans="1:24" ht="14.25" customHeight="1">
      <c r="I80"/>
      <c r="J80"/>
      <c r="K80"/>
      <c r="L80"/>
      <c r="M80"/>
      <c r="N80"/>
      <c r="O80"/>
      <c r="P80"/>
      <c r="Q80"/>
      <c r="R80"/>
      <c r="S80"/>
      <c r="V80"/>
      <c r="W80"/>
      <c r="X80"/>
    </row>
    <row r="81" spans="9:24" ht="14.25" customHeight="1">
      <c r="I81"/>
      <c r="J81"/>
      <c r="K81"/>
      <c r="L81"/>
      <c r="M81"/>
      <c r="N81"/>
      <c r="O81"/>
      <c r="P81"/>
      <c r="Q81"/>
      <c r="R81"/>
      <c r="S81"/>
      <c r="V81"/>
      <c r="W81"/>
      <c r="X81"/>
    </row>
    <row r="82" spans="9:24" ht="14.25" customHeight="1">
      <c r="I82"/>
      <c r="J82"/>
      <c r="K82"/>
      <c r="L82"/>
      <c r="M82"/>
      <c r="N82"/>
      <c r="O82"/>
      <c r="P82"/>
      <c r="Q82"/>
      <c r="R82"/>
      <c r="S82"/>
      <c r="V82"/>
      <c r="W82"/>
      <c r="X82"/>
    </row>
    <row r="83" spans="9:24" ht="14.25" customHeight="1">
      <c r="I83"/>
      <c r="J83"/>
      <c r="K83"/>
      <c r="L83"/>
      <c r="M83"/>
      <c r="N83"/>
      <c r="O83"/>
      <c r="P83"/>
      <c r="Q83"/>
      <c r="R83"/>
      <c r="S83"/>
      <c r="V83"/>
      <c r="W83"/>
      <c r="X83"/>
    </row>
    <row r="84" spans="9:24" ht="14.25" customHeight="1">
      <c r="I84"/>
      <c r="J84"/>
      <c r="K84"/>
      <c r="L84"/>
      <c r="M84"/>
      <c r="N84"/>
      <c r="O84"/>
      <c r="P84"/>
      <c r="Q84"/>
      <c r="R84"/>
      <c r="S84"/>
      <c r="V84"/>
      <c r="W84"/>
      <c r="X84"/>
    </row>
    <row r="85" spans="9:24" ht="14.25" customHeight="1">
      <c r="I85"/>
      <c r="J85"/>
      <c r="K85"/>
      <c r="L85"/>
      <c r="M85"/>
      <c r="N85"/>
      <c r="O85"/>
      <c r="P85"/>
      <c r="Q85"/>
      <c r="R85"/>
      <c r="S85"/>
      <c r="V85"/>
      <c r="W85"/>
      <c r="X85"/>
    </row>
    <row r="86" spans="9:24" ht="14.25" customHeight="1">
      <c r="I86"/>
      <c r="J86"/>
      <c r="K86"/>
      <c r="L86"/>
      <c r="M86"/>
      <c r="N86"/>
      <c r="O86"/>
      <c r="P86"/>
      <c r="Q86"/>
      <c r="R86"/>
      <c r="S86"/>
      <c r="V86"/>
      <c r="W86"/>
      <c r="X86"/>
    </row>
    <row r="87" spans="9:24" ht="14.25" customHeight="1">
      <c r="I87"/>
      <c r="J87"/>
      <c r="K87"/>
      <c r="L87"/>
      <c r="M87"/>
      <c r="N87"/>
      <c r="O87"/>
      <c r="P87"/>
      <c r="Q87"/>
      <c r="R87"/>
      <c r="S87"/>
      <c r="V87"/>
      <c r="W87"/>
      <c r="X87"/>
    </row>
    <row r="88" spans="9:24" ht="14.25" customHeight="1">
      <c r="I88"/>
      <c r="J88"/>
      <c r="K88"/>
      <c r="L88"/>
      <c r="M88"/>
      <c r="N88"/>
      <c r="O88"/>
      <c r="P88"/>
      <c r="Q88"/>
      <c r="R88"/>
      <c r="S88"/>
      <c r="V88"/>
      <c r="W88"/>
      <c r="X88"/>
    </row>
    <row r="89" spans="9:24" ht="14.25" customHeight="1">
      <c r="I89"/>
      <c r="J89"/>
      <c r="K89"/>
      <c r="L89"/>
      <c r="M89"/>
      <c r="N89"/>
      <c r="O89"/>
      <c r="P89"/>
      <c r="Q89"/>
      <c r="R89"/>
      <c r="S89"/>
      <c r="V89"/>
      <c r="W89"/>
      <c r="X89"/>
    </row>
    <row r="90" spans="9:24" ht="14.25" customHeight="1">
      <c r="I90"/>
      <c r="J90"/>
      <c r="K90"/>
      <c r="L90"/>
      <c r="M90"/>
      <c r="N90"/>
      <c r="O90"/>
      <c r="P90"/>
      <c r="Q90"/>
      <c r="R90"/>
      <c r="S90"/>
      <c r="V90"/>
      <c r="W90"/>
      <c r="X90"/>
    </row>
    <row r="91" spans="9:24" ht="14.25" customHeight="1">
      <c r="I91"/>
      <c r="J91"/>
      <c r="K91"/>
      <c r="L91"/>
      <c r="M91"/>
      <c r="N91"/>
      <c r="O91"/>
      <c r="P91"/>
      <c r="Q91"/>
      <c r="R91"/>
      <c r="S91"/>
      <c r="V91"/>
      <c r="W91"/>
      <c r="X91"/>
    </row>
    <row r="92" spans="9:24" ht="14.25" customHeight="1">
      <c r="I92"/>
      <c r="J92"/>
      <c r="K92"/>
      <c r="L92"/>
      <c r="M92"/>
      <c r="N92"/>
      <c r="O92"/>
      <c r="P92"/>
      <c r="Q92"/>
      <c r="R92"/>
      <c r="S92"/>
      <c r="V92"/>
      <c r="W92"/>
      <c r="X92"/>
    </row>
    <row r="93" spans="9:24" ht="14.25" customHeight="1">
      <c r="I93"/>
      <c r="J93"/>
      <c r="K93"/>
      <c r="L93"/>
      <c r="M93"/>
      <c r="N93"/>
      <c r="O93"/>
      <c r="P93"/>
      <c r="Q93"/>
      <c r="R93"/>
      <c r="S93"/>
      <c r="V93"/>
      <c r="W93"/>
      <c r="X93"/>
    </row>
    <row r="94" spans="9:24" ht="14.25" customHeight="1">
      <c r="I94"/>
      <c r="J94"/>
      <c r="K94"/>
      <c r="L94"/>
      <c r="M94"/>
      <c r="N94"/>
      <c r="O94"/>
      <c r="P94"/>
      <c r="Q94"/>
      <c r="R94"/>
      <c r="S94"/>
      <c r="V94"/>
      <c r="W94"/>
      <c r="X94"/>
    </row>
    <row r="95" spans="9:24" ht="14.25" customHeight="1">
      <c r="I95"/>
      <c r="J95"/>
      <c r="K95"/>
      <c r="L95"/>
      <c r="M95"/>
      <c r="N95"/>
      <c r="O95"/>
      <c r="P95"/>
      <c r="Q95"/>
      <c r="R95"/>
      <c r="S95"/>
      <c r="V95"/>
      <c r="W95"/>
      <c r="X95"/>
    </row>
    <row r="96" spans="9:24" ht="14.25" customHeight="1">
      <c r="I96"/>
      <c r="J96"/>
      <c r="K96"/>
      <c r="L96"/>
      <c r="M96"/>
      <c r="N96"/>
      <c r="O96"/>
      <c r="P96"/>
      <c r="Q96"/>
      <c r="R96"/>
      <c r="S96"/>
      <c r="V96"/>
      <c r="W96"/>
      <c r="X96"/>
    </row>
    <row r="97" spans="9:24" ht="14.25" customHeight="1">
      <c r="I97"/>
      <c r="J97"/>
      <c r="K97"/>
      <c r="L97"/>
      <c r="M97"/>
      <c r="N97"/>
      <c r="O97"/>
      <c r="P97"/>
      <c r="Q97"/>
      <c r="R97"/>
      <c r="S97"/>
      <c r="V97"/>
      <c r="W97"/>
      <c r="X97"/>
    </row>
    <row r="98" spans="9:24" ht="14.25" customHeight="1">
      <c r="I98"/>
      <c r="J98"/>
      <c r="K98"/>
      <c r="L98"/>
      <c r="M98"/>
      <c r="N98"/>
      <c r="O98"/>
      <c r="P98"/>
      <c r="Q98"/>
      <c r="R98"/>
      <c r="S98"/>
      <c r="V98"/>
      <c r="W98"/>
      <c r="X98"/>
    </row>
    <row r="99" spans="9:24" ht="14.25" customHeight="1">
      <c r="I99"/>
      <c r="J99"/>
      <c r="K99"/>
      <c r="L99"/>
      <c r="M99"/>
      <c r="N99"/>
      <c r="O99"/>
      <c r="P99"/>
      <c r="Q99"/>
      <c r="R99"/>
      <c r="S99"/>
      <c r="V99"/>
      <c r="W99"/>
      <c r="X99"/>
    </row>
    <row r="100" spans="9:24" ht="14.25" customHeight="1">
      <c r="I100"/>
      <c r="J100"/>
      <c r="K100"/>
      <c r="L100"/>
      <c r="M100"/>
      <c r="N100"/>
      <c r="O100"/>
      <c r="P100"/>
      <c r="Q100"/>
      <c r="R100"/>
      <c r="S100"/>
      <c r="V100"/>
      <c r="W100"/>
      <c r="X100"/>
    </row>
    <row r="101" spans="9:24" ht="14.25" customHeight="1">
      <c r="I101"/>
      <c r="J101"/>
      <c r="K101"/>
      <c r="L101"/>
      <c r="M101"/>
      <c r="N101"/>
      <c r="O101"/>
      <c r="P101"/>
      <c r="Q101"/>
      <c r="R101"/>
      <c r="S101"/>
      <c r="V101"/>
      <c r="W101"/>
      <c r="X101"/>
    </row>
    <row r="102" spans="9:24" ht="14.25" customHeight="1">
      <c r="I102"/>
      <c r="J102"/>
      <c r="K102"/>
      <c r="L102"/>
      <c r="M102"/>
      <c r="N102"/>
      <c r="O102"/>
      <c r="P102"/>
      <c r="Q102"/>
      <c r="R102"/>
      <c r="S102"/>
      <c r="V102"/>
      <c r="W102"/>
      <c r="X102"/>
    </row>
    <row r="103" spans="9:24" ht="14.25" customHeight="1">
      <c r="I103"/>
      <c r="J103"/>
      <c r="K103"/>
      <c r="L103"/>
      <c r="M103"/>
      <c r="N103"/>
      <c r="O103"/>
      <c r="P103"/>
      <c r="Q103"/>
      <c r="R103"/>
      <c r="S103"/>
      <c r="V103"/>
      <c r="W103"/>
      <c r="X103"/>
    </row>
    <row r="104" spans="9:24" ht="14.25" customHeight="1">
      <c r="I104"/>
      <c r="J104"/>
      <c r="K104"/>
      <c r="L104"/>
      <c r="M104"/>
      <c r="N104"/>
      <c r="O104"/>
      <c r="P104"/>
      <c r="Q104"/>
      <c r="R104"/>
      <c r="S104"/>
      <c r="V104"/>
      <c r="W104"/>
      <c r="X104"/>
    </row>
    <row r="105" spans="9:24" ht="14.25" customHeight="1">
      <c r="M105"/>
      <c r="N105"/>
      <c r="O105"/>
      <c r="P105"/>
      <c r="Q105"/>
      <c r="R105"/>
      <c r="S105"/>
      <c r="V105"/>
      <c r="W105"/>
      <c r="X105"/>
    </row>
    <row r="106" spans="9:24" ht="14.25" customHeight="1">
      <c r="M106"/>
      <c r="N106"/>
      <c r="O106"/>
      <c r="P106"/>
      <c r="Q106"/>
      <c r="R106"/>
      <c r="S106"/>
      <c r="V106"/>
      <c r="W106"/>
      <c r="X106"/>
    </row>
    <row r="107" spans="9:24" ht="14.25" customHeight="1">
      <c r="M107"/>
      <c r="N107"/>
      <c r="O107"/>
      <c r="P107"/>
      <c r="Q107"/>
      <c r="R107"/>
      <c r="S107"/>
      <c r="V107"/>
      <c r="W107"/>
      <c r="X107"/>
    </row>
    <row r="108" spans="9:24" ht="14.25" customHeight="1">
      <c r="M108"/>
      <c r="N108"/>
      <c r="O108"/>
      <c r="P108"/>
      <c r="Q108"/>
      <c r="R108"/>
      <c r="S108"/>
      <c r="V108"/>
      <c r="W108"/>
      <c r="X108"/>
    </row>
    <row r="109" spans="9:24" ht="14.25" customHeight="1">
      <c r="M109"/>
      <c r="N109"/>
      <c r="O109"/>
      <c r="P109"/>
      <c r="Q109"/>
      <c r="R109"/>
      <c r="S109"/>
      <c r="V109"/>
      <c r="W109"/>
      <c r="X109"/>
    </row>
    <row r="110" spans="9:24" ht="14.25" customHeight="1">
      <c r="M110"/>
      <c r="N110"/>
      <c r="O110"/>
      <c r="P110"/>
      <c r="Q110"/>
      <c r="R110"/>
      <c r="S110"/>
      <c r="V110"/>
      <c r="W110"/>
      <c r="X110"/>
    </row>
    <row r="111" spans="9:24" ht="14.25" customHeight="1">
      <c r="M111"/>
      <c r="N111"/>
      <c r="O111"/>
      <c r="P111"/>
      <c r="Q111"/>
      <c r="R111"/>
      <c r="S111"/>
      <c r="V111"/>
      <c r="W111"/>
      <c r="X111"/>
    </row>
    <row r="112" spans="9:24" ht="14.25" customHeight="1">
      <c r="M112"/>
      <c r="N112"/>
      <c r="O112"/>
      <c r="P112"/>
      <c r="Q112"/>
      <c r="R112"/>
      <c r="S112"/>
      <c r="V112"/>
      <c r="W112"/>
      <c r="X112"/>
    </row>
    <row r="113" spans="13:24" ht="14.25" customHeight="1">
      <c r="M113"/>
      <c r="N113"/>
      <c r="O113"/>
      <c r="P113"/>
      <c r="Q113"/>
      <c r="R113"/>
      <c r="S113"/>
      <c r="V113"/>
      <c r="W113"/>
      <c r="X113"/>
    </row>
    <row r="114" spans="13:24" ht="14.25" customHeight="1">
      <c r="M114"/>
      <c r="N114"/>
      <c r="O114"/>
      <c r="P114"/>
      <c r="Q114"/>
      <c r="R114"/>
      <c r="S114"/>
      <c r="V114"/>
      <c r="W114"/>
      <c r="X114"/>
    </row>
    <row r="115" spans="13:24" ht="14.25" customHeight="1">
      <c r="M115"/>
      <c r="N115"/>
      <c r="O115"/>
      <c r="P115"/>
      <c r="Q115"/>
      <c r="R115"/>
      <c r="S115"/>
      <c r="V115"/>
      <c r="W115"/>
      <c r="X115"/>
    </row>
    <row r="116" spans="13:24" ht="14.25" customHeight="1">
      <c r="M116"/>
      <c r="N116"/>
      <c r="O116"/>
      <c r="P116"/>
      <c r="Q116"/>
      <c r="R116"/>
      <c r="S116"/>
      <c r="V116"/>
      <c r="W116"/>
      <c r="X116"/>
    </row>
    <row r="117" spans="13:24" ht="14.25" customHeight="1">
      <c r="M117"/>
      <c r="N117"/>
      <c r="O117"/>
      <c r="P117"/>
      <c r="Q117"/>
      <c r="R117"/>
      <c r="S117"/>
      <c r="V117"/>
      <c r="W117"/>
      <c r="X117"/>
    </row>
    <row r="118" spans="13:24" ht="14.25" customHeight="1">
      <c r="M118"/>
      <c r="N118"/>
      <c r="O118"/>
      <c r="P118"/>
      <c r="Q118"/>
      <c r="R118"/>
      <c r="S118"/>
      <c r="V118"/>
      <c r="W118"/>
      <c r="X118"/>
    </row>
    <row r="119" spans="13:24" ht="14.25" customHeight="1">
      <c r="M119"/>
      <c r="N119"/>
      <c r="O119"/>
      <c r="P119"/>
      <c r="Q119"/>
      <c r="R119"/>
      <c r="S119"/>
      <c r="V119"/>
      <c r="W119"/>
      <c r="X119"/>
    </row>
    <row r="120" spans="13:24" ht="14.25" customHeight="1">
      <c r="M120"/>
      <c r="N120"/>
      <c r="O120"/>
      <c r="P120"/>
      <c r="Q120"/>
      <c r="R120"/>
      <c r="S120"/>
      <c r="V120"/>
      <c r="W120"/>
      <c r="X120"/>
    </row>
    <row r="121" spans="13:24" ht="14.25" customHeight="1">
      <c r="M121"/>
      <c r="N121"/>
      <c r="O121"/>
      <c r="P121"/>
      <c r="Q121"/>
      <c r="R121"/>
      <c r="S121"/>
      <c r="V121"/>
      <c r="W121"/>
      <c r="X121"/>
    </row>
    <row r="122" spans="13:24" ht="14.25" customHeight="1">
      <c r="M122"/>
      <c r="N122"/>
      <c r="O122"/>
      <c r="P122"/>
      <c r="Q122"/>
      <c r="R122"/>
      <c r="S122"/>
      <c r="V122"/>
      <c r="W122"/>
      <c r="X122"/>
    </row>
    <row r="123" spans="13:24" ht="14.25" customHeight="1">
      <c r="M123"/>
      <c r="N123"/>
      <c r="O123"/>
      <c r="P123"/>
      <c r="Q123"/>
      <c r="R123"/>
      <c r="S123"/>
      <c r="V123"/>
      <c r="W123"/>
      <c r="X123"/>
    </row>
    <row r="124" spans="13:24" ht="14.25" customHeight="1">
      <c r="M124"/>
      <c r="N124"/>
      <c r="O124"/>
      <c r="P124"/>
      <c r="Q124"/>
      <c r="R124"/>
      <c r="S124"/>
      <c r="V124"/>
      <c r="W124"/>
      <c r="X124"/>
    </row>
    <row r="125" spans="13:24" ht="14.25" customHeight="1">
      <c r="M125"/>
      <c r="N125"/>
      <c r="O125"/>
      <c r="P125"/>
      <c r="Q125"/>
      <c r="R125"/>
      <c r="S125"/>
      <c r="V125"/>
      <c r="W125"/>
      <c r="X125"/>
    </row>
    <row r="126" spans="13:24" ht="14.25" customHeight="1">
      <c r="M126"/>
      <c r="N126"/>
      <c r="O126"/>
      <c r="P126"/>
      <c r="Q126"/>
      <c r="R126"/>
      <c r="S126"/>
      <c r="V126"/>
      <c r="W126"/>
      <c r="X126"/>
    </row>
    <row r="127" spans="13:24" ht="14.25" customHeight="1">
      <c r="M127"/>
      <c r="N127"/>
      <c r="O127"/>
      <c r="P127"/>
      <c r="Q127"/>
      <c r="R127"/>
      <c r="S127"/>
      <c r="V127"/>
      <c r="W127"/>
      <c r="X127"/>
    </row>
    <row r="128" spans="13:24" ht="14.25" customHeight="1">
      <c r="M128"/>
      <c r="N128"/>
      <c r="O128"/>
      <c r="P128"/>
      <c r="Q128"/>
      <c r="R128"/>
      <c r="S128"/>
      <c r="V128"/>
      <c r="W128"/>
      <c r="X128"/>
    </row>
    <row r="129" spans="13:24" ht="14.25" customHeight="1">
      <c r="M129"/>
      <c r="N129"/>
      <c r="O129"/>
      <c r="P129"/>
      <c r="Q129"/>
      <c r="R129"/>
      <c r="S129"/>
      <c r="V129"/>
      <c r="W129"/>
      <c r="X129"/>
    </row>
    <row r="130" spans="13:24" ht="14.25" customHeight="1">
      <c r="M130"/>
      <c r="N130"/>
      <c r="O130"/>
      <c r="P130"/>
      <c r="Q130"/>
      <c r="R130"/>
      <c r="S130"/>
      <c r="V130"/>
      <c r="W130"/>
      <c r="X130"/>
    </row>
    <row r="131" spans="13:24" ht="14.25" customHeight="1">
      <c r="M131"/>
      <c r="N131"/>
      <c r="O131"/>
      <c r="P131"/>
      <c r="Q131"/>
      <c r="R131"/>
      <c r="S131"/>
      <c r="V131"/>
      <c r="W131"/>
      <c r="X131"/>
    </row>
    <row r="132" spans="13:24" ht="14.25" customHeight="1">
      <c r="M132"/>
      <c r="N132"/>
      <c r="O132"/>
      <c r="P132"/>
      <c r="Q132"/>
      <c r="R132"/>
      <c r="S132"/>
      <c r="V132"/>
      <c r="W132"/>
      <c r="X132"/>
    </row>
    <row r="133" spans="13:24" ht="14.25" customHeight="1">
      <c r="M133"/>
      <c r="N133"/>
      <c r="O133"/>
      <c r="P133"/>
      <c r="Q133"/>
      <c r="R133"/>
      <c r="S133"/>
      <c r="V133"/>
      <c r="W133"/>
      <c r="X133"/>
    </row>
    <row r="134" spans="13:24" ht="14.25" customHeight="1">
      <c r="M134"/>
      <c r="N134"/>
      <c r="O134"/>
      <c r="P134"/>
      <c r="Q134"/>
      <c r="R134"/>
      <c r="S134"/>
      <c r="V134"/>
      <c r="W134"/>
      <c r="X134"/>
    </row>
    <row r="135" spans="13:24" ht="14.25" customHeight="1">
      <c r="M135"/>
      <c r="N135"/>
      <c r="O135"/>
      <c r="P135"/>
      <c r="Q135"/>
      <c r="R135"/>
      <c r="S135"/>
      <c r="V135"/>
      <c r="W135"/>
      <c r="X135"/>
    </row>
    <row r="136" spans="13:24" ht="14.25" customHeight="1">
      <c r="M136"/>
      <c r="N136"/>
      <c r="O136"/>
      <c r="P136"/>
      <c r="Q136"/>
      <c r="R136"/>
      <c r="S136"/>
      <c r="V136"/>
      <c r="W136"/>
      <c r="X136"/>
    </row>
    <row r="137" spans="13:24" ht="14.25" customHeight="1">
      <c r="M137"/>
      <c r="N137"/>
      <c r="O137"/>
      <c r="P137"/>
      <c r="Q137"/>
      <c r="R137"/>
      <c r="S137"/>
      <c r="V137"/>
      <c r="W137"/>
      <c r="X137"/>
    </row>
    <row r="138" spans="13:24" ht="14.25" customHeight="1">
      <c r="M138"/>
      <c r="N138"/>
      <c r="O138"/>
      <c r="P138"/>
      <c r="Q138"/>
      <c r="R138"/>
      <c r="S138"/>
      <c r="V138"/>
      <c r="W138"/>
      <c r="X138"/>
    </row>
    <row r="139" spans="13:24" ht="14.25" customHeight="1">
      <c r="M139"/>
      <c r="N139"/>
      <c r="O139"/>
      <c r="P139"/>
      <c r="Q139"/>
      <c r="R139"/>
      <c r="S139"/>
      <c r="V139"/>
      <c r="W139"/>
      <c r="X139"/>
    </row>
    <row r="140" spans="13:24" ht="14.25" customHeight="1">
      <c r="M140"/>
      <c r="N140"/>
      <c r="O140"/>
      <c r="P140"/>
      <c r="Q140"/>
      <c r="R140"/>
      <c r="S140"/>
      <c r="V140"/>
      <c r="W140"/>
      <c r="X140"/>
    </row>
    <row r="141" spans="13:24" ht="14.25" customHeight="1">
      <c r="M141"/>
      <c r="N141"/>
      <c r="O141"/>
      <c r="P141"/>
      <c r="Q141"/>
      <c r="R141"/>
      <c r="S141"/>
      <c r="V141"/>
      <c r="W141"/>
      <c r="X141"/>
    </row>
    <row r="142" spans="13:24" ht="14.25" customHeight="1">
      <c r="M142"/>
      <c r="N142"/>
      <c r="O142"/>
      <c r="P142"/>
      <c r="Q142"/>
      <c r="R142"/>
      <c r="S142"/>
      <c r="V142"/>
      <c r="W142"/>
      <c r="X142"/>
    </row>
    <row r="143" spans="13:24" ht="14.25" customHeight="1">
      <c r="M143"/>
      <c r="N143"/>
      <c r="O143"/>
      <c r="P143"/>
      <c r="Q143"/>
      <c r="R143"/>
      <c r="S143"/>
      <c r="V143"/>
      <c r="W143"/>
      <c r="X143"/>
    </row>
    <row r="144" spans="13:24" ht="14.25" customHeight="1">
      <c r="M144"/>
      <c r="N144"/>
      <c r="O144"/>
      <c r="P144"/>
      <c r="Q144"/>
      <c r="R144"/>
      <c r="S144"/>
      <c r="V144"/>
      <c r="W144"/>
      <c r="X144"/>
    </row>
    <row r="145" spans="13:24" ht="14.25" customHeight="1">
      <c r="M145"/>
      <c r="N145"/>
      <c r="O145"/>
      <c r="P145"/>
      <c r="Q145"/>
      <c r="R145"/>
      <c r="S145"/>
      <c r="V145"/>
      <c r="W145"/>
      <c r="X145"/>
    </row>
    <row r="146" spans="13:24" ht="14.25" customHeight="1">
      <c r="M146"/>
      <c r="N146"/>
      <c r="O146"/>
      <c r="P146"/>
      <c r="Q146"/>
      <c r="R146"/>
      <c r="S146"/>
      <c r="V146"/>
      <c r="W146"/>
      <c r="X146"/>
    </row>
    <row r="147" spans="13:24" ht="14.25" customHeight="1">
      <c r="M147"/>
      <c r="N147"/>
      <c r="O147"/>
      <c r="P147"/>
      <c r="Q147"/>
      <c r="R147"/>
      <c r="S147"/>
      <c r="V147"/>
      <c r="W147"/>
      <c r="X147"/>
    </row>
    <row r="148" spans="13:24" ht="14.25" customHeight="1">
      <c r="M148"/>
      <c r="N148"/>
      <c r="O148"/>
      <c r="P148"/>
      <c r="Q148"/>
      <c r="R148"/>
      <c r="S148"/>
      <c r="V148"/>
      <c r="W148"/>
      <c r="X148"/>
    </row>
    <row r="149" spans="13:24" ht="14.25" customHeight="1">
      <c r="M149"/>
      <c r="N149"/>
      <c r="O149"/>
      <c r="P149"/>
      <c r="Q149"/>
      <c r="R149"/>
      <c r="S149"/>
      <c r="V149"/>
      <c r="W149"/>
      <c r="X149"/>
    </row>
    <row r="150" spans="13:24" ht="14.25" customHeight="1">
      <c r="M150"/>
      <c r="N150"/>
      <c r="O150"/>
      <c r="P150"/>
      <c r="Q150"/>
      <c r="R150"/>
      <c r="S150"/>
      <c r="V150"/>
      <c r="W150"/>
      <c r="X150"/>
    </row>
    <row r="151" spans="13:24" ht="14.25" customHeight="1">
      <c r="M151"/>
      <c r="N151"/>
      <c r="O151"/>
      <c r="P151"/>
      <c r="Q151"/>
      <c r="R151"/>
      <c r="S151"/>
      <c r="V151"/>
      <c r="W151"/>
      <c r="X151"/>
    </row>
    <row r="152" spans="13:24" ht="14.25" customHeight="1">
      <c r="M152"/>
      <c r="N152"/>
      <c r="O152"/>
      <c r="P152"/>
      <c r="Q152"/>
      <c r="R152"/>
      <c r="S152"/>
      <c r="V152"/>
      <c r="W152"/>
      <c r="X152"/>
    </row>
    <row r="153" spans="13:24" ht="14.25" customHeight="1">
      <c r="M153"/>
      <c r="N153"/>
      <c r="O153"/>
      <c r="P153"/>
      <c r="Q153"/>
      <c r="R153"/>
      <c r="S153"/>
      <c r="V153"/>
      <c r="W153"/>
      <c r="X153"/>
    </row>
    <row r="154" spans="13:24" ht="14.25" customHeight="1">
      <c r="M154"/>
      <c r="N154"/>
      <c r="O154"/>
      <c r="P154"/>
      <c r="Q154"/>
      <c r="R154"/>
      <c r="S154"/>
      <c r="V154"/>
      <c r="W154"/>
      <c r="X154"/>
    </row>
    <row r="155" spans="13:24" ht="14.25" customHeight="1">
      <c r="M155"/>
      <c r="N155"/>
      <c r="O155"/>
      <c r="P155"/>
      <c r="Q155"/>
      <c r="R155"/>
      <c r="S155"/>
      <c r="V155"/>
      <c r="W155"/>
      <c r="X155"/>
    </row>
    <row r="156" spans="13:24" ht="14.25" customHeight="1">
      <c r="M156"/>
      <c r="N156"/>
      <c r="O156"/>
      <c r="P156"/>
      <c r="Q156"/>
      <c r="R156"/>
      <c r="S156"/>
      <c r="V156"/>
      <c r="W156"/>
      <c r="X156"/>
    </row>
    <row r="157" spans="13:24" ht="14.25" customHeight="1">
      <c r="M157"/>
      <c r="N157"/>
      <c r="O157"/>
      <c r="P157"/>
      <c r="Q157"/>
      <c r="R157"/>
      <c r="S157"/>
      <c r="V157"/>
      <c r="W157"/>
      <c r="X157"/>
    </row>
    <row r="158" spans="13:24" ht="14.25" customHeight="1">
      <c r="M158"/>
      <c r="N158"/>
      <c r="O158"/>
      <c r="P158"/>
      <c r="Q158"/>
      <c r="R158"/>
      <c r="S158"/>
      <c r="V158"/>
      <c r="W158"/>
      <c r="X158"/>
    </row>
    <row r="159" spans="13:24" ht="14.25" customHeight="1">
      <c r="M159"/>
      <c r="N159"/>
      <c r="O159"/>
      <c r="P159"/>
      <c r="Q159"/>
      <c r="R159"/>
      <c r="S159"/>
      <c r="V159"/>
      <c r="W159"/>
      <c r="X159"/>
    </row>
    <row r="160" spans="13:24" ht="14.25" customHeight="1">
      <c r="M160"/>
      <c r="N160"/>
      <c r="O160"/>
      <c r="P160"/>
      <c r="Q160"/>
      <c r="R160"/>
      <c r="S160"/>
      <c r="V160"/>
      <c r="W160"/>
      <c r="X160"/>
    </row>
    <row r="161" spans="13:24" ht="14.25" customHeight="1">
      <c r="M161"/>
      <c r="N161"/>
      <c r="O161"/>
      <c r="P161"/>
      <c r="Q161"/>
      <c r="R161"/>
      <c r="S161"/>
      <c r="V161"/>
      <c r="W161"/>
      <c r="X161"/>
    </row>
    <row r="162" spans="13:24" ht="14.25" customHeight="1">
      <c r="M162"/>
      <c r="N162"/>
      <c r="O162"/>
      <c r="P162"/>
      <c r="Q162"/>
      <c r="R162"/>
      <c r="S162"/>
      <c r="V162"/>
      <c r="W162"/>
      <c r="X162"/>
    </row>
    <row r="163" spans="13:24" ht="14.25" customHeight="1">
      <c r="M163"/>
      <c r="N163"/>
      <c r="O163"/>
      <c r="P163"/>
      <c r="Q163"/>
      <c r="R163"/>
      <c r="S163"/>
      <c r="V163"/>
      <c r="W163"/>
      <c r="X163"/>
    </row>
    <row r="164" spans="13:24" ht="14.25" customHeight="1">
      <c r="M164"/>
      <c r="N164"/>
      <c r="O164"/>
      <c r="P164"/>
      <c r="Q164"/>
      <c r="R164"/>
      <c r="S164"/>
      <c r="V164"/>
      <c r="W164"/>
      <c r="X164"/>
    </row>
    <row r="165" spans="13:24" ht="14.25" customHeight="1">
      <c r="M165"/>
      <c r="N165"/>
      <c r="O165"/>
      <c r="P165"/>
      <c r="Q165"/>
      <c r="R165"/>
      <c r="S165"/>
      <c r="V165"/>
      <c r="W165"/>
      <c r="X165"/>
    </row>
    <row r="166" spans="13:24" ht="14.25" customHeight="1">
      <c r="M166"/>
      <c r="N166"/>
      <c r="O166"/>
      <c r="P166"/>
      <c r="Q166"/>
      <c r="R166"/>
      <c r="S166"/>
      <c r="V166"/>
      <c r="W166"/>
      <c r="X166"/>
    </row>
    <row r="167" spans="13:24" ht="14.25" customHeight="1">
      <c r="M167"/>
      <c r="N167"/>
      <c r="O167"/>
      <c r="P167"/>
      <c r="Q167"/>
      <c r="R167"/>
      <c r="S167"/>
      <c r="V167"/>
      <c r="W167"/>
      <c r="X167"/>
    </row>
    <row r="168" spans="13:24" ht="14.25" customHeight="1">
      <c r="M168"/>
      <c r="N168"/>
      <c r="O168"/>
      <c r="P168"/>
      <c r="Q168"/>
      <c r="R168"/>
      <c r="S168"/>
      <c r="V168"/>
      <c r="W168"/>
      <c r="X168"/>
    </row>
    <row r="169" spans="13:24" ht="14.25" customHeight="1">
      <c r="M169"/>
      <c r="N169"/>
      <c r="O169"/>
      <c r="P169"/>
      <c r="Q169"/>
      <c r="R169"/>
      <c r="S169"/>
      <c r="V169"/>
      <c r="W169"/>
      <c r="X169"/>
    </row>
    <row r="170" spans="13:24" ht="14.25" customHeight="1">
      <c r="M170"/>
      <c r="N170"/>
      <c r="O170"/>
      <c r="P170"/>
      <c r="Q170"/>
      <c r="R170"/>
      <c r="S170"/>
      <c r="V170"/>
      <c r="W170"/>
      <c r="X170"/>
    </row>
    <row r="171" spans="13:24" ht="14.25" customHeight="1">
      <c r="M171"/>
      <c r="N171"/>
      <c r="O171"/>
      <c r="P171"/>
      <c r="Q171"/>
      <c r="R171"/>
      <c r="S171"/>
      <c r="V171"/>
      <c r="W171"/>
      <c r="X171"/>
    </row>
    <row r="172" spans="13:24" ht="14.25" customHeight="1">
      <c r="M172"/>
      <c r="N172"/>
      <c r="O172"/>
      <c r="P172"/>
      <c r="Q172"/>
      <c r="R172"/>
      <c r="S172"/>
      <c r="V172"/>
      <c r="W172"/>
      <c r="X172"/>
    </row>
    <row r="173" spans="13:24" ht="14.25" customHeight="1">
      <c r="M173"/>
      <c r="N173"/>
      <c r="O173"/>
      <c r="P173"/>
      <c r="Q173"/>
      <c r="R173"/>
      <c r="S173"/>
      <c r="V173"/>
      <c r="W173"/>
      <c r="X173"/>
    </row>
    <row r="174" spans="13:24" ht="14.25" customHeight="1">
      <c r="M174"/>
      <c r="N174"/>
      <c r="O174"/>
      <c r="P174"/>
      <c r="Q174"/>
      <c r="R174"/>
      <c r="S174"/>
      <c r="V174"/>
      <c r="W174"/>
      <c r="X174"/>
    </row>
    <row r="175" spans="13:24" ht="14.25" customHeight="1">
      <c r="M175"/>
      <c r="N175"/>
      <c r="O175"/>
      <c r="P175"/>
      <c r="Q175"/>
      <c r="R175"/>
      <c r="S175"/>
      <c r="V175"/>
      <c r="W175"/>
      <c r="X175"/>
    </row>
    <row r="176" spans="13:24" ht="14.25" customHeight="1">
      <c r="M176"/>
      <c r="N176"/>
      <c r="O176"/>
      <c r="P176"/>
      <c r="Q176"/>
      <c r="R176"/>
      <c r="S176"/>
      <c r="V176"/>
      <c r="W176"/>
      <c r="X176"/>
    </row>
    <row r="177" spans="13:24" ht="14.25" customHeight="1">
      <c r="M177"/>
      <c r="N177"/>
      <c r="O177"/>
      <c r="P177"/>
      <c r="Q177"/>
      <c r="R177"/>
      <c r="S177"/>
      <c r="V177"/>
      <c r="W177"/>
      <c r="X177"/>
    </row>
    <row r="178" spans="13:24" ht="14.25" customHeight="1">
      <c r="M178"/>
      <c r="N178"/>
      <c r="O178"/>
      <c r="P178"/>
      <c r="Q178"/>
      <c r="R178"/>
      <c r="S178"/>
      <c r="V178"/>
      <c r="W178"/>
      <c r="X178"/>
    </row>
    <row r="179" spans="13:24" ht="14.25" customHeight="1">
      <c r="M179"/>
      <c r="N179"/>
      <c r="O179"/>
      <c r="P179"/>
      <c r="Q179"/>
      <c r="R179"/>
      <c r="S179"/>
      <c r="V179"/>
      <c r="W179"/>
      <c r="X179"/>
    </row>
    <row r="180" spans="13:24" ht="14.25" customHeight="1">
      <c r="M180"/>
      <c r="N180"/>
      <c r="O180"/>
      <c r="P180"/>
      <c r="Q180"/>
      <c r="R180"/>
      <c r="S180"/>
      <c r="V180"/>
      <c r="W180"/>
      <c r="X180"/>
    </row>
    <row r="181" spans="13:24" ht="14.25" customHeight="1">
      <c r="M181"/>
      <c r="N181"/>
      <c r="O181"/>
      <c r="P181"/>
      <c r="Q181"/>
      <c r="R181"/>
      <c r="S181"/>
      <c r="V181"/>
      <c r="W181"/>
      <c r="X181"/>
    </row>
    <row r="182" spans="13:24" ht="14.25" customHeight="1">
      <c r="M182"/>
      <c r="N182"/>
      <c r="O182"/>
      <c r="P182"/>
      <c r="Q182"/>
      <c r="R182"/>
      <c r="S182"/>
      <c r="V182"/>
      <c r="W182"/>
      <c r="X182"/>
    </row>
    <row r="183" spans="13:24" ht="14.25" customHeight="1">
      <c r="M183"/>
      <c r="N183"/>
      <c r="O183"/>
      <c r="P183"/>
      <c r="Q183"/>
      <c r="R183"/>
      <c r="S183"/>
      <c r="V183"/>
      <c r="W183"/>
      <c r="X183"/>
    </row>
    <row r="184" spans="13:24" ht="14.25" customHeight="1">
      <c r="M184"/>
      <c r="N184"/>
      <c r="O184"/>
      <c r="P184"/>
      <c r="Q184"/>
      <c r="R184"/>
      <c r="S184"/>
      <c r="V184"/>
      <c r="W184"/>
      <c r="X184"/>
    </row>
    <row r="185" spans="13:24" ht="14.25" customHeight="1">
      <c r="M185"/>
      <c r="N185"/>
      <c r="O185"/>
      <c r="P185"/>
      <c r="Q185"/>
      <c r="R185"/>
      <c r="S185"/>
      <c r="V185"/>
      <c r="W185"/>
      <c r="X185"/>
    </row>
    <row r="186" spans="13:24" ht="14.25" customHeight="1">
      <c r="M186"/>
      <c r="N186"/>
      <c r="O186"/>
      <c r="P186"/>
      <c r="Q186"/>
      <c r="R186"/>
      <c r="S186"/>
      <c r="V186"/>
      <c r="W186"/>
      <c r="X186"/>
    </row>
    <row r="187" spans="13:24" ht="14.25" customHeight="1">
      <c r="M187"/>
      <c r="N187"/>
      <c r="O187"/>
      <c r="P187"/>
      <c r="Q187"/>
      <c r="R187"/>
      <c r="S187"/>
      <c r="V187"/>
      <c r="W187"/>
      <c r="X187"/>
    </row>
    <row r="188" spans="13:24" ht="14.25" customHeight="1">
      <c r="M188"/>
      <c r="N188"/>
      <c r="O188"/>
      <c r="P188"/>
      <c r="Q188"/>
      <c r="R188"/>
      <c r="S188"/>
      <c r="V188"/>
      <c r="W188"/>
      <c r="X188"/>
    </row>
    <row r="189" spans="13:24" ht="14.25" customHeight="1">
      <c r="M189"/>
      <c r="N189"/>
      <c r="O189"/>
      <c r="P189"/>
      <c r="Q189"/>
      <c r="R189"/>
      <c r="S189"/>
      <c r="V189"/>
      <c r="W189"/>
      <c r="X189"/>
    </row>
    <row r="190" spans="13:24" ht="14.25" customHeight="1">
      <c r="M190"/>
      <c r="N190"/>
      <c r="O190"/>
      <c r="P190"/>
      <c r="Q190"/>
      <c r="R190"/>
      <c r="S190"/>
      <c r="V190"/>
      <c r="W190"/>
      <c r="X190"/>
    </row>
    <row r="191" spans="13:24" ht="14.25" customHeight="1">
      <c r="M191"/>
      <c r="N191"/>
      <c r="O191"/>
      <c r="P191"/>
      <c r="Q191"/>
      <c r="R191"/>
      <c r="S191"/>
      <c r="V191"/>
      <c r="W191"/>
      <c r="X191"/>
    </row>
    <row r="192" spans="13:24" ht="14.25" customHeight="1">
      <c r="M192"/>
      <c r="N192"/>
      <c r="O192"/>
      <c r="P192"/>
      <c r="Q192"/>
      <c r="R192"/>
      <c r="S192"/>
      <c r="V192"/>
      <c r="W192"/>
      <c r="X192"/>
    </row>
    <row r="193" spans="13:24" ht="14.25" customHeight="1">
      <c r="M193"/>
      <c r="N193"/>
      <c r="O193"/>
      <c r="P193"/>
      <c r="Q193"/>
      <c r="R193"/>
      <c r="S193"/>
      <c r="V193"/>
      <c r="W193"/>
      <c r="X193"/>
    </row>
    <row r="194" spans="13:24" ht="14.25" customHeight="1">
      <c r="M194"/>
      <c r="N194"/>
      <c r="O194"/>
      <c r="P194"/>
      <c r="Q194"/>
      <c r="R194"/>
      <c r="S194"/>
      <c r="V194"/>
      <c r="W194"/>
      <c r="X194"/>
    </row>
    <row r="195" spans="13:24" ht="14.25" customHeight="1">
      <c r="M195"/>
      <c r="N195"/>
      <c r="O195"/>
      <c r="P195"/>
      <c r="Q195"/>
      <c r="R195"/>
      <c r="S195"/>
      <c r="V195"/>
      <c r="W195"/>
      <c r="X195"/>
    </row>
    <row r="196" spans="13:24" ht="14.25" customHeight="1">
      <c r="M196"/>
      <c r="N196"/>
      <c r="O196"/>
      <c r="P196"/>
      <c r="Q196"/>
      <c r="R196"/>
      <c r="S196"/>
      <c r="V196"/>
      <c r="W196"/>
      <c r="X196"/>
    </row>
    <row r="197" spans="13:24" ht="14.25" customHeight="1">
      <c r="M197"/>
      <c r="N197"/>
      <c r="O197"/>
      <c r="P197"/>
      <c r="Q197"/>
      <c r="R197"/>
      <c r="S197"/>
      <c r="V197"/>
      <c r="W197"/>
      <c r="X197"/>
    </row>
    <row r="198" spans="13:24" ht="14.25" customHeight="1">
      <c r="M198"/>
      <c r="N198"/>
      <c r="O198"/>
      <c r="P198"/>
      <c r="Q198"/>
      <c r="R198"/>
      <c r="S198"/>
      <c r="V198"/>
      <c r="W198"/>
      <c r="X198"/>
    </row>
    <row r="199" spans="13:24" ht="14.25" customHeight="1">
      <c r="M199"/>
      <c r="N199"/>
      <c r="O199"/>
      <c r="P199"/>
      <c r="Q199"/>
      <c r="R199"/>
      <c r="S199"/>
      <c r="V199"/>
      <c r="W199"/>
      <c r="X199"/>
    </row>
    <row r="200" spans="13:24" ht="14.25" customHeight="1">
      <c r="M200"/>
      <c r="N200"/>
      <c r="O200"/>
      <c r="P200"/>
      <c r="Q200"/>
      <c r="R200"/>
      <c r="S200"/>
      <c r="V200"/>
      <c r="W200"/>
      <c r="X200"/>
    </row>
    <row r="201" spans="13:24" ht="14.25" customHeight="1">
      <c r="M201"/>
      <c r="N201"/>
      <c r="O201"/>
      <c r="P201"/>
      <c r="Q201"/>
      <c r="R201"/>
      <c r="S201"/>
      <c r="V201"/>
      <c r="W201"/>
      <c r="X201"/>
    </row>
    <row r="202" spans="13:24" ht="14.25" customHeight="1">
      <c r="M202"/>
      <c r="N202"/>
      <c r="O202"/>
      <c r="P202"/>
      <c r="Q202"/>
      <c r="R202"/>
      <c r="S202"/>
      <c r="V202"/>
      <c r="W202"/>
      <c r="X202"/>
    </row>
    <row r="203" spans="13:24" ht="14.25" customHeight="1">
      <c r="M203"/>
      <c r="N203"/>
      <c r="O203"/>
      <c r="P203"/>
      <c r="Q203"/>
      <c r="R203"/>
      <c r="S203"/>
      <c r="V203"/>
      <c r="W203"/>
      <c r="X203"/>
    </row>
    <row r="204" spans="13:24" ht="14.25" customHeight="1">
      <c r="M204"/>
      <c r="N204"/>
      <c r="O204"/>
      <c r="P204"/>
      <c r="Q204"/>
      <c r="R204"/>
      <c r="S204"/>
      <c r="V204"/>
      <c r="W204"/>
      <c r="X204"/>
    </row>
    <row r="205" spans="13:24" ht="14.25" customHeight="1">
      <c r="M205"/>
      <c r="N205"/>
      <c r="O205"/>
      <c r="P205"/>
      <c r="Q205"/>
      <c r="R205"/>
      <c r="S205"/>
      <c r="V205"/>
      <c r="W205"/>
      <c r="X205"/>
    </row>
    <row r="206" spans="13:24" ht="14.25" customHeight="1">
      <c r="M206"/>
      <c r="N206"/>
      <c r="O206"/>
      <c r="P206"/>
      <c r="Q206"/>
      <c r="R206"/>
      <c r="S206"/>
      <c r="V206"/>
      <c r="W206"/>
      <c r="X206"/>
    </row>
    <row r="207" spans="13:24" ht="14.25" customHeight="1">
      <c r="M207"/>
      <c r="N207"/>
      <c r="O207"/>
      <c r="P207"/>
      <c r="Q207"/>
      <c r="R207"/>
      <c r="S207"/>
      <c r="V207"/>
      <c r="W207"/>
      <c r="X207"/>
    </row>
    <row r="208" spans="13:24" ht="14.25" customHeight="1">
      <c r="M208"/>
      <c r="N208"/>
      <c r="O208"/>
      <c r="P208"/>
      <c r="Q208"/>
      <c r="R208"/>
      <c r="S208"/>
      <c r="V208"/>
      <c r="W208"/>
      <c r="X208"/>
    </row>
    <row r="209" spans="13:24" ht="14.25" customHeight="1">
      <c r="M209"/>
      <c r="N209"/>
      <c r="O209"/>
      <c r="P209"/>
      <c r="Q209"/>
      <c r="R209"/>
      <c r="S209"/>
      <c r="V209"/>
      <c r="W209"/>
      <c r="X209"/>
    </row>
    <row r="210" spans="13:24" ht="14.25" customHeight="1">
      <c r="M210"/>
      <c r="N210"/>
      <c r="O210"/>
      <c r="P210"/>
      <c r="Q210"/>
      <c r="R210"/>
      <c r="S210"/>
      <c r="V210"/>
      <c r="W210"/>
      <c r="X210"/>
    </row>
    <row r="211" spans="13:24" ht="14.25" customHeight="1">
      <c r="M211"/>
      <c r="N211"/>
      <c r="O211"/>
      <c r="P211"/>
      <c r="Q211"/>
      <c r="R211"/>
      <c r="S211"/>
      <c r="V211"/>
      <c r="W211"/>
      <c r="X211"/>
    </row>
    <row r="212" spans="13:24" ht="14.25" customHeight="1">
      <c r="M212"/>
      <c r="N212"/>
      <c r="O212"/>
      <c r="P212"/>
      <c r="Q212"/>
      <c r="R212"/>
      <c r="S212"/>
      <c r="V212"/>
      <c r="W212"/>
      <c r="X212"/>
    </row>
    <row r="213" spans="13:24" ht="14.25" customHeight="1">
      <c r="M213"/>
      <c r="N213"/>
      <c r="O213"/>
      <c r="P213"/>
      <c r="Q213"/>
      <c r="R213"/>
      <c r="S213"/>
      <c r="V213"/>
      <c r="W213"/>
      <c r="X213"/>
    </row>
    <row r="214" spans="13:24" ht="14.25" customHeight="1">
      <c r="M214"/>
      <c r="N214"/>
      <c r="O214"/>
      <c r="P214"/>
      <c r="Q214"/>
      <c r="R214"/>
      <c r="S214"/>
      <c r="V214"/>
      <c r="W214"/>
      <c r="X214"/>
    </row>
    <row r="215" spans="13:24" ht="14.25" customHeight="1">
      <c r="M215"/>
      <c r="N215"/>
      <c r="O215"/>
      <c r="P215"/>
      <c r="Q215"/>
      <c r="R215"/>
      <c r="S215"/>
      <c r="V215"/>
      <c r="W215"/>
      <c r="X215"/>
    </row>
    <row r="216" spans="13:24" ht="14.25" customHeight="1">
      <c r="M216"/>
      <c r="N216"/>
      <c r="O216"/>
      <c r="P216"/>
      <c r="Q216"/>
      <c r="R216"/>
      <c r="S216"/>
      <c r="V216"/>
      <c r="W216"/>
      <c r="X216"/>
    </row>
    <row r="217" spans="13:24" ht="14.25" customHeight="1">
      <c r="M217"/>
      <c r="N217"/>
      <c r="O217"/>
      <c r="P217"/>
      <c r="Q217"/>
      <c r="R217"/>
      <c r="S217"/>
      <c r="V217"/>
      <c r="W217"/>
      <c r="X217"/>
    </row>
    <row r="218" spans="13:24" ht="14.25" customHeight="1">
      <c r="M218"/>
      <c r="N218"/>
      <c r="O218"/>
      <c r="P218"/>
      <c r="Q218"/>
      <c r="R218"/>
      <c r="S218"/>
      <c r="V218"/>
      <c r="W218"/>
      <c r="X218"/>
    </row>
    <row r="219" spans="13:24" ht="14.25" customHeight="1">
      <c r="M219"/>
      <c r="N219"/>
      <c r="O219"/>
      <c r="P219"/>
      <c r="Q219"/>
      <c r="R219"/>
      <c r="S219"/>
      <c r="V219"/>
      <c r="W219"/>
      <c r="X219"/>
    </row>
    <row r="220" spans="13:24" ht="14.25" customHeight="1">
      <c r="M220"/>
      <c r="N220"/>
      <c r="O220"/>
      <c r="P220"/>
      <c r="Q220"/>
      <c r="R220"/>
      <c r="S220"/>
      <c r="V220"/>
      <c r="W220"/>
      <c r="X220"/>
    </row>
    <row r="221" spans="13:24" ht="14.25" customHeight="1">
      <c r="M221"/>
      <c r="N221"/>
      <c r="O221"/>
      <c r="P221"/>
      <c r="Q221"/>
      <c r="R221"/>
      <c r="S221"/>
      <c r="V221"/>
      <c r="W221"/>
      <c r="X221"/>
    </row>
    <row r="222" spans="13:24" ht="14.25" customHeight="1">
      <c r="M222"/>
      <c r="N222"/>
      <c r="O222"/>
      <c r="P222"/>
      <c r="Q222"/>
      <c r="R222"/>
      <c r="S222"/>
      <c r="V222"/>
      <c r="W222"/>
      <c r="X222"/>
    </row>
    <row r="223" spans="13:24" ht="14.25" customHeight="1">
      <c r="M223"/>
      <c r="N223"/>
      <c r="O223"/>
      <c r="P223"/>
      <c r="Q223"/>
      <c r="R223"/>
      <c r="S223"/>
      <c r="V223"/>
      <c r="W223"/>
      <c r="X223"/>
    </row>
    <row r="224" spans="13:24" ht="14.25" customHeight="1">
      <c r="M224"/>
      <c r="N224"/>
      <c r="O224"/>
      <c r="P224"/>
      <c r="Q224"/>
      <c r="R224"/>
      <c r="S224"/>
      <c r="V224"/>
      <c r="W224"/>
      <c r="X224"/>
    </row>
    <row r="225" spans="13:24" ht="14.25" customHeight="1">
      <c r="M225"/>
      <c r="N225"/>
      <c r="O225"/>
      <c r="P225"/>
      <c r="Q225"/>
      <c r="R225"/>
      <c r="S225"/>
      <c r="V225"/>
      <c r="W225"/>
      <c r="X225"/>
    </row>
    <row r="226" spans="13:24" ht="14.25" customHeight="1">
      <c r="M226"/>
      <c r="N226"/>
      <c r="O226"/>
      <c r="P226"/>
      <c r="Q226"/>
      <c r="R226"/>
      <c r="S226"/>
      <c r="V226"/>
      <c r="W226"/>
      <c r="X226"/>
    </row>
    <row r="227" spans="13:24" ht="14.25" customHeight="1">
      <c r="M227"/>
      <c r="N227"/>
      <c r="O227"/>
      <c r="P227"/>
      <c r="Q227"/>
      <c r="R227"/>
      <c r="S227"/>
      <c r="V227"/>
      <c r="W227"/>
      <c r="X227"/>
    </row>
    <row r="228" spans="13:24" ht="14.25" customHeight="1">
      <c r="M228"/>
      <c r="N228"/>
      <c r="O228"/>
      <c r="P228"/>
      <c r="Q228"/>
      <c r="R228"/>
      <c r="S228"/>
      <c r="V228"/>
      <c r="W228"/>
      <c r="X228"/>
    </row>
    <row r="229" spans="13:24" ht="14.25" customHeight="1">
      <c r="M229"/>
      <c r="N229"/>
      <c r="O229"/>
      <c r="P229"/>
      <c r="Q229"/>
      <c r="R229"/>
      <c r="S229"/>
      <c r="V229"/>
      <c r="W229"/>
      <c r="X229"/>
    </row>
    <row r="230" spans="13:24" ht="14.25" customHeight="1">
      <c r="M230"/>
      <c r="N230"/>
      <c r="O230"/>
      <c r="P230"/>
      <c r="Q230"/>
      <c r="R230"/>
      <c r="S230"/>
      <c r="V230"/>
      <c r="W230"/>
      <c r="X230"/>
    </row>
    <row r="231" spans="13:24" ht="14.25" customHeight="1">
      <c r="M231"/>
      <c r="N231"/>
      <c r="O231"/>
      <c r="P231"/>
      <c r="Q231"/>
      <c r="R231"/>
      <c r="S231"/>
      <c r="V231"/>
      <c r="W231"/>
      <c r="X231"/>
    </row>
    <row r="232" spans="13:24" ht="14.25" customHeight="1">
      <c r="M232"/>
      <c r="N232"/>
      <c r="O232"/>
      <c r="P232"/>
      <c r="Q232"/>
      <c r="R232"/>
      <c r="S232"/>
      <c r="V232"/>
      <c r="W232"/>
      <c r="X232"/>
    </row>
    <row r="233" spans="13:24" ht="14.25" customHeight="1">
      <c r="M233"/>
      <c r="N233"/>
      <c r="O233"/>
      <c r="P233"/>
      <c r="Q233"/>
      <c r="R233"/>
      <c r="S233"/>
      <c r="V233"/>
      <c r="W233"/>
      <c r="X233"/>
    </row>
    <row r="234" spans="13:24" ht="14.25" customHeight="1">
      <c r="M234"/>
      <c r="N234"/>
      <c r="O234"/>
      <c r="P234"/>
      <c r="Q234"/>
      <c r="R234"/>
      <c r="S234"/>
      <c r="V234"/>
      <c r="W234"/>
      <c r="X234"/>
    </row>
    <row r="235" spans="13:24" ht="14.25" customHeight="1">
      <c r="M235"/>
      <c r="N235"/>
      <c r="O235"/>
      <c r="P235"/>
      <c r="Q235"/>
      <c r="R235"/>
      <c r="S235"/>
      <c r="V235"/>
      <c r="W235"/>
      <c r="X235"/>
    </row>
    <row r="236" spans="13:24" ht="14.25" customHeight="1">
      <c r="M236"/>
      <c r="N236"/>
      <c r="O236"/>
      <c r="P236"/>
      <c r="Q236"/>
      <c r="R236"/>
      <c r="S236"/>
      <c r="V236"/>
      <c r="W236"/>
      <c r="X236"/>
    </row>
    <row r="237" spans="13:24" ht="14.25" customHeight="1">
      <c r="M237"/>
      <c r="N237"/>
      <c r="O237"/>
      <c r="P237"/>
      <c r="Q237"/>
      <c r="R237"/>
      <c r="S237"/>
      <c r="V237"/>
      <c r="W237"/>
      <c r="X237"/>
    </row>
    <row r="238" spans="13:24" ht="14.25" customHeight="1">
      <c r="M238"/>
      <c r="N238"/>
      <c r="O238"/>
      <c r="P238"/>
      <c r="Q238"/>
      <c r="R238"/>
      <c r="S238"/>
      <c r="V238"/>
      <c r="W238"/>
      <c r="X238"/>
    </row>
    <row r="239" spans="13:24" ht="14.25" customHeight="1">
      <c r="M239"/>
      <c r="N239"/>
      <c r="O239"/>
      <c r="P239"/>
      <c r="Q239"/>
      <c r="R239"/>
      <c r="S239"/>
      <c r="V239"/>
      <c r="W239"/>
      <c r="X239"/>
    </row>
    <row r="240" spans="13:24" ht="14.25" customHeight="1">
      <c r="M240"/>
      <c r="N240"/>
      <c r="O240"/>
      <c r="P240"/>
      <c r="Q240"/>
      <c r="R240"/>
      <c r="S240"/>
      <c r="V240"/>
      <c r="W240"/>
      <c r="X240"/>
    </row>
    <row r="241" spans="13:24" ht="14.25" customHeight="1">
      <c r="M241"/>
      <c r="N241"/>
      <c r="O241"/>
      <c r="P241"/>
      <c r="Q241"/>
      <c r="R241"/>
      <c r="S241"/>
      <c r="V241"/>
      <c r="W241"/>
      <c r="X241"/>
    </row>
    <row r="242" spans="13:24" ht="14.25" customHeight="1">
      <c r="M242"/>
      <c r="N242"/>
      <c r="O242"/>
      <c r="P242"/>
      <c r="Q242"/>
      <c r="R242"/>
      <c r="S242"/>
      <c r="V242"/>
      <c r="W242"/>
      <c r="X242"/>
    </row>
    <row r="243" spans="13:24" ht="14.25" customHeight="1">
      <c r="M243"/>
      <c r="N243"/>
      <c r="O243"/>
      <c r="P243"/>
      <c r="Q243"/>
      <c r="R243"/>
      <c r="S243"/>
      <c r="V243"/>
      <c r="W243"/>
      <c r="X243"/>
    </row>
    <row r="244" spans="13:24" ht="14.25" customHeight="1">
      <c r="M244"/>
      <c r="N244"/>
      <c r="O244"/>
      <c r="P244"/>
      <c r="Q244"/>
      <c r="R244"/>
      <c r="S244"/>
      <c r="V244"/>
      <c r="W244"/>
      <c r="X244"/>
    </row>
    <row r="245" spans="13:24" ht="14.25" customHeight="1">
      <c r="M245"/>
      <c r="N245"/>
      <c r="O245"/>
      <c r="P245"/>
      <c r="Q245"/>
      <c r="R245"/>
      <c r="S245"/>
      <c r="V245"/>
      <c r="W245"/>
      <c r="X245"/>
    </row>
    <row r="246" spans="13:24" ht="14.25" customHeight="1">
      <c r="M246"/>
      <c r="N246"/>
      <c r="O246"/>
      <c r="P246"/>
      <c r="Q246"/>
      <c r="R246"/>
      <c r="S246"/>
      <c r="V246"/>
      <c r="W246"/>
      <c r="X246"/>
    </row>
    <row r="247" spans="13:24" ht="14.25" customHeight="1">
      <c r="M247"/>
      <c r="N247"/>
      <c r="O247"/>
      <c r="P247"/>
      <c r="Q247"/>
      <c r="R247"/>
      <c r="S247"/>
      <c r="V247"/>
      <c r="W247"/>
      <c r="X247"/>
    </row>
    <row r="248" spans="13:24" ht="14.25" customHeight="1">
      <c r="M248"/>
      <c r="N248"/>
      <c r="O248"/>
      <c r="P248"/>
      <c r="Q248"/>
      <c r="R248"/>
      <c r="S248"/>
      <c r="V248"/>
      <c r="W248"/>
      <c r="X248"/>
    </row>
    <row r="249" spans="13:24" ht="14.25" customHeight="1">
      <c r="M249"/>
      <c r="N249"/>
      <c r="O249"/>
      <c r="P249"/>
      <c r="Q249"/>
      <c r="R249"/>
      <c r="S249"/>
      <c r="V249"/>
      <c r="W249"/>
      <c r="X249"/>
    </row>
    <row r="250" spans="13:24" ht="14.25" customHeight="1">
      <c r="M250"/>
      <c r="N250"/>
      <c r="O250"/>
      <c r="P250"/>
      <c r="Q250"/>
      <c r="R250"/>
      <c r="S250"/>
      <c r="V250"/>
      <c r="W250"/>
      <c r="X250"/>
    </row>
    <row r="251" spans="13:24" ht="14.25" customHeight="1">
      <c r="M251"/>
      <c r="N251"/>
      <c r="O251"/>
      <c r="P251"/>
      <c r="Q251"/>
      <c r="R251"/>
      <c r="S251"/>
      <c r="V251"/>
      <c r="W251"/>
      <c r="X251"/>
    </row>
    <row r="252" spans="13:24" ht="14.25" customHeight="1">
      <c r="M252"/>
      <c r="N252"/>
      <c r="O252"/>
      <c r="P252"/>
      <c r="Q252"/>
      <c r="R252"/>
      <c r="S252"/>
      <c r="V252"/>
      <c r="W252"/>
      <c r="X252"/>
    </row>
    <row r="253" spans="13:24" ht="14.25" customHeight="1">
      <c r="M253"/>
      <c r="N253"/>
      <c r="O253"/>
      <c r="P253"/>
      <c r="Q253"/>
      <c r="R253"/>
      <c r="S253"/>
      <c r="V253"/>
      <c r="W253"/>
      <c r="X253"/>
    </row>
    <row r="254" spans="13:24" ht="14.25" customHeight="1">
      <c r="M254"/>
      <c r="N254"/>
      <c r="O254"/>
      <c r="P254"/>
      <c r="Q254"/>
      <c r="R254"/>
      <c r="S254"/>
      <c r="V254"/>
      <c r="W254"/>
      <c r="X254"/>
    </row>
    <row r="255" spans="13:24" ht="14.25" customHeight="1">
      <c r="M255"/>
      <c r="N255"/>
      <c r="O255"/>
      <c r="P255"/>
      <c r="Q255"/>
      <c r="R255"/>
      <c r="S255"/>
      <c r="V255"/>
      <c r="W255"/>
      <c r="X255"/>
    </row>
    <row r="256" spans="13:24" ht="14.25" customHeight="1">
      <c r="M256"/>
      <c r="N256"/>
      <c r="O256"/>
      <c r="P256"/>
      <c r="Q256"/>
      <c r="R256"/>
      <c r="S256"/>
      <c r="V256"/>
      <c r="W256"/>
      <c r="X256"/>
    </row>
    <row r="257" spans="13:24" ht="14.25" customHeight="1">
      <c r="M257"/>
      <c r="N257"/>
      <c r="O257"/>
      <c r="P257"/>
      <c r="Q257"/>
      <c r="R257"/>
      <c r="S257"/>
      <c r="V257"/>
      <c r="W257"/>
      <c r="X257"/>
    </row>
    <row r="258" spans="13:24" ht="14.25" customHeight="1">
      <c r="M258"/>
      <c r="N258"/>
      <c r="O258"/>
      <c r="P258"/>
      <c r="Q258"/>
      <c r="R258"/>
      <c r="S258"/>
      <c r="V258"/>
      <c r="W258"/>
      <c r="X258"/>
    </row>
    <row r="259" spans="13:24" ht="14.25" customHeight="1">
      <c r="M259"/>
      <c r="N259"/>
      <c r="O259"/>
      <c r="P259"/>
      <c r="Q259"/>
      <c r="R259"/>
      <c r="S259"/>
      <c r="V259"/>
      <c r="W259"/>
      <c r="X259"/>
    </row>
    <row r="260" spans="13:24" ht="14.25" customHeight="1">
      <c r="M260"/>
      <c r="N260"/>
      <c r="O260"/>
      <c r="P260"/>
      <c r="Q260"/>
      <c r="R260"/>
      <c r="S260"/>
      <c r="V260"/>
      <c r="W260"/>
      <c r="X260"/>
    </row>
    <row r="261" spans="13:24" ht="14.25" customHeight="1">
      <c r="M261"/>
      <c r="N261"/>
      <c r="O261"/>
      <c r="P261"/>
      <c r="Q261"/>
      <c r="R261"/>
      <c r="S261"/>
      <c r="V261"/>
      <c r="W261"/>
      <c r="X261"/>
    </row>
  </sheetData>
  <mergeCells count="1">
    <mergeCell ref="A54:G54"/>
  </mergeCells>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358"/>
  <sheetViews>
    <sheetView zoomScaleNormal="100" workbookViewId="0">
      <pane ySplit="3" topLeftCell="A4" activePane="bottomLeft" state="frozen"/>
      <selection activeCell="J2" sqref="J2"/>
      <selection pane="bottomLeft" activeCell="J9" sqref="J9"/>
    </sheetView>
  </sheetViews>
  <sheetFormatPr defaultColWidth="8.85546875" defaultRowHeight="14.25" customHeight="1"/>
  <cols>
    <col min="1" max="1" width="16.5703125" customWidth="1"/>
    <col min="2" max="2" width="12.7109375" customWidth="1"/>
    <col min="3" max="3" width="13" customWidth="1"/>
    <col min="4" max="4" width="10.28515625" customWidth="1"/>
    <col min="5" max="5" width="9.42578125" customWidth="1"/>
    <col min="6" max="6" width="10.5703125" customWidth="1"/>
    <col min="7" max="7" width="15.5703125" customWidth="1"/>
    <col min="8" max="8" width="10.85546875" bestFit="1" customWidth="1"/>
    <col min="9" max="9" width="14" bestFit="1" customWidth="1"/>
    <col min="10" max="10" width="11.140625" bestFit="1" customWidth="1"/>
    <col min="11" max="11" width="28.85546875" bestFit="1" customWidth="1"/>
    <col min="12" max="12" width="14" customWidth="1"/>
    <col min="13" max="13" width="16" customWidth="1"/>
    <col min="14" max="14" width="15.7109375" bestFit="1" customWidth="1"/>
    <col min="15" max="15" width="13.85546875" customWidth="1"/>
    <col min="16" max="16" width="19.42578125" bestFit="1" customWidth="1"/>
    <col min="17" max="17" width="21.140625" style="69" customWidth="1"/>
    <col min="18" max="18" width="11.7109375" style="178" bestFit="1" customWidth="1"/>
    <col min="20" max="21" width="12.85546875" bestFit="1" customWidth="1"/>
  </cols>
  <sheetData>
    <row r="1" spans="1:21" ht="16.5" customHeight="1">
      <c r="A1" s="10" t="s">
        <v>239</v>
      </c>
    </row>
    <row r="2" spans="1:21" ht="9" customHeight="1"/>
    <row r="3" spans="1:21" ht="71.25" customHeight="1">
      <c r="B3" s="212" t="s">
        <v>240</v>
      </c>
      <c r="C3" s="212" t="s">
        <v>241</v>
      </c>
      <c r="D3" s="212" t="s">
        <v>242</v>
      </c>
      <c r="E3" s="212" t="s">
        <v>243</v>
      </c>
      <c r="F3" s="212" t="s">
        <v>244</v>
      </c>
      <c r="G3" s="212" t="s">
        <v>245</v>
      </c>
      <c r="H3" s="212" t="s">
        <v>189</v>
      </c>
      <c r="K3" s="3"/>
      <c r="L3" s="212"/>
      <c r="M3" s="212"/>
      <c r="N3" s="212"/>
      <c r="O3" s="212"/>
      <c r="P3" s="212"/>
      <c r="Q3" s="212"/>
      <c r="R3" s="212"/>
      <c r="U3" s="212"/>
    </row>
    <row r="4" spans="1:21" ht="13.5" customHeight="1">
      <c r="A4" s="3" t="s">
        <v>24</v>
      </c>
      <c r="B4" s="13">
        <v>157500</v>
      </c>
      <c r="C4" s="13">
        <v>49500</v>
      </c>
      <c r="D4" s="13">
        <v>22100</v>
      </c>
      <c r="E4" s="13"/>
      <c r="F4" s="13">
        <v>10906</v>
      </c>
      <c r="G4" s="13">
        <v>57510</v>
      </c>
      <c r="H4" s="236">
        <f t="shared" ref="H4:H50" si="0">SUM(B4:G4)</f>
        <v>297516</v>
      </c>
      <c r="I4" s="258"/>
      <c r="J4" s="322"/>
      <c r="K4" s="370"/>
      <c r="L4" s="533"/>
      <c r="M4" s="533"/>
      <c r="N4" s="533"/>
      <c r="O4" s="533"/>
      <c r="P4" s="538"/>
      <c r="Q4" s="533"/>
      <c r="R4" s="9"/>
      <c r="T4" s="239"/>
      <c r="U4" s="328"/>
    </row>
    <row r="5" spans="1:21" ht="13.5" customHeight="1">
      <c r="A5" s="3" t="s">
        <v>185</v>
      </c>
      <c r="B5" s="13">
        <v>121441.53</v>
      </c>
      <c r="C5" s="13">
        <v>29256.93</v>
      </c>
      <c r="D5" s="13">
        <v>28010.37</v>
      </c>
      <c r="E5" s="13"/>
      <c r="F5" s="13"/>
      <c r="G5" s="13"/>
      <c r="H5" s="236">
        <f t="shared" si="0"/>
        <v>178708.83</v>
      </c>
      <c r="I5" s="258"/>
      <c r="J5" s="322"/>
      <c r="K5" s="371"/>
      <c r="L5" s="376"/>
      <c r="M5" s="376"/>
      <c r="N5" s="376"/>
      <c r="O5" s="376"/>
      <c r="P5" s="376"/>
      <c r="Q5" s="376"/>
      <c r="R5" s="9"/>
    </row>
    <row r="6" spans="1:21" ht="13.5" customHeight="1">
      <c r="A6" s="3" t="s">
        <v>28</v>
      </c>
      <c r="B6" s="372">
        <v>3574.58</v>
      </c>
      <c r="C6" s="13">
        <v>360.74</v>
      </c>
      <c r="D6" s="13">
        <v>2511.54</v>
      </c>
      <c r="E6" s="13"/>
      <c r="F6" s="13"/>
      <c r="G6" s="13"/>
      <c r="H6" s="236">
        <f t="shared" si="0"/>
        <v>6446.86</v>
      </c>
      <c r="I6" s="258"/>
      <c r="J6" s="322"/>
      <c r="K6" s="53"/>
      <c r="L6" s="104"/>
      <c r="M6" s="104"/>
      <c r="N6" s="104"/>
      <c r="O6" s="104"/>
      <c r="P6" s="104"/>
      <c r="Q6" s="104"/>
      <c r="R6" s="9"/>
    </row>
    <row r="7" spans="1:21" ht="13.5" customHeight="1">
      <c r="A7" s="3" t="s">
        <v>208</v>
      </c>
      <c r="B7" s="13">
        <v>159827.07999999999</v>
      </c>
      <c r="C7" s="13"/>
      <c r="D7" s="13">
        <v>26016.36</v>
      </c>
      <c r="E7" s="13"/>
      <c r="F7" s="13"/>
      <c r="G7" s="13">
        <v>116545.72</v>
      </c>
      <c r="H7" s="236">
        <f t="shared" si="0"/>
        <v>302389.16000000003</v>
      </c>
      <c r="I7" s="258"/>
      <c r="J7" s="322"/>
      <c r="K7" s="53"/>
      <c r="L7" s="104"/>
      <c r="M7" s="104"/>
      <c r="N7" s="104"/>
      <c r="O7" s="104"/>
      <c r="P7" s="104"/>
      <c r="Q7" s="104"/>
      <c r="R7" s="9"/>
    </row>
    <row r="8" spans="1:21" ht="13.5" customHeight="1">
      <c r="A8" s="379" t="s">
        <v>31</v>
      </c>
      <c r="B8" s="372">
        <v>494252</v>
      </c>
      <c r="C8" s="372"/>
      <c r="D8" s="372">
        <v>40328.239999999998</v>
      </c>
      <c r="E8" s="372">
        <v>15010.35</v>
      </c>
      <c r="F8" s="372">
        <v>55719.5</v>
      </c>
      <c r="G8" s="372">
        <v>65011.63</v>
      </c>
      <c r="H8" s="582">
        <f t="shared" si="0"/>
        <v>670321.72</v>
      </c>
      <c r="I8" s="258"/>
      <c r="J8" s="322"/>
      <c r="K8" s="50"/>
      <c r="L8" s="75"/>
      <c r="M8" s="75"/>
      <c r="N8" s="75"/>
      <c r="O8" s="75"/>
      <c r="P8" s="75"/>
      <c r="Q8" s="104"/>
      <c r="R8" s="238"/>
    </row>
    <row r="9" spans="1:21" ht="13.5" customHeight="1">
      <c r="A9" s="379" t="s">
        <v>32</v>
      </c>
      <c r="B9" s="372">
        <v>66517.53</v>
      </c>
      <c r="C9" s="372">
        <v>22000</v>
      </c>
      <c r="D9" s="372">
        <v>5975</v>
      </c>
      <c r="E9" s="372">
        <v>3168</v>
      </c>
      <c r="F9" s="372">
        <v>2173</v>
      </c>
      <c r="G9" s="372">
        <v>11032</v>
      </c>
      <c r="H9" s="582">
        <f t="shared" si="0"/>
        <v>110865.53</v>
      </c>
      <c r="I9" s="258"/>
      <c r="J9" s="322"/>
      <c r="K9" s="3"/>
      <c r="L9" s="212"/>
      <c r="M9" s="212"/>
      <c r="N9" s="212"/>
      <c r="O9" s="212"/>
      <c r="P9" s="212"/>
      <c r="Q9" s="212"/>
      <c r="R9" s="212"/>
    </row>
    <row r="10" spans="1:21" ht="13.5" customHeight="1">
      <c r="A10" s="379" t="s">
        <v>36</v>
      </c>
      <c r="B10" s="372">
        <v>28788.55</v>
      </c>
      <c r="C10" s="372">
        <v>6032.09</v>
      </c>
      <c r="D10" s="372">
        <v>10142.18</v>
      </c>
      <c r="E10" s="372"/>
      <c r="F10" s="372">
        <v>12220.51</v>
      </c>
      <c r="G10" s="372">
        <v>3709.35</v>
      </c>
      <c r="H10" s="582">
        <f t="shared" si="0"/>
        <v>60892.68</v>
      </c>
      <c r="I10" s="258"/>
      <c r="J10" s="322"/>
      <c r="K10" s="370"/>
      <c r="L10" s="219"/>
      <c r="M10" s="219"/>
      <c r="N10" s="219"/>
      <c r="O10" s="219"/>
      <c r="P10" s="219"/>
      <c r="Q10" s="219"/>
      <c r="R10" s="8"/>
    </row>
    <row r="11" spans="1:21" ht="13.5" customHeight="1">
      <c r="A11" s="379" t="s">
        <v>209</v>
      </c>
      <c r="B11" s="372">
        <v>79583</v>
      </c>
      <c r="C11" s="372"/>
      <c r="D11" s="372">
        <v>1345</v>
      </c>
      <c r="E11" s="372"/>
      <c r="F11" s="372"/>
      <c r="G11" s="372">
        <v>27358</v>
      </c>
      <c r="H11" s="582">
        <f t="shared" si="0"/>
        <v>108286</v>
      </c>
      <c r="I11" s="258"/>
      <c r="J11" s="322"/>
      <c r="K11" s="371"/>
      <c r="L11" s="104"/>
      <c r="M11" s="104"/>
      <c r="N11" s="104"/>
      <c r="O11" s="104"/>
      <c r="P11" s="104"/>
      <c r="Q11" s="104"/>
      <c r="R11" s="8"/>
    </row>
    <row r="12" spans="1:21" ht="13.5" customHeight="1">
      <c r="A12" s="379" t="s">
        <v>210</v>
      </c>
      <c r="B12" s="372">
        <v>471894</v>
      </c>
      <c r="C12" s="372">
        <v>283677</v>
      </c>
      <c r="D12" s="372">
        <v>82363</v>
      </c>
      <c r="E12" s="372">
        <v>36903</v>
      </c>
      <c r="F12" s="372"/>
      <c r="G12" s="372"/>
      <c r="H12" s="582">
        <f t="shared" si="0"/>
        <v>874837</v>
      </c>
      <c r="I12" s="258"/>
      <c r="J12" s="322"/>
      <c r="K12" s="371"/>
      <c r="L12" s="586"/>
      <c r="M12" s="586"/>
      <c r="N12" s="586"/>
      <c r="O12" s="586"/>
      <c r="P12" s="586"/>
      <c r="Q12" s="586"/>
    </row>
    <row r="13" spans="1:21" ht="13.5" customHeight="1">
      <c r="A13" s="379" t="s">
        <v>211</v>
      </c>
      <c r="B13" s="372">
        <v>185986.55</v>
      </c>
      <c r="C13" s="372">
        <v>48162.67</v>
      </c>
      <c r="D13" s="372">
        <v>35286.730000000003</v>
      </c>
      <c r="E13" s="372"/>
      <c r="F13" s="372">
        <v>38731.07</v>
      </c>
      <c r="G13" s="372">
        <v>99928.52</v>
      </c>
      <c r="H13" s="582">
        <f t="shared" si="0"/>
        <v>408095.54</v>
      </c>
      <c r="I13" s="258"/>
      <c r="J13" s="322"/>
      <c r="K13" s="371"/>
      <c r="L13" s="587"/>
      <c r="M13" s="587"/>
      <c r="N13" s="587"/>
      <c r="O13" s="587"/>
      <c r="P13" s="587"/>
      <c r="Q13" s="587"/>
      <c r="R13" s="333"/>
    </row>
    <row r="14" spans="1:21" ht="13.5" customHeight="1">
      <c r="A14" s="379" t="s">
        <v>43</v>
      </c>
      <c r="B14" s="372">
        <v>21241.75</v>
      </c>
      <c r="C14" s="372"/>
      <c r="D14" s="372">
        <v>3378.27</v>
      </c>
      <c r="E14" s="372"/>
      <c r="F14" s="372"/>
      <c r="G14" s="372"/>
      <c r="H14" s="582">
        <f t="shared" si="0"/>
        <v>24620.02</v>
      </c>
      <c r="I14" s="258"/>
      <c r="J14" s="322"/>
      <c r="K14" s="218"/>
      <c r="L14" s="75"/>
      <c r="M14" s="75"/>
      <c r="N14" s="75"/>
      <c r="O14" s="75"/>
      <c r="P14" s="75"/>
      <c r="Q14" s="75"/>
      <c r="R14" s="220"/>
    </row>
    <row r="15" spans="1:21" ht="13.5" customHeight="1">
      <c r="A15" s="379" t="s">
        <v>212</v>
      </c>
      <c r="B15" s="372">
        <v>23053.279999999999</v>
      </c>
      <c r="C15" s="372"/>
      <c r="D15" s="372">
        <v>8196.11</v>
      </c>
      <c r="E15" s="372">
        <v>18345.330000000002</v>
      </c>
      <c r="F15" s="372"/>
      <c r="G15" s="372">
        <v>5900.36</v>
      </c>
      <c r="H15" s="582">
        <f t="shared" si="0"/>
        <v>55495.08</v>
      </c>
      <c r="I15" s="258"/>
      <c r="J15" s="322"/>
      <c r="K15" s="218"/>
      <c r="L15" s="75"/>
      <c r="M15" s="75"/>
      <c r="N15" s="75"/>
      <c r="O15" s="75"/>
      <c r="P15" s="75"/>
      <c r="Q15" s="75"/>
      <c r="R15" s="220"/>
    </row>
    <row r="16" spans="1:21" ht="13.5" customHeight="1">
      <c r="A16" s="379" t="s">
        <v>49</v>
      </c>
      <c r="B16" s="372">
        <v>114931.01</v>
      </c>
      <c r="C16" s="372">
        <v>26781.7</v>
      </c>
      <c r="D16" s="372">
        <v>12565.71</v>
      </c>
      <c r="E16" s="372"/>
      <c r="F16" s="372"/>
      <c r="G16" s="372">
        <v>40312.42</v>
      </c>
      <c r="H16" s="582">
        <f t="shared" si="0"/>
        <v>194590.83999999997</v>
      </c>
      <c r="I16" s="258"/>
      <c r="J16" s="322"/>
      <c r="K16" s="50"/>
      <c r="L16" s="219"/>
      <c r="M16" s="219"/>
      <c r="N16" s="219"/>
      <c r="O16" s="219"/>
      <c r="P16" s="233"/>
      <c r="Q16" s="219"/>
      <c r="T16" s="239"/>
    </row>
    <row r="17" spans="1:20" ht="13.5" customHeight="1">
      <c r="A17" s="379" t="s">
        <v>52</v>
      </c>
      <c r="B17" s="372">
        <v>180092.62</v>
      </c>
      <c r="C17" s="372">
        <v>55017.22</v>
      </c>
      <c r="D17" s="372"/>
      <c r="E17" s="372">
        <v>55307</v>
      </c>
      <c r="F17" s="372"/>
      <c r="G17" s="372">
        <v>21988.09</v>
      </c>
      <c r="H17" s="582">
        <f t="shared" si="0"/>
        <v>312404.93</v>
      </c>
      <c r="I17" s="258"/>
      <c r="J17" s="322"/>
      <c r="K17" s="53"/>
      <c r="L17" s="104"/>
      <c r="M17" s="104"/>
      <c r="N17" s="104"/>
      <c r="O17" s="104"/>
      <c r="P17" s="104"/>
      <c r="Q17" s="104"/>
    </row>
    <row r="18" spans="1:20" ht="13.5" customHeight="1">
      <c r="A18" s="379" t="s">
        <v>213</v>
      </c>
      <c r="B18" s="372">
        <v>226264.04</v>
      </c>
      <c r="C18" s="372">
        <v>83592.100000000006</v>
      </c>
      <c r="D18" s="372">
        <v>62375.49</v>
      </c>
      <c r="E18" s="372">
        <v>21261.56</v>
      </c>
      <c r="F18" s="372">
        <v>26649.439999999999</v>
      </c>
      <c r="G18" s="372">
        <v>95105.58</v>
      </c>
      <c r="H18" s="582">
        <f t="shared" si="0"/>
        <v>515248.21</v>
      </c>
      <c r="I18" s="258"/>
      <c r="J18" s="322"/>
      <c r="K18" s="3"/>
      <c r="L18" s="104"/>
      <c r="M18" s="104"/>
      <c r="N18" s="104"/>
      <c r="O18" s="104"/>
      <c r="P18" s="104"/>
      <c r="Q18" s="104"/>
    </row>
    <row r="19" spans="1:20" ht="13.5" customHeight="1">
      <c r="A19" s="379" t="s">
        <v>56</v>
      </c>
      <c r="B19" s="372">
        <v>362392.61</v>
      </c>
      <c r="C19" s="372">
        <v>33600.5</v>
      </c>
      <c r="D19" s="372">
        <v>29567.42</v>
      </c>
      <c r="E19" s="372"/>
      <c r="F19" s="372">
        <v>52071.57</v>
      </c>
      <c r="G19" s="372">
        <v>42889.77</v>
      </c>
      <c r="H19" s="582">
        <f t="shared" si="0"/>
        <v>520521.87</v>
      </c>
      <c r="I19" s="258"/>
      <c r="J19" s="322"/>
      <c r="K19" s="53"/>
      <c r="L19" s="104"/>
      <c r="M19" s="104"/>
      <c r="N19" s="104"/>
      <c r="O19" s="104"/>
      <c r="P19" s="104"/>
      <c r="Q19" s="104"/>
    </row>
    <row r="20" spans="1:20" ht="13.5" customHeight="1">
      <c r="A20" s="379" t="s">
        <v>214</v>
      </c>
      <c r="B20" s="372">
        <v>528038</v>
      </c>
      <c r="C20" s="372">
        <v>492075</v>
      </c>
      <c r="D20" s="372">
        <v>141594</v>
      </c>
      <c r="E20" s="372"/>
      <c r="F20" s="372">
        <v>164543</v>
      </c>
      <c r="G20" s="374" t="s">
        <v>255</v>
      </c>
      <c r="H20" s="582">
        <f t="shared" si="0"/>
        <v>1326250</v>
      </c>
      <c r="I20" s="258"/>
      <c r="J20" s="322"/>
      <c r="K20" s="53"/>
      <c r="L20" s="104"/>
      <c r="M20" s="104"/>
      <c r="N20" s="104"/>
      <c r="O20" s="104"/>
      <c r="P20" s="104"/>
      <c r="Q20" s="104"/>
    </row>
    <row r="21" spans="1:20" ht="13.5" customHeight="1">
      <c r="A21" s="379" t="s">
        <v>59</v>
      </c>
      <c r="B21" s="372">
        <v>833180.12</v>
      </c>
      <c r="C21" s="372"/>
      <c r="D21" s="372">
        <v>43055.82</v>
      </c>
      <c r="E21" s="372"/>
      <c r="F21" s="372"/>
      <c r="G21" s="372">
        <v>348014.5</v>
      </c>
      <c r="H21" s="582">
        <f t="shared" si="0"/>
        <v>1224250.44</v>
      </c>
      <c r="I21" s="258"/>
      <c r="J21" s="322"/>
      <c r="K21" s="53"/>
      <c r="L21" s="104"/>
      <c r="M21" s="104"/>
      <c r="N21" s="104"/>
      <c r="O21" s="104"/>
      <c r="P21" s="104"/>
      <c r="Q21" s="104"/>
    </row>
    <row r="22" spans="1:20" ht="13.5" customHeight="1">
      <c r="A22" s="379" t="s">
        <v>215</v>
      </c>
      <c r="B22" s="372">
        <v>34502.92</v>
      </c>
      <c r="C22" s="372">
        <v>5671.45</v>
      </c>
      <c r="D22" s="372">
        <v>2290.7800000000002</v>
      </c>
      <c r="E22" s="372">
        <v>500</v>
      </c>
      <c r="F22" s="372"/>
      <c r="G22" s="372">
        <v>4472</v>
      </c>
      <c r="H22" s="582">
        <f t="shared" si="0"/>
        <v>47437.149999999994</v>
      </c>
      <c r="I22" s="258"/>
      <c r="J22" s="322"/>
      <c r="K22" s="53"/>
      <c r="L22" s="104"/>
      <c r="M22" s="104"/>
      <c r="N22" s="104"/>
      <c r="O22" s="104"/>
      <c r="P22" s="104"/>
      <c r="Q22" s="104"/>
    </row>
    <row r="23" spans="1:20" ht="13.5" customHeight="1">
      <c r="A23" s="379" t="s">
        <v>216</v>
      </c>
      <c r="B23" s="372">
        <v>241566</v>
      </c>
      <c r="C23" s="372">
        <v>99896</v>
      </c>
      <c r="D23" s="372">
        <v>21342.18</v>
      </c>
      <c r="E23" s="372"/>
      <c r="F23" s="372">
        <v>13487</v>
      </c>
      <c r="G23" s="372">
        <v>24521</v>
      </c>
      <c r="H23" s="582">
        <f t="shared" si="0"/>
        <v>400812.18</v>
      </c>
      <c r="I23" s="258"/>
      <c r="J23" s="322"/>
      <c r="K23" s="218"/>
      <c r="L23" s="75"/>
      <c r="M23" s="75"/>
      <c r="N23" s="75"/>
      <c r="O23" s="75"/>
      <c r="P23" s="75"/>
      <c r="Q23" s="75"/>
      <c r="R23" s="220"/>
    </row>
    <row r="24" spans="1:20" ht="13.5" customHeight="1">
      <c r="A24" s="379" t="s">
        <v>217</v>
      </c>
      <c r="B24" s="372">
        <v>201468.63</v>
      </c>
      <c r="C24" s="372"/>
      <c r="D24" s="372">
        <v>26619.32</v>
      </c>
      <c r="E24" s="372"/>
      <c r="F24" s="372">
        <v>77901.3</v>
      </c>
      <c r="G24" s="372"/>
      <c r="H24" s="582">
        <f t="shared" si="0"/>
        <v>305989.25</v>
      </c>
      <c r="I24" s="258"/>
      <c r="J24" s="322"/>
      <c r="K24" s="51"/>
      <c r="L24" s="104"/>
      <c r="M24" s="104"/>
      <c r="N24" s="104"/>
      <c r="O24" s="104"/>
      <c r="P24" s="94"/>
      <c r="Q24" s="234"/>
    </row>
    <row r="25" spans="1:20" ht="13.5" customHeight="1">
      <c r="A25" s="379" t="s">
        <v>218</v>
      </c>
      <c r="B25" s="376">
        <v>128135.62</v>
      </c>
      <c r="C25" s="372">
        <v>54726.39</v>
      </c>
      <c r="D25" s="372">
        <v>12148.48</v>
      </c>
      <c r="E25" s="372"/>
      <c r="F25" s="372">
        <v>22573.01</v>
      </c>
      <c r="G25" s="372"/>
      <c r="H25" s="582">
        <f t="shared" si="0"/>
        <v>217583.50000000003</v>
      </c>
      <c r="I25" s="258"/>
      <c r="J25" s="322"/>
      <c r="K25" s="50"/>
      <c r="L25" s="219"/>
      <c r="M25" s="219"/>
      <c r="N25" s="219"/>
      <c r="O25" s="219"/>
      <c r="P25" s="233"/>
      <c r="Q25" s="270"/>
      <c r="T25" s="239"/>
    </row>
    <row r="26" spans="1:20" ht="13.5" customHeight="1">
      <c r="A26" s="379" t="s">
        <v>219</v>
      </c>
      <c r="B26" s="372">
        <v>288263.69</v>
      </c>
      <c r="C26" s="372"/>
      <c r="D26" s="372">
        <v>7379.83</v>
      </c>
      <c r="E26" s="372"/>
      <c r="F26" s="372">
        <v>38220.080000000002</v>
      </c>
      <c r="G26" s="372">
        <v>16075.49</v>
      </c>
      <c r="H26" s="582">
        <f t="shared" si="0"/>
        <v>349939.09</v>
      </c>
      <c r="I26" s="258"/>
      <c r="J26" s="322"/>
      <c r="K26" s="371"/>
      <c r="L26" s="104"/>
      <c r="M26" s="104"/>
      <c r="N26" s="104"/>
      <c r="O26" s="104"/>
      <c r="P26" s="104"/>
      <c r="Q26" s="104"/>
    </row>
    <row r="27" spans="1:20" ht="13.5" customHeight="1">
      <c r="A27" s="379" t="s">
        <v>63</v>
      </c>
      <c r="B27" s="372">
        <v>31535.29</v>
      </c>
      <c r="C27" s="372"/>
      <c r="D27" s="372">
        <v>4765.0200000000004</v>
      </c>
      <c r="E27" s="372"/>
      <c r="F27" s="372"/>
      <c r="G27" s="372"/>
      <c r="H27" s="582">
        <f t="shared" si="0"/>
        <v>36300.31</v>
      </c>
      <c r="I27" s="258"/>
      <c r="J27" s="322"/>
      <c r="K27" s="53"/>
      <c r="L27" s="104"/>
      <c r="M27" s="104"/>
      <c r="N27" s="104"/>
      <c r="O27" s="104"/>
      <c r="P27" s="104"/>
      <c r="Q27" s="104"/>
    </row>
    <row r="28" spans="1:20" ht="13.5" customHeight="1">
      <c r="A28" s="379" t="s">
        <v>65</v>
      </c>
      <c r="B28" s="372">
        <v>248512.69</v>
      </c>
      <c r="C28" s="372">
        <v>83272.509999999995</v>
      </c>
      <c r="D28" s="372">
        <v>29649.75</v>
      </c>
      <c r="E28" s="372">
        <v>29673.74</v>
      </c>
      <c r="F28" s="372">
        <v>101707.23</v>
      </c>
      <c r="G28" s="372">
        <v>40094.019999999997</v>
      </c>
      <c r="H28" s="582">
        <f t="shared" si="0"/>
        <v>532909.93999999994</v>
      </c>
      <c r="I28" s="258"/>
      <c r="J28" s="322"/>
      <c r="K28" s="53"/>
      <c r="L28" s="104"/>
      <c r="M28" s="104"/>
      <c r="N28" s="104"/>
      <c r="O28" s="104"/>
      <c r="P28" s="104"/>
      <c r="Q28" s="104"/>
    </row>
    <row r="29" spans="1:20" ht="13.5" customHeight="1">
      <c r="A29" s="379" t="s">
        <v>70</v>
      </c>
      <c r="B29" s="372">
        <v>498301.94</v>
      </c>
      <c r="C29" s="372"/>
      <c r="D29" s="372">
        <v>40574.620000000003</v>
      </c>
      <c r="E29" s="372"/>
      <c r="F29" s="372">
        <v>3630</v>
      </c>
      <c r="G29" s="372"/>
      <c r="H29" s="582">
        <f t="shared" si="0"/>
        <v>542506.56000000006</v>
      </c>
      <c r="I29" s="258"/>
      <c r="J29" s="322"/>
      <c r="K29" s="371"/>
      <c r="L29" s="104"/>
      <c r="M29" s="104"/>
      <c r="N29" s="104"/>
      <c r="O29" s="104"/>
      <c r="P29" s="104"/>
      <c r="Q29" s="104"/>
    </row>
    <row r="30" spans="1:20" ht="13.5" customHeight="1">
      <c r="A30" s="379" t="s">
        <v>74</v>
      </c>
      <c r="B30" s="372">
        <v>103966.85</v>
      </c>
      <c r="C30" s="372">
        <v>59190.39</v>
      </c>
      <c r="D30" s="372">
        <v>12191.8</v>
      </c>
      <c r="E30" s="372"/>
      <c r="F30" s="372"/>
      <c r="G30" s="372">
        <v>25958.27</v>
      </c>
      <c r="H30" s="582">
        <f t="shared" si="0"/>
        <v>201307.30999999997</v>
      </c>
      <c r="I30" s="258"/>
      <c r="J30" s="322"/>
      <c r="K30" s="371"/>
      <c r="L30" s="104"/>
      <c r="M30" s="104"/>
      <c r="N30" s="104"/>
      <c r="O30" s="104"/>
      <c r="P30" s="104"/>
      <c r="Q30" s="104"/>
    </row>
    <row r="31" spans="1:20" ht="13.5" customHeight="1">
      <c r="A31" s="379" t="s">
        <v>75</v>
      </c>
      <c r="B31" s="372">
        <v>301759.09000000003</v>
      </c>
      <c r="C31" s="372"/>
      <c r="D31" s="372">
        <v>125560.77</v>
      </c>
      <c r="E31" s="372"/>
      <c r="F31" s="372">
        <v>154044.92000000001</v>
      </c>
      <c r="G31" s="372">
        <v>163510.69</v>
      </c>
      <c r="H31" s="582">
        <f t="shared" si="0"/>
        <v>744875.47</v>
      </c>
      <c r="I31" s="258"/>
      <c r="J31" s="322"/>
      <c r="K31" s="218"/>
      <c r="L31" s="75"/>
      <c r="M31" s="75"/>
      <c r="N31" s="75"/>
      <c r="O31" s="75"/>
      <c r="P31" s="75"/>
      <c r="Q31" s="75"/>
      <c r="R31" s="220"/>
    </row>
    <row r="32" spans="1:20" ht="13.5" customHeight="1">
      <c r="A32" s="379" t="s">
        <v>78</v>
      </c>
      <c r="B32" s="372">
        <v>355281.23</v>
      </c>
      <c r="C32" s="372">
        <v>73035.11</v>
      </c>
      <c r="D32" s="372">
        <v>31746.71</v>
      </c>
      <c r="E32" s="372"/>
      <c r="F32" s="372">
        <v>61826.96</v>
      </c>
      <c r="G32" s="374"/>
      <c r="H32" s="582">
        <f t="shared" si="0"/>
        <v>521890.01</v>
      </c>
      <c r="I32" s="258"/>
      <c r="J32" s="322"/>
      <c r="K32" s="51"/>
      <c r="L32" s="104"/>
      <c r="M32" s="104"/>
      <c r="N32" s="104"/>
      <c r="O32" s="104"/>
      <c r="P32" s="94"/>
      <c r="Q32" s="234"/>
    </row>
    <row r="33" spans="1:20" ht="13.5" customHeight="1">
      <c r="A33" s="379" t="s">
        <v>265</v>
      </c>
      <c r="B33" s="372">
        <v>42218.36</v>
      </c>
      <c r="C33" s="372"/>
      <c r="D33" s="372">
        <v>3714.49</v>
      </c>
      <c r="E33" s="372"/>
      <c r="F33" s="378"/>
      <c r="G33" s="372">
        <v>3000</v>
      </c>
      <c r="H33" s="582">
        <f t="shared" si="0"/>
        <v>48932.85</v>
      </c>
      <c r="I33" s="258"/>
      <c r="J33" s="322"/>
      <c r="K33" s="50"/>
      <c r="L33" s="219"/>
      <c r="M33" s="219"/>
      <c r="N33" s="219"/>
      <c r="O33" s="219"/>
      <c r="P33" s="233"/>
      <c r="Q33" s="219"/>
      <c r="T33" s="239"/>
    </row>
    <row r="34" spans="1:20" ht="13.5" customHeight="1">
      <c r="A34" s="379" t="s">
        <v>220</v>
      </c>
      <c r="B34" s="372">
        <v>109258</v>
      </c>
      <c r="C34" s="372">
        <v>7333</v>
      </c>
      <c r="D34" s="372">
        <v>23944</v>
      </c>
      <c r="E34" s="372">
        <v>31782</v>
      </c>
      <c r="F34" s="372"/>
      <c r="G34" s="372">
        <v>9640</v>
      </c>
      <c r="H34" s="582">
        <f t="shared" si="0"/>
        <v>181957</v>
      </c>
      <c r="I34" s="258"/>
      <c r="J34" s="322"/>
      <c r="K34" s="53"/>
      <c r="L34" s="104"/>
      <c r="M34" s="104"/>
      <c r="N34" s="104"/>
      <c r="O34" s="104"/>
      <c r="P34" s="427"/>
      <c r="Q34" s="104"/>
    </row>
    <row r="35" spans="1:20" ht="13.5" customHeight="1">
      <c r="A35" s="379" t="s">
        <v>221</v>
      </c>
      <c r="B35" s="372">
        <v>26745.62</v>
      </c>
      <c r="C35" s="372"/>
      <c r="D35" s="372">
        <v>2594.29</v>
      </c>
      <c r="E35" s="372"/>
      <c r="F35" s="372">
        <v>4708.87</v>
      </c>
      <c r="G35" s="372">
        <v>3220.13</v>
      </c>
      <c r="H35" s="582">
        <f t="shared" si="0"/>
        <v>37268.909999999996</v>
      </c>
      <c r="I35" s="258"/>
      <c r="J35" s="322"/>
      <c r="K35" s="53"/>
      <c r="L35" s="104"/>
      <c r="M35" s="104"/>
      <c r="N35" s="104"/>
      <c r="O35" s="104"/>
      <c r="P35" s="104"/>
      <c r="Q35" s="104"/>
    </row>
    <row r="36" spans="1:20" ht="13.5" customHeight="1">
      <c r="A36" s="379" t="s">
        <v>85</v>
      </c>
      <c r="B36" s="372">
        <v>37317.79</v>
      </c>
      <c r="C36" s="372"/>
      <c r="D36" s="372">
        <v>2592.9</v>
      </c>
      <c r="E36" s="372"/>
      <c r="F36" s="372">
        <v>2236</v>
      </c>
      <c r="G36" s="372"/>
      <c r="H36" s="582">
        <f t="shared" si="0"/>
        <v>42146.69</v>
      </c>
      <c r="I36" s="258"/>
      <c r="J36" s="322"/>
      <c r="K36" s="218"/>
      <c r="L36" s="75"/>
      <c r="M36" s="75"/>
      <c r="N36" s="75"/>
      <c r="O36" s="75"/>
      <c r="P36" s="75"/>
      <c r="Q36" s="75"/>
      <c r="R36" s="220"/>
    </row>
    <row r="37" spans="1:20" ht="13.5" customHeight="1">
      <c r="A37" s="379" t="s">
        <v>88</v>
      </c>
      <c r="B37" s="372">
        <v>183269.4</v>
      </c>
      <c r="C37" s="372">
        <v>64075.01</v>
      </c>
      <c r="D37" s="372">
        <v>15576.21</v>
      </c>
      <c r="E37" s="372"/>
      <c r="F37" s="372">
        <v>51253.74</v>
      </c>
      <c r="G37" s="372">
        <v>10460.549999999999</v>
      </c>
      <c r="H37" s="582">
        <f t="shared" si="0"/>
        <v>324634.90999999997</v>
      </c>
      <c r="I37" s="258"/>
      <c r="J37" s="322"/>
      <c r="K37" s="51"/>
      <c r="L37" s="104"/>
      <c r="M37" s="104"/>
      <c r="N37" s="104"/>
      <c r="O37" s="104"/>
      <c r="P37" s="94"/>
      <c r="Q37" s="234"/>
    </row>
    <row r="38" spans="1:20" ht="13.5" customHeight="1">
      <c r="A38" s="379" t="s">
        <v>186</v>
      </c>
      <c r="B38" s="372">
        <v>376730.67</v>
      </c>
      <c r="C38" s="372"/>
      <c r="D38" s="372">
        <v>36077.9</v>
      </c>
      <c r="E38" s="372">
        <v>58748.12</v>
      </c>
      <c r="F38" s="372">
        <v>30333.64</v>
      </c>
      <c r="G38" s="372">
        <v>119797.3</v>
      </c>
      <c r="H38" s="582">
        <f t="shared" si="0"/>
        <v>621687.63</v>
      </c>
      <c r="I38" s="258"/>
      <c r="J38" s="322"/>
      <c r="K38" s="50"/>
      <c r="L38" s="219"/>
      <c r="M38" s="219"/>
      <c r="N38" s="219"/>
      <c r="O38" s="219"/>
      <c r="P38" s="233"/>
      <c r="Q38" s="219"/>
      <c r="T38" s="239"/>
    </row>
    <row r="39" spans="1:20" ht="13.5" customHeight="1">
      <c r="A39" s="379" t="s">
        <v>91</v>
      </c>
      <c r="B39" s="372">
        <v>53736.81</v>
      </c>
      <c r="C39" s="372">
        <v>5088.18</v>
      </c>
      <c r="D39" s="372"/>
      <c r="E39" s="372"/>
      <c r="F39" s="372"/>
      <c r="G39" s="372">
        <v>8797</v>
      </c>
      <c r="H39" s="582">
        <f t="shared" si="0"/>
        <v>67621.989999999991</v>
      </c>
      <c r="I39" s="258"/>
      <c r="J39" s="322"/>
      <c r="K39" s="53"/>
      <c r="L39" s="104"/>
      <c r="M39" s="104"/>
      <c r="N39" s="104"/>
      <c r="O39" s="104"/>
      <c r="P39" s="104"/>
      <c r="Q39" s="104"/>
    </row>
    <row r="40" spans="1:20" ht="13.5" customHeight="1">
      <c r="A40" s="379" t="s">
        <v>92</v>
      </c>
      <c r="B40" s="372">
        <v>346886</v>
      </c>
      <c r="C40" s="372">
        <v>120880</v>
      </c>
      <c r="D40" s="372">
        <v>161479</v>
      </c>
      <c r="E40" s="372"/>
      <c r="F40" s="372">
        <v>71009</v>
      </c>
      <c r="G40" s="372">
        <v>193074</v>
      </c>
      <c r="H40" s="582">
        <f t="shared" si="0"/>
        <v>893328</v>
      </c>
      <c r="I40" s="258"/>
      <c r="J40" s="322"/>
      <c r="K40" s="53"/>
      <c r="L40" s="104"/>
      <c r="M40" s="104"/>
      <c r="N40" s="104"/>
      <c r="O40" s="104"/>
      <c r="P40" s="104"/>
      <c r="Q40" s="104"/>
    </row>
    <row r="41" spans="1:20" ht="13.5" customHeight="1">
      <c r="A41" s="379" t="s">
        <v>187</v>
      </c>
      <c r="B41" s="372">
        <v>531000</v>
      </c>
      <c r="C41" s="372"/>
      <c r="D41" s="372">
        <v>37000</v>
      </c>
      <c r="E41" s="372"/>
      <c r="F41" s="372">
        <v>100000</v>
      </c>
      <c r="G41" s="372">
        <v>88000</v>
      </c>
      <c r="H41" s="582">
        <f t="shared" si="0"/>
        <v>756000</v>
      </c>
      <c r="I41" s="258"/>
      <c r="J41" s="322"/>
      <c r="K41" s="371"/>
      <c r="L41" s="104"/>
      <c r="M41" s="104"/>
      <c r="N41" s="104"/>
      <c r="O41" s="104"/>
      <c r="P41" s="104"/>
      <c r="Q41" s="104"/>
    </row>
    <row r="42" spans="1:20" ht="13.5" customHeight="1">
      <c r="A42" s="379" t="s">
        <v>97</v>
      </c>
      <c r="B42" s="372">
        <v>90288.93</v>
      </c>
      <c r="C42" s="372">
        <v>9332.7000000000007</v>
      </c>
      <c r="D42" s="372">
        <v>5567.77</v>
      </c>
      <c r="E42" s="372"/>
      <c r="F42" s="372">
        <v>4022.15</v>
      </c>
      <c r="G42" s="372"/>
      <c r="H42" s="582">
        <f t="shared" si="0"/>
        <v>109211.54999999999</v>
      </c>
      <c r="I42" s="258"/>
      <c r="J42" s="322"/>
      <c r="K42" s="50"/>
      <c r="L42" s="75"/>
      <c r="M42" s="75"/>
      <c r="N42" s="75"/>
      <c r="O42" s="75"/>
      <c r="P42" s="75"/>
      <c r="Q42" s="104"/>
      <c r="R42" s="220"/>
    </row>
    <row r="43" spans="1:20" ht="13.5" customHeight="1">
      <c r="A43" s="379" t="s">
        <v>272</v>
      </c>
      <c r="B43" s="372">
        <v>63655.65</v>
      </c>
      <c r="C43" s="372"/>
      <c r="D43" s="372">
        <v>2938.16</v>
      </c>
      <c r="E43" s="372">
        <v>2852.9</v>
      </c>
      <c r="F43" s="372"/>
      <c r="G43" s="372">
        <v>12393.5</v>
      </c>
      <c r="H43" s="582">
        <f t="shared" si="0"/>
        <v>81840.209999999992</v>
      </c>
      <c r="I43" s="258"/>
      <c r="J43" s="322"/>
      <c r="K43" s="51"/>
      <c r="L43" s="104"/>
      <c r="M43" s="104"/>
      <c r="N43" s="104"/>
      <c r="O43" s="104"/>
      <c r="P43" s="428"/>
      <c r="Q43" s="269"/>
    </row>
    <row r="44" spans="1:20" ht="13.5" customHeight="1">
      <c r="A44" s="379" t="s">
        <v>100</v>
      </c>
      <c r="B44" s="372">
        <v>175933</v>
      </c>
      <c r="C44" s="372"/>
      <c r="D44" s="372">
        <v>7135</v>
      </c>
      <c r="E44" s="372">
        <v>27488</v>
      </c>
      <c r="F44" s="372">
        <v>14260</v>
      </c>
      <c r="G44" s="372">
        <v>98193</v>
      </c>
      <c r="H44" s="582">
        <f t="shared" si="0"/>
        <v>323009</v>
      </c>
      <c r="I44" s="258"/>
      <c r="J44" s="322"/>
      <c r="K44" s="370"/>
      <c r="L44" s="533"/>
      <c r="M44" s="533"/>
      <c r="N44" s="533"/>
      <c r="O44" s="533"/>
      <c r="P44" s="534"/>
      <c r="Q44" s="533"/>
      <c r="T44" s="239"/>
    </row>
    <row r="45" spans="1:20" ht="13.5" customHeight="1">
      <c r="A45" s="379" t="s">
        <v>223</v>
      </c>
      <c r="B45" s="372">
        <v>414545.4</v>
      </c>
      <c r="C45" s="372">
        <v>269978.42</v>
      </c>
      <c r="D45" s="372">
        <v>78175.47</v>
      </c>
      <c r="E45" s="372"/>
      <c r="F45" s="372"/>
      <c r="G45" s="372"/>
      <c r="H45" s="582">
        <f t="shared" si="0"/>
        <v>762699.29</v>
      </c>
      <c r="I45" s="258"/>
      <c r="J45" s="322"/>
      <c r="K45" s="371"/>
      <c r="L45" s="376"/>
      <c r="M45" s="376"/>
      <c r="N45" s="376"/>
      <c r="O45" s="376"/>
      <c r="P45" s="376"/>
      <c r="Q45" s="376"/>
      <c r="R45" s="104"/>
    </row>
    <row r="46" spans="1:20" ht="13.5" customHeight="1">
      <c r="A46" s="379" t="s">
        <v>103</v>
      </c>
      <c r="B46" s="372">
        <v>17174</v>
      </c>
      <c r="C46" s="372">
        <v>1500</v>
      </c>
      <c r="D46" s="372">
        <v>4830</v>
      </c>
      <c r="E46" s="372"/>
      <c r="F46" s="372"/>
      <c r="G46" s="372">
        <v>16000</v>
      </c>
      <c r="H46" s="582">
        <f t="shared" si="0"/>
        <v>39504</v>
      </c>
      <c r="I46" s="258"/>
      <c r="J46" s="322"/>
      <c r="K46" s="53"/>
      <c r="L46" s="104"/>
      <c r="M46" s="104"/>
      <c r="N46" s="104"/>
      <c r="O46" s="104"/>
      <c r="P46" s="104"/>
      <c r="Q46" s="104"/>
      <c r="R46" s="104"/>
    </row>
    <row r="47" spans="1:20" ht="13.5" customHeight="1">
      <c r="A47" s="379" t="s">
        <v>105</v>
      </c>
      <c r="B47" s="372">
        <v>658594.76</v>
      </c>
      <c r="C47" s="372">
        <v>174191.02</v>
      </c>
      <c r="D47" s="372">
        <v>130155.21</v>
      </c>
      <c r="E47" s="372"/>
      <c r="F47" s="372">
        <v>13268.4</v>
      </c>
      <c r="G47" s="372"/>
      <c r="H47" s="582">
        <f t="shared" si="0"/>
        <v>976209.39</v>
      </c>
      <c r="I47" s="258"/>
      <c r="J47" s="322"/>
      <c r="K47" s="53"/>
      <c r="L47" s="104"/>
      <c r="M47" s="104"/>
      <c r="N47" s="104"/>
      <c r="O47" s="236"/>
      <c r="P47" s="236"/>
      <c r="Q47" s="236"/>
      <c r="R47" s="104"/>
    </row>
    <row r="48" spans="1:20" ht="13.5" customHeight="1">
      <c r="A48" s="379" t="s">
        <v>106</v>
      </c>
      <c r="B48" s="372">
        <v>319882</v>
      </c>
      <c r="C48" s="372">
        <v>38086</v>
      </c>
      <c r="D48" s="372">
        <v>22163</v>
      </c>
      <c r="E48" s="372"/>
      <c r="F48" s="372"/>
      <c r="G48" s="372"/>
      <c r="H48" s="582">
        <f t="shared" si="0"/>
        <v>380131</v>
      </c>
      <c r="I48" s="258"/>
      <c r="J48" s="322"/>
      <c r="K48" s="178"/>
      <c r="L48" s="532"/>
      <c r="M48" s="532"/>
      <c r="N48" s="532"/>
      <c r="O48" s="532"/>
      <c r="P48" s="532"/>
      <c r="Q48" s="532"/>
      <c r="R48" s="238"/>
    </row>
    <row r="49" spans="1:20" ht="13.5" customHeight="1">
      <c r="A49" s="3" t="s">
        <v>107</v>
      </c>
      <c r="B49" s="13">
        <v>40414</v>
      </c>
      <c r="C49" s="13"/>
      <c r="D49" s="13">
        <v>2550</v>
      </c>
      <c r="E49" s="13"/>
      <c r="F49" s="13"/>
      <c r="G49" s="13">
        <v>6567</v>
      </c>
      <c r="H49" s="236">
        <f t="shared" si="0"/>
        <v>49531</v>
      </c>
      <c r="I49" s="258"/>
      <c r="J49" s="322"/>
      <c r="L49" s="104"/>
      <c r="M49" s="104"/>
      <c r="N49" s="104"/>
      <c r="O49" s="104"/>
      <c r="P49" s="43"/>
      <c r="Q49" s="269"/>
      <c r="R49" s="9"/>
    </row>
    <row r="50" spans="1:20" ht="13.5" customHeight="1">
      <c r="A50" s="3" t="s">
        <v>109</v>
      </c>
      <c r="B50" s="372">
        <v>29118.71</v>
      </c>
      <c r="C50" s="13"/>
      <c r="D50" s="13">
        <v>7150.82</v>
      </c>
      <c r="E50" s="13"/>
      <c r="F50" s="13">
        <v>10723.44</v>
      </c>
      <c r="G50" s="13">
        <v>5336.17</v>
      </c>
      <c r="H50" s="236">
        <f t="shared" si="0"/>
        <v>52329.14</v>
      </c>
      <c r="I50" s="258"/>
      <c r="J50" s="322"/>
      <c r="K50" s="50"/>
      <c r="L50" s="219"/>
      <c r="M50" s="219"/>
      <c r="N50" s="219"/>
      <c r="O50" s="219"/>
      <c r="P50" s="219"/>
      <c r="Q50" s="219"/>
      <c r="R50" s="9"/>
      <c r="T50" s="239"/>
    </row>
    <row r="51" spans="1:20" ht="7.5" customHeight="1">
      <c r="A51" s="3"/>
      <c r="B51" s="13"/>
      <c r="C51" s="13"/>
      <c r="D51" s="13"/>
      <c r="E51" s="13"/>
      <c r="F51" s="13"/>
      <c r="G51" s="13"/>
      <c r="H51" s="236"/>
      <c r="I51" s="258"/>
      <c r="K51" s="53"/>
      <c r="L51" s="104"/>
      <c r="M51" s="104"/>
      <c r="N51" s="104"/>
      <c r="O51" s="104"/>
      <c r="P51" s="104"/>
      <c r="Q51" s="104"/>
      <c r="R51" s="9"/>
    </row>
    <row r="52" spans="1:20" ht="11.45" customHeight="1">
      <c r="A52" s="126" t="s">
        <v>279</v>
      </c>
      <c r="B52" s="13"/>
      <c r="C52" s="13"/>
      <c r="D52" s="13"/>
      <c r="E52" s="13"/>
      <c r="F52" s="13"/>
      <c r="G52" s="13"/>
      <c r="H52" s="236"/>
      <c r="I52" s="258"/>
      <c r="K52" s="53"/>
      <c r="L52" s="104"/>
      <c r="M52" s="104"/>
      <c r="N52" s="104"/>
      <c r="O52" s="104"/>
      <c r="P52" s="104"/>
      <c r="Q52" s="104"/>
      <c r="R52" s="9"/>
    </row>
    <row r="53" spans="1:20" ht="11.45" customHeight="1">
      <c r="A53" s="373" t="s">
        <v>281</v>
      </c>
      <c r="B53" s="355"/>
      <c r="C53" s="355"/>
      <c r="D53" s="355"/>
      <c r="E53" s="355"/>
      <c r="F53" s="355"/>
      <c r="G53" s="355"/>
      <c r="H53" s="236"/>
      <c r="I53" s="258"/>
      <c r="K53" s="53"/>
      <c r="L53" s="104"/>
      <c r="M53" s="104"/>
      <c r="N53" s="104"/>
      <c r="O53" s="104"/>
      <c r="P53" s="104"/>
      <c r="Q53" s="104"/>
      <c r="R53" s="9"/>
    </row>
    <row r="54" spans="1:20" ht="11.45" customHeight="1">
      <c r="A54" s="126" t="s">
        <v>283</v>
      </c>
      <c r="B54" s="13"/>
      <c r="C54" s="13"/>
      <c r="D54" s="13"/>
      <c r="E54" s="13"/>
      <c r="F54" s="13"/>
      <c r="G54" s="13"/>
      <c r="H54" s="236"/>
      <c r="I54" s="258"/>
      <c r="K54" s="53"/>
      <c r="L54" s="104"/>
      <c r="M54" s="104"/>
      <c r="N54" s="104"/>
      <c r="O54" s="104"/>
      <c r="P54" s="104"/>
      <c r="Q54" s="104"/>
      <c r="R54" s="9"/>
    </row>
    <row r="55" spans="1:20" ht="14.25" customHeight="1">
      <c r="A55" s="126"/>
      <c r="B55" s="13"/>
      <c r="C55" s="13"/>
      <c r="D55" s="13"/>
      <c r="E55" s="13"/>
      <c r="F55" s="13"/>
      <c r="G55" s="13"/>
      <c r="H55" s="236"/>
      <c r="I55" s="258"/>
      <c r="K55" s="50"/>
      <c r="L55" s="75"/>
      <c r="M55" s="75"/>
      <c r="N55" s="75"/>
      <c r="O55" s="75"/>
      <c r="P55" s="75"/>
      <c r="Q55" s="75"/>
      <c r="R55" s="238"/>
    </row>
    <row r="56" spans="1:20" ht="14.25" customHeight="1">
      <c r="A56" s="3"/>
      <c r="B56" s="13"/>
      <c r="C56" s="13"/>
      <c r="D56" s="13"/>
      <c r="E56" s="13"/>
      <c r="F56" s="13"/>
      <c r="G56" s="13"/>
      <c r="H56" s="236"/>
      <c r="I56" s="258"/>
      <c r="K56" s="51"/>
      <c r="L56" s="104"/>
      <c r="M56" s="104"/>
      <c r="N56" s="104"/>
      <c r="O56" s="104"/>
      <c r="P56" s="429"/>
      <c r="Q56" s="269"/>
      <c r="R56" s="9"/>
    </row>
    <row r="57" spans="1:20" ht="14.25" customHeight="1">
      <c r="I57" s="258"/>
      <c r="K57" s="50"/>
      <c r="L57" s="219"/>
      <c r="M57" s="219"/>
      <c r="N57" s="219"/>
      <c r="O57" s="219"/>
      <c r="P57" s="219"/>
      <c r="Q57" s="219"/>
      <c r="R57" s="9"/>
      <c r="T57" s="239"/>
    </row>
    <row r="58" spans="1:20" ht="14.25" customHeight="1">
      <c r="I58" s="3"/>
      <c r="K58" s="53"/>
      <c r="L58" s="104"/>
      <c r="M58" s="104"/>
      <c r="N58" s="104"/>
      <c r="O58" s="104"/>
      <c r="P58" s="104"/>
      <c r="Q58" s="104"/>
      <c r="R58" s="9"/>
    </row>
    <row r="59" spans="1:20" ht="14.25" customHeight="1">
      <c r="K59" s="53"/>
      <c r="L59" s="104"/>
      <c r="M59" s="104"/>
      <c r="N59" s="104"/>
      <c r="O59" s="104"/>
      <c r="P59" s="104"/>
      <c r="Q59" s="104"/>
      <c r="R59" s="9"/>
    </row>
    <row r="60" spans="1:20" ht="14.25" customHeight="1">
      <c r="K60" s="53"/>
      <c r="L60" s="104"/>
      <c r="M60" s="104"/>
      <c r="N60" s="104"/>
      <c r="O60" s="104"/>
      <c r="P60" s="104"/>
      <c r="Q60" s="104"/>
      <c r="R60" s="9"/>
    </row>
    <row r="61" spans="1:20" ht="14.25" customHeight="1">
      <c r="K61" s="53"/>
      <c r="L61" s="104"/>
      <c r="M61" s="104"/>
      <c r="N61" s="104"/>
      <c r="O61" s="104"/>
      <c r="P61" s="104"/>
      <c r="Q61" s="104"/>
      <c r="R61" s="9"/>
    </row>
    <row r="62" spans="1:20" ht="14.25" customHeight="1">
      <c r="K62" s="50"/>
      <c r="L62" s="75"/>
      <c r="M62" s="75"/>
      <c r="N62" s="75"/>
      <c r="O62" s="75"/>
      <c r="P62" s="75"/>
      <c r="Q62" s="75"/>
      <c r="R62" s="238"/>
    </row>
    <row r="63" spans="1:20" ht="14.25" customHeight="1">
      <c r="K63" s="51"/>
      <c r="L63" s="104"/>
      <c r="M63" s="104"/>
      <c r="N63" s="104"/>
      <c r="O63" s="104"/>
      <c r="P63" s="429"/>
      <c r="Q63" s="270"/>
      <c r="R63" s="9"/>
    </row>
    <row r="64" spans="1:20" ht="14.25" customHeight="1">
      <c r="K64" s="50"/>
      <c r="L64" s="219"/>
      <c r="M64" s="219"/>
      <c r="N64" s="219"/>
      <c r="O64" s="219"/>
      <c r="P64" s="232"/>
      <c r="Q64" s="269"/>
      <c r="R64" s="9"/>
      <c r="T64" s="239"/>
    </row>
    <row r="65" spans="11:20" ht="14.25" customHeight="1">
      <c r="K65" s="53"/>
      <c r="L65" s="104"/>
      <c r="M65" s="104"/>
      <c r="N65" s="104"/>
      <c r="O65" s="104"/>
      <c r="P65" s="104"/>
      <c r="Q65" s="104"/>
      <c r="R65" s="9"/>
    </row>
    <row r="66" spans="11:20" ht="14.25" customHeight="1">
      <c r="K66" s="53"/>
      <c r="L66" s="104"/>
      <c r="M66" s="104"/>
      <c r="N66" s="104"/>
      <c r="O66" s="104"/>
      <c r="P66" s="104"/>
      <c r="Q66" s="104"/>
      <c r="R66" s="9"/>
    </row>
    <row r="67" spans="11:20" ht="14.25" customHeight="1">
      <c r="K67" s="50"/>
      <c r="L67" s="75"/>
      <c r="M67" s="75"/>
      <c r="N67" s="75"/>
      <c r="O67" s="75"/>
      <c r="P67" s="75"/>
      <c r="Q67" s="104"/>
      <c r="R67" s="238"/>
    </row>
    <row r="68" spans="11:20" ht="14.25" customHeight="1">
      <c r="K68" s="51"/>
      <c r="L68" s="104"/>
      <c r="M68" s="104"/>
      <c r="N68" s="104"/>
      <c r="O68" s="104"/>
      <c r="P68" s="429"/>
      <c r="Q68" s="270"/>
      <c r="R68" s="9"/>
    </row>
    <row r="69" spans="11:20" ht="14.25" customHeight="1">
      <c r="K69" s="50"/>
      <c r="L69" s="219"/>
      <c r="M69" s="219"/>
      <c r="N69" s="219"/>
      <c r="O69" s="219"/>
      <c r="P69" s="219"/>
      <c r="Q69" s="270"/>
      <c r="R69" s="9"/>
      <c r="T69" s="239"/>
    </row>
    <row r="70" spans="11:20" ht="14.25" customHeight="1">
      <c r="K70" s="53"/>
      <c r="L70" s="104"/>
      <c r="M70" s="104"/>
      <c r="N70" s="104"/>
      <c r="O70" s="104"/>
      <c r="P70" s="104"/>
      <c r="Q70" s="104"/>
      <c r="R70" s="9"/>
    </row>
    <row r="71" spans="11:20" ht="14.25" customHeight="1">
      <c r="K71" s="53"/>
      <c r="L71" s="104"/>
      <c r="M71" s="104"/>
      <c r="N71" s="104"/>
      <c r="O71" s="104"/>
      <c r="P71" s="104"/>
      <c r="Q71" s="104"/>
      <c r="R71" s="9"/>
    </row>
    <row r="72" spans="11:20" ht="14.25" customHeight="1">
      <c r="K72" s="53"/>
      <c r="L72" s="104"/>
      <c r="M72" s="104"/>
      <c r="N72" s="104"/>
      <c r="O72" s="104"/>
      <c r="P72" s="104"/>
      <c r="Q72" s="104"/>
      <c r="R72" s="9"/>
    </row>
    <row r="73" spans="11:20" ht="14.25" customHeight="1">
      <c r="K73" s="53"/>
      <c r="L73" s="104"/>
      <c r="M73" s="104"/>
      <c r="N73" s="104"/>
      <c r="O73" s="104"/>
      <c r="P73" s="104"/>
      <c r="Q73" s="104"/>
      <c r="R73" s="9"/>
    </row>
    <row r="74" spans="11:20" ht="14.25" customHeight="1">
      <c r="K74" s="53"/>
      <c r="L74" s="104"/>
      <c r="M74" s="104"/>
      <c r="N74" s="104"/>
      <c r="O74" s="104"/>
      <c r="P74" s="104"/>
      <c r="Q74" s="104"/>
      <c r="R74" s="9"/>
    </row>
    <row r="75" spans="11:20" ht="14.25" customHeight="1">
      <c r="K75" s="53"/>
      <c r="L75" s="104"/>
      <c r="M75" s="104"/>
      <c r="N75" s="104"/>
      <c r="O75" s="104"/>
      <c r="P75" s="104"/>
      <c r="Q75" s="104"/>
      <c r="R75" s="9"/>
    </row>
    <row r="76" spans="11:20" ht="14.25" customHeight="1">
      <c r="K76" s="53"/>
      <c r="L76" s="104"/>
      <c r="M76" s="104"/>
      <c r="N76" s="104"/>
      <c r="O76" s="104"/>
      <c r="P76" s="104"/>
      <c r="Q76" s="104"/>
      <c r="R76" s="9"/>
    </row>
    <row r="77" spans="11:20" ht="14.25" customHeight="1">
      <c r="K77" s="53"/>
      <c r="L77" s="104"/>
      <c r="M77" s="104"/>
      <c r="N77" s="104"/>
      <c r="O77" s="104"/>
      <c r="P77" s="104"/>
      <c r="Q77" s="104"/>
      <c r="R77" s="9"/>
    </row>
    <row r="78" spans="11:20" ht="14.25" customHeight="1">
      <c r="K78" s="53"/>
      <c r="L78" s="104"/>
      <c r="M78" s="104"/>
      <c r="N78" s="104"/>
      <c r="O78" s="104"/>
      <c r="P78" s="104"/>
      <c r="Q78" s="104"/>
      <c r="R78" s="9"/>
    </row>
    <row r="79" spans="11:20" ht="14.25" customHeight="1">
      <c r="K79" s="53"/>
      <c r="L79" s="104"/>
      <c r="M79" s="104"/>
      <c r="N79" s="104"/>
      <c r="O79" s="104"/>
      <c r="P79" s="104"/>
      <c r="Q79" s="104"/>
      <c r="R79" s="9"/>
    </row>
    <row r="80" spans="11:20" ht="14.25" customHeight="1">
      <c r="K80" s="50"/>
      <c r="L80" s="75"/>
      <c r="M80" s="75"/>
      <c r="N80" s="75"/>
      <c r="O80" s="75"/>
      <c r="P80" s="75"/>
      <c r="Q80" s="75"/>
      <c r="R80" s="238"/>
    </row>
    <row r="81" spans="11:20" ht="14.25" customHeight="1">
      <c r="K81" s="271"/>
      <c r="L81" s="104"/>
      <c r="M81" s="104"/>
      <c r="N81" s="104"/>
      <c r="O81" s="104"/>
      <c r="P81" s="429"/>
      <c r="Q81" s="270"/>
      <c r="R81" s="9"/>
    </row>
    <row r="82" spans="11:20" ht="14.25" customHeight="1">
      <c r="K82" s="50"/>
      <c r="L82" s="219"/>
      <c r="M82" s="219"/>
      <c r="N82" s="219"/>
      <c r="O82" s="219"/>
      <c r="P82" s="237"/>
      <c r="Q82" s="219"/>
      <c r="R82" s="9"/>
      <c r="T82" s="239"/>
    </row>
    <row r="83" spans="11:20" ht="14.25" customHeight="1">
      <c r="K83" s="53"/>
      <c r="L83" s="104"/>
      <c r="M83" s="104"/>
      <c r="N83" s="104"/>
      <c r="O83" s="104"/>
      <c r="P83" s="104"/>
      <c r="Q83" s="104"/>
      <c r="R83" s="9"/>
    </row>
    <row r="84" spans="11:20" ht="14.25" customHeight="1">
      <c r="K84" s="53"/>
      <c r="L84" s="104"/>
      <c r="M84" s="104"/>
      <c r="N84" s="104"/>
      <c r="O84" s="104"/>
      <c r="P84" s="135"/>
      <c r="Q84" s="43"/>
      <c r="R84" s="9"/>
    </row>
    <row r="85" spans="11:20" ht="14.25" customHeight="1">
      <c r="K85" s="53"/>
      <c r="L85" s="104"/>
      <c r="M85" s="104"/>
      <c r="N85" s="104"/>
      <c r="O85" s="104"/>
      <c r="P85" s="135"/>
      <c r="Q85" s="43"/>
      <c r="R85" s="9"/>
    </row>
    <row r="86" spans="11:20" ht="14.25" customHeight="1">
      <c r="K86" s="53"/>
      <c r="L86" s="104"/>
      <c r="M86" s="104"/>
      <c r="N86" s="104"/>
      <c r="O86" s="104"/>
      <c r="P86" s="104"/>
      <c r="Q86" s="104"/>
      <c r="R86" s="9"/>
    </row>
    <row r="87" spans="11:20" ht="14.25" customHeight="1">
      <c r="K87" s="53"/>
      <c r="L87" s="104"/>
      <c r="M87" s="104"/>
      <c r="N87" s="104"/>
      <c r="O87" s="104"/>
      <c r="P87" s="104"/>
      <c r="Q87" s="104"/>
      <c r="R87" s="9"/>
    </row>
    <row r="88" spans="11:20" ht="14.25" customHeight="1">
      <c r="K88" s="50"/>
      <c r="L88" s="75"/>
      <c r="M88" s="75"/>
      <c r="N88" s="75"/>
      <c r="O88" s="75"/>
      <c r="P88" s="75"/>
      <c r="Q88" s="75"/>
      <c r="R88" s="238"/>
      <c r="T88" s="239"/>
    </row>
    <row r="89" spans="11:20" ht="14.25" customHeight="1">
      <c r="K89" s="51"/>
      <c r="L89" s="104"/>
      <c r="M89" s="104"/>
      <c r="N89" s="104"/>
      <c r="O89" s="104"/>
      <c r="P89" s="135"/>
      <c r="Q89" s="270"/>
      <c r="R89" s="9"/>
    </row>
    <row r="90" spans="11:20" ht="14.25" customHeight="1">
      <c r="K90" s="50"/>
      <c r="L90" s="104"/>
      <c r="M90" s="104"/>
      <c r="N90" s="104"/>
      <c r="O90" s="104"/>
      <c r="P90" s="135"/>
      <c r="Q90" s="269"/>
      <c r="R90" s="9"/>
    </row>
    <row r="91" spans="11:20" ht="14.25" customHeight="1">
      <c r="K91" s="53"/>
      <c r="L91" s="104"/>
      <c r="M91" s="104"/>
      <c r="N91" s="104"/>
      <c r="O91" s="104"/>
      <c r="P91" s="104"/>
      <c r="Q91" s="104"/>
      <c r="R91" s="9"/>
    </row>
    <row r="92" spans="11:20" ht="14.25" customHeight="1">
      <c r="K92" s="371"/>
      <c r="L92" s="104"/>
      <c r="M92" s="104"/>
      <c r="N92" s="104"/>
      <c r="O92" s="104"/>
      <c r="P92" s="104"/>
      <c r="Q92" s="104"/>
      <c r="R92" s="9"/>
    </row>
    <row r="93" spans="11:20" ht="14.25" customHeight="1">
      <c r="K93" s="8"/>
      <c r="L93" s="75"/>
      <c r="M93" s="75"/>
      <c r="N93" s="75"/>
      <c r="O93" s="75"/>
      <c r="P93" s="75"/>
      <c r="Q93" s="104"/>
      <c r="R93" s="238"/>
    </row>
    <row r="94" spans="11:20" ht="14.25" customHeight="1">
      <c r="Q94" s="270"/>
      <c r="R94" s="9"/>
    </row>
    <row r="95" spans="11:20" ht="14.25" customHeight="1">
      <c r="K95" s="220"/>
      <c r="L95" s="536"/>
      <c r="Q95" s="269"/>
      <c r="R95" s="9"/>
    </row>
    <row r="96" spans="11:20" ht="14.25" customHeight="1">
      <c r="K96" s="333"/>
      <c r="Q96" s="269"/>
      <c r="R96" s="9"/>
    </row>
    <row r="97" spans="17:18" ht="14.25" customHeight="1">
      <c r="Q97" s="269"/>
      <c r="R97" s="9"/>
    </row>
    <row r="98" spans="17:18" ht="14.25" customHeight="1">
      <c r="Q98" s="269"/>
      <c r="R98" s="9"/>
    </row>
    <row r="99" spans="17:18" ht="14.25" customHeight="1">
      <c r="Q99" s="269"/>
      <c r="R99" s="9"/>
    </row>
    <row r="100" spans="17:18" ht="14.25" customHeight="1">
      <c r="Q100" s="269"/>
      <c r="R100" s="9"/>
    </row>
    <row r="101" spans="17:18" ht="14.25" customHeight="1">
      <c r="Q101" s="269"/>
      <c r="R101" s="9"/>
    </row>
    <row r="102" spans="17:18" ht="14.25" customHeight="1">
      <c r="Q102" s="269"/>
      <c r="R102" s="9"/>
    </row>
    <row r="103" spans="17:18" ht="14.25" customHeight="1">
      <c r="Q103" s="269"/>
      <c r="R103" s="9"/>
    </row>
    <row r="104" spans="17:18" ht="14.25" customHeight="1">
      <c r="Q104" s="269"/>
      <c r="R104" s="9"/>
    </row>
    <row r="105" spans="17:18" ht="14.25" customHeight="1">
      <c r="Q105" s="269"/>
      <c r="R105" s="9"/>
    </row>
    <row r="106" spans="17:18" ht="14.25" customHeight="1">
      <c r="Q106" s="269"/>
      <c r="R106" s="9"/>
    </row>
    <row r="107" spans="17:18" ht="14.25" customHeight="1">
      <c r="Q107" s="269"/>
      <c r="R107" s="9"/>
    </row>
    <row r="108" spans="17:18" ht="14.25" customHeight="1">
      <c r="Q108" s="269"/>
      <c r="R108" s="9"/>
    </row>
    <row r="109" spans="17:18" ht="14.25" customHeight="1">
      <c r="Q109" s="269"/>
      <c r="R109" s="9"/>
    </row>
    <row r="110" spans="17:18" ht="14.25" customHeight="1">
      <c r="Q110" s="269"/>
      <c r="R110" s="9"/>
    </row>
    <row r="111" spans="17:18" ht="14.25" customHeight="1">
      <c r="Q111" s="269"/>
      <c r="R111" s="9"/>
    </row>
    <row r="112" spans="17:18" ht="14.25" customHeight="1">
      <c r="Q112" s="269"/>
      <c r="R112" s="9"/>
    </row>
    <row r="113" spans="17:18" ht="14.25" customHeight="1">
      <c r="Q113" s="269"/>
      <c r="R113" s="9"/>
    </row>
    <row r="114" spans="17:18" ht="14.25" customHeight="1">
      <c r="Q114" s="269"/>
      <c r="R114" s="9"/>
    </row>
    <row r="115" spans="17:18" ht="14.25" customHeight="1">
      <c r="Q115" s="269"/>
      <c r="R115" s="9"/>
    </row>
    <row r="116" spans="17:18" ht="14.25" customHeight="1">
      <c r="Q116" s="269"/>
      <c r="R116" s="9"/>
    </row>
    <row r="117" spans="17:18" ht="14.25" customHeight="1">
      <c r="Q117" s="269"/>
      <c r="R117" s="9"/>
    </row>
    <row r="118" spans="17:18" ht="14.25" customHeight="1">
      <c r="Q118" s="269"/>
      <c r="R118" s="9"/>
    </row>
    <row r="119" spans="17:18" ht="14.25" customHeight="1">
      <c r="Q119" s="269"/>
      <c r="R119" s="9"/>
    </row>
    <row r="120" spans="17:18" ht="14.25" customHeight="1">
      <c r="Q120" s="269"/>
      <c r="R120" s="9"/>
    </row>
    <row r="121" spans="17:18" ht="14.25" customHeight="1">
      <c r="Q121" s="269"/>
      <c r="R121" s="9"/>
    </row>
    <row r="122" spans="17:18" ht="14.25" customHeight="1">
      <c r="Q122" s="269"/>
      <c r="R122" s="9"/>
    </row>
    <row r="123" spans="17:18" ht="14.25" customHeight="1">
      <c r="Q123" s="269"/>
      <c r="R123" s="9"/>
    </row>
    <row r="124" spans="17:18" ht="14.25" customHeight="1">
      <c r="Q124" s="269"/>
      <c r="R124" s="9"/>
    </row>
    <row r="125" spans="17:18" ht="14.25" customHeight="1">
      <c r="Q125" s="269"/>
      <c r="R125" s="9"/>
    </row>
    <row r="126" spans="17:18" ht="14.25" customHeight="1">
      <c r="Q126" s="269"/>
      <c r="R126" s="9"/>
    </row>
    <row r="127" spans="17:18" ht="14.25" customHeight="1">
      <c r="Q127" s="269"/>
      <c r="R127" s="9"/>
    </row>
    <row r="128" spans="17:18" ht="14.25" customHeight="1">
      <c r="Q128" s="269"/>
      <c r="R128" s="9"/>
    </row>
    <row r="129" spans="17:18" ht="14.25" customHeight="1">
      <c r="Q129" s="269"/>
      <c r="R129" s="9"/>
    </row>
    <row r="130" spans="17:18" ht="14.25" customHeight="1">
      <c r="Q130" s="269"/>
      <c r="R130" s="9"/>
    </row>
    <row r="131" spans="17:18" ht="14.25" customHeight="1">
      <c r="Q131" s="269"/>
      <c r="R131" s="9"/>
    </row>
    <row r="132" spans="17:18" ht="14.25" customHeight="1">
      <c r="Q132" s="269"/>
      <c r="R132" s="9"/>
    </row>
    <row r="133" spans="17:18" ht="14.25" customHeight="1">
      <c r="Q133" s="269"/>
      <c r="R133" s="9"/>
    </row>
    <row r="134" spans="17:18" ht="14.25" customHeight="1">
      <c r="Q134" s="269"/>
      <c r="R134" s="9"/>
    </row>
    <row r="135" spans="17:18" ht="14.25" customHeight="1">
      <c r="Q135" s="269"/>
      <c r="R135" s="9"/>
    </row>
    <row r="136" spans="17:18" ht="14.25" customHeight="1">
      <c r="Q136" s="269"/>
      <c r="R136" s="9"/>
    </row>
    <row r="137" spans="17:18" ht="14.25" customHeight="1">
      <c r="Q137" s="269"/>
      <c r="R137" s="9"/>
    </row>
    <row r="138" spans="17:18" ht="14.25" customHeight="1">
      <c r="Q138" s="269"/>
      <c r="R138" s="9"/>
    </row>
    <row r="139" spans="17:18" ht="14.25" customHeight="1">
      <c r="Q139" s="269"/>
      <c r="R139" s="9"/>
    </row>
    <row r="140" spans="17:18" ht="14.25" customHeight="1">
      <c r="Q140" s="269"/>
      <c r="R140" s="9"/>
    </row>
    <row r="141" spans="17:18" ht="14.25" customHeight="1">
      <c r="Q141" s="234"/>
      <c r="R141" s="9"/>
    </row>
    <row r="142" spans="17:18" ht="14.25" customHeight="1">
      <c r="Q142" s="234"/>
      <c r="R142" s="9"/>
    </row>
    <row r="143" spans="17:18" ht="14.25" customHeight="1">
      <c r="Q143" s="234"/>
      <c r="R143" s="9"/>
    </row>
    <row r="144" spans="17:18" ht="14.25" customHeight="1">
      <c r="Q144" s="234"/>
      <c r="R144" s="9"/>
    </row>
    <row r="145" spans="17:18" ht="14.25" customHeight="1">
      <c r="Q145" s="234"/>
      <c r="R145" s="9"/>
    </row>
    <row r="146" spans="17:18" ht="14.25" customHeight="1">
      <c r="Q146" s="234"/>
      <c r="R146" s="9"/>
    </row>
    <row r="147" spans="17:18" ht="14.25" customHeight="1">
      <c r="Q147" s="234"/>
      <c r="R147" s="9"/>
    </row>
    <row r="148" spans="17:18" ht="14.25" customHeight="1">
      <c r="Q148" s="234"/>
      <c r="R148" s="9"/>
    </row>
    <row r="149" spans="17:18" ht="14.25" customHeight="1">
      <c r="Q149" s="234"/>
      <c r="R149" s="9"/>
    </row>
    <row r="150" spans="17:18" ht="14.25" customHeight="1">
      <c r="Q150" s="234"/>
      <c r="R150" s="9"/>
    </row>
    <row r="151" spans="17:18" ht="14.25" customHeight="1">
      <c r="Q151" s="234"/>
      <c r="R151" s="9"/>
    </row>
    <row r="152" spans="17:18" ht="14.25" customHeight="1">
      <c r="Q152" s="234"/>
      <c r="R152" s="9"/>
    </row>
    <row r="153" spans="17:18" ht="14.25" customHeight="1">
      <c r="Q153" s="234"/>
      <c r="R153" s="9"/>
    </row>
    <row r="154" spans="17:18" ht="14.25" customHeight="1">
      <c r="Q154" s="234"/>
      <c r="R154" s="9"/>
    </row>
    <row r="155" spans="17:18" ht="14.25" customHeight="1">
      <c r="Q155" s="234"/>
      <c r="R155" s="9"/>
    </row>
    <row r="156" spans="17:18" ht="14.25" customHeight="1">
      <c r="Q156" s="234"/>
      <c r="R156" s="9"/>
    </row>
    <row r="157" spans="17:18" ht="14.25" customHeight="1">
      <c r="Q157" s="234"/>
      <c r="R157" s="9"/>
    </row>
    <row r="158" spans="17:18" ht="14.25" customHeight="1">
      <c r="Q158" s="234"/>
      <c r="R158" s="9"/>
    </row>
    <row r="159" spans="17:18" ht="14.25" customHeight="1">
      <c r="Q159" s="234"/>
      <c r="R159" s="9"/>
    </row>
    <row r="160" spans="17:18" ht="14.25" customHeight="1">
      <c r="Q160" s="234"/>
      <c r="R160" s="9"/>
    </row>
    <row r="161" spans="17:18" ht="14.25" customHeight="1">
      <c r="Q161" s="234"/>
      <c r="R161" s="9"/>
    </row>
    <row r="162" spans="17:18" ht="14.25" customHeight="1">
      <c r="Q162" s="234"/>
      <c r="R162" s="9"/>
    </row>
    <row r="163" spans="17:18" ht="14.25" customHeight="1">
      <c r="Q163" s="234"/>
      <c r="R163" s="9"/>
    </row>
    <row r="164" spans="17:18" ht="14.25" customHeight="1">
      <c r="Q164" s="234"/>
      <c r="R164" s="9"/>
    </row>
    <row r="165" spans="17:18" ht="14.25" customHeight="1">
      <c r="Q165" s="234"/>
      <c r="R165" s="9"/>
    </row>
    <row r="166" spans="17:18" ht="14.25" customHeight="1">
      <c r="Q166" s="234"/>
      <c r="R166" s="9"/>
    </row>
    <row r="167" spans="17:18" ht="14.25" customHeight="1">
      <c r="Q167" s="234"/>
      <c r="R167" s="9"/>
    </row>
    <row r="168" spans="17:18" ht="14.25" customHeight="1">
      <c r="Q168" s="234"/>
      <c r="R168" s="9"/>
    </row>
    <row r="169" spans="17:18" ht="14.25" customHeight="1">
      <c r="Q169" s="234"/>
      <c r="R169" s="9"/>
    </row>
    <row r="170" spans="17:18" ht="14.25" customHeight="1">
      <c r="Q170" s="234"/>
      <c r="R170" s="9"/>
    </row>
    <row r="171" spans="17:18" ht="14.25" customHeight="1">
      <c r="Q171" s="234"/>
      <c r="R171" s="9"/>
    </row>
    <row r="172" spans="17:18" ht="14.25" customHeight="1">
      <c r="Q172" s="234"/>
      <c r="R172" s="9"/>
    </row>
    <row r="173" spans="17:18" ht="14.25" customHeight="1">
      <c r="Q173" s="234"/>
      <c r="R173" s="9"/>
    </row>
    <row r="174" spans="17:18" ht="14.25" customHeight="1">
      <c r="Q174" s="234"/>
      <c r="R174" s="9"/>
    </row>
    <row r="175" spans="17:18" ht="14.25" customHeight="1">
      <c r="Q175" s="234"/>
      <c r="R175" s="9"/>
    </row>
    <row r="176" spans="17:18" ht="14.25" customHeight="1">
      <c r="Q176" s="234"/>
      <c r="R176" s="9"/>
    </row>
    <row r="177" spans="17:18" ht="14.25" customHeight="1">
      <c r="Q177" s="234"/>
      <c r="R177" s="9"/>
    </row>
    <row r="178" spans="17:18" ht="14.25" customHeight="1">
      <c r="Q178" s="234"/>
      <c r="R178" s="9"/>
    </row>
    <row r="179" spans="17:18" ht="14.25" customHeight="1">
      <c r="Q179" s="234"/>
      <c r="R179" s="9"/>
    </row>
    <row r="180" spans="17:18" ht="14.25" customHeight="1">
      <c r="Q180" s="234"/>
      <c r="R180" s="9"/>
    </row>
    <row r="181" spans="17:18" ht="14.25" customHeight="1">
      <c r="Q181" s="234"/>
      <c r="R181" s="9"/>
    </row>
    <row r="182" spans="17:18" ht="14.25" customHeight="1">
      <c r="Q182" s="234"/>
      <c r="R182" s="9"/>
    </row>
    <row r="183" spans="17:18" ht="14.25" customHeight="1">
      <c r="Q183" s="234"/>
      <c r="R183" s="9"/>
    </row>
    <row r="184" spans="17:18" ht="14.25" customHeight="1">
      <c r="Q184" s="234"/>
      <c r="R184" s="9"/>
    </row>
    <row r="185" spans="17:18" ht="14.25" customHeight="1">
      <c r="Q185" s="234"/>
      <c r="R185" s="9"/>
    </row>
    <row r="186" spans="17:18" ht="14.25" customHeight="1">
      <c r="Q186" s="234"/>
      <c r="R186" s="9"/>
    </row>
    <row r="187" spans="17:18" ht="14.25" customHeight="1">
      <c r="Q187" s="234"/>
      <c r="R187" s="9"/>
    </row>
    <row r="188" spans="17:18" ht="14.25" customHeight="1">
      <c r="Q188" s="234"/>
      <c r="R188" s="9"/>
    </row>
    <row r="189" spans="17:18" ht="14.25" customHeight="1">
      <c r="Q189" s="234"/>
      <c r="R189" s="9"/>
    </row>
    <row r="190" spans="17:18" ht="14.25" customHeight="1">
      <c r="Q190" s="234"/>
      <c r="R190" s="9"/>
    </row>
    <row r="191" spans="17:18" ht="14.25" customHeight="1">
      <c r="Q191" s="234"/>
      <c r="R191" s="9"/>
    </row>
    <row r="192" spans="17:18" ht="14.25" customHeight="1">
      <c r="Q192" s="234"/>
      <c r="R192" s="9"/>
    </row>
    <row r="193" spans="17:18" ht="14.25" customHeight="1">
      <c r="Q193" s="234"/>
      <c r="R193" s="9"/>
    </row>
    <row r="194" spans="17:18" ht="14.25" customHeight="1">
      <c r="Q194" s="234"/>
      <c r="R194" s="9"/>
    </row>
    <row r="195" spans="17:18" ht="14.25" customHeight="1">
      <c r="Q195" s="234"/>
      <c r="R195" s="9"/>
    </row>
    <row r="196" spans="17:18" ht="14.25" customHeight="1">
      <c r="Q196" s="234"/>
      <c r="R196" s="9"/>
    </row>
    <row r="197" spans="17:18" ht="14.25" customHeight="1">
      <c r="Q197" s="234"/>
      <c r="R197" s="9"/>
    </row>
    <row r="198" spans="17:18" ht="14.25" customHeight="1">
      <c r="Q198" s="234"/>
      <c r="R198" s="9"/>
    </row>
    <row r="199" spans="17:18" ht="14.25" customHeight="1">
      <c r="Q199" s="234"/>
      <c r="R199" s="9"/>
    </row>
    <row r="200" spans="17:18" ht="14.25" customHeight="1">
      <c r="Q200" s="234"/>
      <c r="R200" s="9"/>
    </row>
    <row r="201" spans="17:18" ht="14.25" customHeight="1">
      <c r="Q201" s="234"/>
      <c r="R201" s="9"/>
    </row>
    <row r="202" spans="17:18" ht="14.25" customHeight="1">
      <c r="Q202" s="234"/>
      <c r="R202" s="9"/>
    </row>
    <row r="203" spans="17:18" ht="14.25" customHeight="1">
      <c r="Q203" s="234"/>
      <c r="R203" s="9"/>
    </row>
    <row r="204" spans="17:18" ht="14.25" customHeight="1">
      <c r="Q204" s="234"/>
      <c r="R204" s="9"/>
    </row>
    <row r="205" spans="17:18" ht="14.25" customHeight="1">
      <c r="Q205" s="234"/>
      <c r="R205" s="9"/>
    </row>
    <row r="206" spans="17:18" ht="14.25" customHeight="1">
      <c r="Q206" s="234"/>
      <c r="R206" s="9"/>
    </row>
    <row r="207" spans="17:18" ht="14.25" customHeight="1">
      <c r="Q207" s="234"/>
      <c r="R207" s="9"/>
    </row>
    <row r="208" spans="17:18" ht="14.25" customHeight="1">
      <c r="Q208" s="234"/>
      <c r="R208" s="9"/>
    </row>
    <row r="209" spans="17:18" ht="14.25" customHeight="1">
      <c r="Q209" s="234"/>
      <c r="R209" s="9"/>
    </row>
    <row r="210" spans="17:18" ht="14.25" customHeight="1">
      <c r="Q210" s="234"/>
      <c r="R210" s="9"/>
    </row>
    <row r="211" spans="17:18" ht="14.25" customHeight="1">
      <c r="Q211" s="234"/>
      <c r="R211" s="9"/>
    </row>
    <row r="212" spans="17:18" ht="14.25" customHeight="1">
      <c r="Q212" s="234"/>
      <c r="R212" s="9"/>
    </row>
    <row r="213" spans="17:18" ht="14.25" customHeight="1">
      <c r="Q213" s="234"/>
      <c r="R213" s="9"/>
    </row>
    <row r="214" spans="17:18" ht="14.25" customHeight="1">
      <c r="Q214" s="234"/>
      <c r="R214" s="9"/>
    </row>
    <row r="215" spans="17:18" ht="14.25" customHeight="1">
      <c r="Q215" s="234"/>
      <c r="R215" s="9"/>
    </row>
    <row r="216" spans="17:18" ht="14.25" customHeight="1">
      <c r="Q216" s="234"/>
      <c r="R216" s="9"/>
    </row>
    <row r="217" spans="17:18" ht="14.25" customHeight="1">
      <c r="Q217" s="234"/>
      <c r="R217" s="9"/>
    </row>
    <row r="218" spans="17:18" ht="14.25" customHeight="1">
      <c r="Q218" s="234"/>
      <c r="R218" s="9"/>
    </row>
    <row r="219" spans="17:18" ht="14.25" customHeight="1">
      <c r="Q219" s="234"/>
      <c r="R219" s="9"/>
    </row>
    <row r="220" spans="17:18" ht="14.25" customHeight="1">
      <c r="Q220" s="234"/>
      <c r="R220" s="9"/>
    </row>
    <row r="221" spans="17:18" ht="14.25" customHeight="1">
      <c r="Q221" s="234"/>
      <c r="R221" s="9"/>
    </row>
    <row r="222" spans="17:18" ht="14.25" customHeight="1">
      <c r="Q222" s="234"/>
      <c r="R222" s="9"/>
    </row>
    <row r="223" spans="17:18" ht="14.25" customHeight="1">
      <c r="Q223" s="234"/>
      <c r="R223" s="9"/>
    </row>
    <row r="224" spans="17:18" ht="14.25" customHeight="1">
      <c r="Q224" s="234"/>
      <c r="R224" s="9"/>
    </row>
    <row r="225" spans="17:18" ht="14.25" customHeight="1">
      <c r="Q225" s="234"/>
      <c r="R225" s="9"/>
    </row>
    <row r="226" spans="17:18" ht="14.25" customHeight="1">
      <c r="Q226" s="234"/>
      <c r="R226" s="9"/>
    </row>
    <row r="227" spans="17:18" ht="14.25" customHeight="1">
      <c r="Q227" s="234"/>
      <c r="R227" s="9"/>
    </row>
    <row r="228" spans="17:18" ht="14.25" customHeight="1">
      <c r="Q228" s="234"/>
      <c r="R228" s="9"/>
    </row>
    <row r="229" spans="17:18" ht="14.25" customHeight="1">
      <c r="Q229" s="234"/>
      <c r="R229" s="9"/>
    </row>
    <row r="230" spans="17:18" ht="14.25" customHeight="1">
      <c r="Q230" s="234"/>
      <c r="R230" s="9"/>
    </row>
    <row r="231" spans="17:18" ht="14.25" customHeight="1">
      <c r="Q231" s="234"/>
      <c r="R231" s="9"/>
    </row>
    <row r="232" spans="17:18" ht="14.25" customHeight="1">
      <c r="Q232" s="234"/>
      <c r="R232" s="9"/>
    </row>
    <row r="233" spans="17:18" ht="14.25" customHeight="1">
      <c r="Q233" s="234"/>
      <c r="R233" s="9"/>
    </row>
    <row r="234" spans="17:18" ht="14.25" customHeight="1">
      <c r="Q234" s="234"/>
      <c r="R234" s="9"/>
    </row>
    <row r="235" spans="17:18" ht="14.25" customHeight="1">
      <c r="Q235" s="234"/>
      <c r="R235" s="9"/>
    </row>
    <row r="236" spans="17:18" ht="14.25" customHeight="1">
      <c r="Q236" s="234"/>
      <c r="R236" s="9"/>
    </row>
    <row r="237" spans="17:18" ht="14.25" customHeight="1">
      <c r="Q237" s="234"/>
      <c r="R237" s="9"/>
    </row>
    <row r="238" spans="17:18" ht="14.25" customHeight="1">
      <c r="Q238" s="234"/>
      <c r="R238" s="9"/>
    </row>
    <row r="239" spans="17:18" ht="14.25" customHeight="1">
      <c r="Q239" s="234"/>
      <c r="R239" s="9"/>
    </row>
    <row r="240" spans="17:18" ht="14.25" customHeight="1">
      <c r="Q240" s="234"/>
      <c r="R240" s="9"/>
    </row>
    <row r="241" spans="17:18" ht="14.25" customHeight="1">
      <c r="Q241" s="234"/>
      <c r="R241" s="9"/>
    </row>
    <row r="242" spans="17:18" ht="14.25" customHeight="1">
      <c r="Q242" s="234"/>
      <c r="R242" s="9"/>
    </row>
    <row r="243" spans="17:18" ht="14.25" customHeight="1">
      <c r="Q243" s="234"/>
      <c r="R243" s="9"/>
    </row>
    <row r="244" spans="17:18" ht="14.25" customHeight="1">
      <c r="Q244" s="234"/>
      <c r="R244" s="9"/>
    </row>
    <row r="245" spans="17:18" ht="14.25" customHeight="1">
      <c r="Q245" s="234"/>
      <c r="R245" s="9"/>
    </row>
    <row r="246" spans="17:18" ht="14.25" customHeight="1">
      <c r="Q246" s="234"/>
      <c r="R246" s="9"/>
    </row>
    <row r="247" spans="17:18" ht="14.25" customHeight="1">
      <c r="Q247" s="234"/>
      <c r="R247" s="9"/>
    </row>
    <row r="248" spans="17:18" ht="14.25" customHeight="1">
      <c r="Q248" s="234"/>
      <c r="R248" s="9"/>
    </row>
    <row r="249" spans="17:18" ht="14.25" customHeight="1">
      <c r="Q249" s="234"/>
      <c r="R249" s="9"/>
    </row>
    <row r="250" spans="17:18" ht="14.25" customHeight="1">
      <c r="Q250" s="234"/>
      <c r="R250" s="9"/>
    </row>
    <row r="251" spans="17:18" ht="14.25" customHeight="1">
      <c r="Q251" s="234"/>
    </row>
    <row r="252" spans="17:18" ht="14.25" customHeight="1">
      <c r="Q252" s="234"/>
    </row>
    <row r="253" spans="17:18" ht="14.25" customHeight="1">
      <c r="Q253" s="234"/>
    </row>
    <row r="254" spans="17:18" ht="14.25" customHeight="1">
      <c r="Q254" s="234"/>
    </row>
    <row r="255" spans="17:18" ht="14.25" customHeight="1">
      <c r="Q255" s="234"/>
    </row>
    <row r="256" spans="17:18" ht="14.25" customHeight="1">
      <c r="Q256" s="234"/>
    </row>
    <row r="257" spans="17:17" ht="14.25" customHeight="1">
      <c r="Q257" s="234"/>
    </row>
    <row r="258" spans="17:17" ht="14.25" customHeight="1">
      <c r="Q258" s="234"/>
    </row>
    <row r="259" spans="17:17" ht="14.25" customHeight="1">
      <c r="Q259" s="234"/>
    </row>
    <row r="260" spans="17:17" ht="14.25" customHeight="1">
      <c r="Q260" s="234"/>
    </row>
    <row r="261" spans="17:17" ht="14.25" customHeight="1">
      <c r="Q261" s="234"/>
    </row>
    <row r="262" spans="17:17" ht="14.25" customHeight="1">
      <c r="Q262" s="234"/>
    </row>
    <row r="263" spans="17:17" ht="14.25" customHeight="1">
      <c r="Q263" s="234"/>
    </row>
    <row r="264" spans="17:17" ht="14.25" customHeight="1">
      <c r="Q264" s="234"/>
    </row>
    <row r="265" spans="17:17" ht="14.25" customHeight="1">
      <c r="Q265" s="234"/>
    </row>
    <row r="266" spans="17:17" ht="14.25" customHeight="1">
      <c r="Q266" s="234"/>
    </row>
    <row r="267" spans="17:17" ht="14.25" customHeight="1">
      <c r="Q267" s="234"/>
    </row>
    <row r="268" spans="17:17" ht="14.25" customHeight="1">
      <c r="Q268" s="234"/>
    </row>
    <row r="269" spans="17:17" ht="14.25" customHeight="1">
      <c r="Q269" s="234"/>
    </row>
    <row r="270" spans="17:17" ht="14.25" customHeight="1">
      <c r="Q270" s="234"/>
    </row>
    <row r="271" spans="17:17" ht="14.25" customHeight="1">
      <c r="Q271" s="234"/>
    </row>
    <row r="272" spans="17:17" ht="14.25" customHeight="1">
      <c r="Q272" s="234"/>
    </row>
    <row r="273" spans="17:17" ht="14.25" customHeight="1">
      <c r="Q273" s="234"/>
    </row>
    <row r="274" spans="17:17" ht="14.25" customHeight="1">
      <c r="Q274" s="234"/>
    </row>
    <row r="275" spans="17:17" ht="14.25" customHeight="1">
      <c r="Q275" s="234"/>
    </row>
    <row r="276" spans="17:17" ht="14.25" customHeight="1">
      <c r="Q276" s="234"/>
    </row>
    <row r="277" spans="17:17" ht="14.25" customHeight="1">
      <c r="Q277" s="234"/>
    </row>
    <row r="278" spans="17:17" ht="14.25" customHeight="1">
      <c r="Q278" s="234"/>
    </row>
    <row r="279" spans="17:17" ht="14.25" customHeight="1">
      <c r="Q279" s="234"/>
    </row>
    <row r="280" spans="17:17" ht="14.25" customHeight="1">
      <c r="Q280" s="234"/>
    </row>
    <row r="281" spans="17:17" ht="14.25" customHeight="1">
      <c r="Q281" s="234"/>
    </row>
    <row r="282" spans="17:17" ht="14.25" customHeight="1">
      <c r="Q282" s="234"/>
    </row>
    <row r="283" spans="17:17" ht="14.25" customHeight="1">
      <c r="Q283" s="234"/>
    </row>
    <row r="284" spans="17:17" ht="14.25" customHeight="1">
      <c r="Q284" s="234"/>
    </row>
    <row r="285" spans="17:17" ht="14.25" customHeight="1">
      <c r="Q285" s="234"/>
    </row>
    <row r="286" spans="17:17" ht="14.25" customHeight="1">
      <c r="Q286" s="234"/>
    </row>
    <row r="287" spans="17:17" ht="14.25" customHeight="1">
      <c r="Q287" s="234"/>
    </row>
    <row r="288" spans="17:17" ht="14.25" customHeight="1">
      <c r="Q288" s="234"/>
    </row>
    <row r="289" spans="17:17" ht="14.25" customHeight="1">
      <c r="Q289" s="234"/>
    </row>
    <row r="290" spans="17:17" ht="14.25" customHeight="1">
      <c r="Q290" s="234"/>
    </row>
    <row r="291" spans="17:17" ht="14.25" customHeight="1">
      <c r="Q291" s="234"/>
    </row>
    <row r="292" spans="17:17" ht="14.25" customHeight="1">
      <c r="Q292" s="234"/>
    </row>
    <row r="293" spans="17:17" ht="14.25" customHeight="1">
      <c r="Q293" s="234"/>
    </row>
    <row r="294" spans="17:17" ht="14.25" customHeight="1">
      <c r="Q294" s="234"/>
    </row>
    <row r="295" spans="17:17" ht="14.25" customHeight="1">
      <c r="Q295" s="234"/>
    </row>
    <row r="296" spans="17:17" ht="14.25" customHeight="1">
      <c r="Q296" s="234"/>
    </row>
    <row r="297" spans="17:17" ht="14.25" customHeight="1">
      <c r="Q297" s="234"/>
    </row>
    <row r="298" spans="17:17" ht="14.25" customHeight="1">
      <c r="Q298" s="234"/>
    </row>
    <row r="299" spans="17:17" ht="14.25" customHeight="1">
      <c r="Q299" s="234"/>
    </row>
    <row r="300" spans="17:17" ht="14.25" customHeight="1">
      <c r="Q300" s="234"/>
    </row>
    <row r="301" spans="17:17" ht="14.25" customHeight="1">
      <c r="Q301" s="234"/>
    </row>
    <row r="302" spans="17:17" ht="14.25" customHeight="1">
      <c r="Q302" s="234"/>
    </row>
    <row r="303" spans="17:17" ht="14.25" customHeight="1">
      <c r="Q303" s="234"/>
    </row>
    <row r="304" spans="17:17" ht="14.25" customHeight="1">
      <c r="Q304" s="234"/>
    </row>
    <row r="305" spans="17:17" ht="14.25" customHeight="1">
      <c r="Q305" s="234"/>
    </row>
    <row r="306" spans="17:17" ht="14.25" customHeight="1">
      <c r="Q306" s="234"/>
    </row>
    <row r="307" spans="17:17" ht="14.25" customHeight="1">
      <c r="Q307" s="234"/>
    </row>
    <row r="308" spans="17:17" ht="14.25" customHeight="1">
      <c r="Q308" s="234"/>
    </row>
    <row r="309" spans="17:17" ht="14.25" customHeight="1">
      <c r="Q309" s="234"/>
    </row>
    <row r="310" spans="17:17" ht="14.25" customHeight="1">
      <c r="Q310" s="234"/>
    </row>
    <row r="311" spans="17:17" ht="14.25" customHeight="1">
      <c r="Q311" s="234"/>
    </row>
    <row r="312" spans="17:17" ht="14.25" customHeight="1">
      <c r="Q312" s="234"/>
    </row>
    <row r="313" spans="17:17" ht="14.25" customHeight="1">
      <c r="Q313" s="234"/>
    </row>
    <row r="314" spans="17:17" ht="14.25" customHeight="1">
      <c r="Q314" s="234"/>
    </row>
    <row r="315" spans="17:17" ht="14.25" customHeight="1">
      <c r="Q315" s="234"/>
    </row>
    <row r="316" spans="17:17" ht="14.25" customHeight="1">
      <c r="Q316" s="234"/>
    </row>
    <row r="317" spans="17:17" ht="14.25" customHeight="1">
      <c r="Q317" s="234"/>
    </row>
    <row r="318" spans="17:17" ht="14.25" customHeight="1">
      <c r="Q318" s="234"/>
    </row>
    <row r="319" spans="17:17" ht="14.25" customHeight="1">
      <c r="Q319" s="234"/>
    </row>
    <row r="320" spans="17:17" ht="14.25" customHeight="1">
      <c r="Q320" s="234"/>
    </row>
    <row r="321" spans="17:17" ht="14.25" customHeight="1">
      <c r="Q321" s="234"/>
    </row>
    <row r="322" spans="17:17" ht="14.25" customHeight="1">
      <c r="Q322" s="234"/>
    </row>
    <row r="323" spans="17:17" ht="14.25" customHeight="1">
      <c r="Q323" s="234"/>
    </row>
    <row r="324" spans="17:17" ht="14.25" customHeight="1">
      <c r="Q324" s="234"/>
    </row>
    <row r="325" spans="17:17" ht="14.25" customHeight="1">
      <c r="Q325" s="234"/>
    </row>
    <row r="326" spans="17:17" ht="14.25" customHeight="1">
      <c r="Q326" s="234"/>
    </row>
    <row r="327" spans="17:17" ht="14.25" customHeight="1">
      <c r="Q327" s="234"/>
    </row>
    <row r="328" spans="17:17" ht="14.25" customHeight="1">
      <c r="Q328" s="234"/>
    </row>
    <row r="329" spans="17:17" ht="14.25" customHeight="1">
      <c r="Q329" s="234"/>
    </row>
    <row r="330" spans="17:17" ht="14.25" customHeight="1">
      <c r="Q330" s="234"/>
    </row>
    <row r="331" spans="17:17" ht="14.25" customHeight="1">
      <c r="Q331" s="234"/>
    </row>
    <row r="332" spans="17:17" ht="14.25" customHeight="1">
      <c r="Q332" s="234"/>
    </row>
    <row r="333" spans="17:17" ht="14.25" customHeight="1">
      <c r="Q333" s="234"/>
    </row>
    <row r="334" spans="17:17" ht="14.25" customHeight="1">
      <c r="Q334" s="234"/>
    </row>
    <row r="335" spans="17:17" ht="14.25" customHeight="1">
      <c r="Q335" s="234"/>
    </row>
    <row r="336" spans="17:17" ht="14.25" customHeight="1">
      <c r="Q336" s="234"/>
    </row>
    <row r="337" spans="17:17" ht="14.25" customHeight="1">
      <c r="Q337" s="234"/>
    </row>
    <row r="338" spans="17:17" ht="14.25" customHeight="1">
      <c r="Q338" s="234"/>
    </row>
    <row r="339" spans="17:17" ht="14.25" customHeight="1">
      <c r="Q339" s="234"/>
    </row>
    <row r="340" spans="17:17" ht="14.25" customHeight="1">
      <c r="Q340" s="234"/>
    </row>
    <row r="341" spans="17:17" ht="14.25" customHeight="1">
      <c r="Q341" s="9"/>
    </row>
    <row r="342" spans="17:17" ht="14.25" customHeight="1">
      <c r="Q342" s="9"/>
    </row>
    <row r="343" spans="17:17" ht="14.25" customHeight="1">
      <c r="Q343" s="9"/>
    </row>
    <row r="344" spans="17:17" ht="14.25" customHeight="1">
      <c r="Q344" s="9"/>
    </row>
    <row r="345" spans="17:17" ht="14.25" customHeight="1">
      <c r="Q345" s="9"/>
    </row>
    <row r="346" spans="17:17" ht="14.25" customHeight="1">
      <c r="Q346" s="9"/>
    </row>
    <row r="347" spans="17:17" ht="14.25" customHeight="1">
      <c r="Q347" s="9"/>
    </row>
    <row r="348" spans="17:17" ht="14.25" customHeight="1">
      <c r="Q348" s="9"/>
    </row>
    <row r="349" spans="17:17" ht="14.25" customHeight="1">
      <c r="Q349" s="9"/>
    </row>
    <row r="350" spans="17:17" ht="14.25" customHeight="1">
      <c r="Q350" s="9"/>
    </row>
    <row r="351" spans="17:17" ht="14.25" customHeight="1">
      <c r="Q351" s="9"/>
    </row>
    <row r="352" spans="17:17" ht="14.25" customHeight="1">
      <c r="Q352" s="9"/>
    </row>
    <row r="353" spans="17:17" ht="14.25" customHeight="1">
      <c r="Q353" s="9"/>
    </row>
    <row r="354" spans="17:17" ht="14.25" customHeight="1">
      <c r="Q354" s="9"/>
    </row>
    <row r="355" spans="17:17" ht="14.25" customHeight="1">
      <c r="Q355" s="9"/>
    </row>
    <row r="356" spans="17:17" ht="14.25" customHeight="1">
      <c r="Q356" s="9"/>
    </row>
    <row r="357" spans="17:17" ht="14.25" customHeight="1">
      <c r="Q357" s="9"/>
    </row>
    <row r="358" spans="17:17" ht="14.25" customHeight="1">
      <c r="Q358" s="9"/>
    </row>
  </sheetData>
  <mergeCells count="2">
    <mergeCell ref="L12:Q12"/>
    <mergeCell ref="L13:Q13"/>
  </mergeCells>
  <phoneticPr fontId="40" type="noConversion"/>
  <pageMargins left="0.39370078740157483" right="0.43307086614173229"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8"/>
  <sheetViews>
    <sheetView zoomScaleNormal="100" workbookViewId="0">
      <pane ySplit="3" topLeftCell="A4" activePane="bottomLeft" state="frozen"/>
      <selection activeCell="J2" sqref="J2"/>
      <selection pane="bottomLeft" activeCell="H5" sqref="H5"/>
    </sheetView>
  </sheetViews>
  <sheetFormatPr defaultColWidth="8.85546875" defaultRowHeight="14.25" customHeight="1"/>
  <cols>
    <col min="1" max="1" width="18.42578125" customWidth="1"/>
    <col min="2" max="2" width="12.85546875" customWidth="1"/>
    <col min="3" max="3" width="11.140625" bestFit="1" customWidth="1"/>
    <col min="4" max="4" width="11" customWidth="1"/>
    <col min="5" max="5" width="9.85546875" bestFit="1" customWidth="1"/>
    <col min="6" max="6" width="11.140625" bestFit="1" customWidth="1"/>
    <col min="7" max="7" width="14.42578125" customWidth="1"/>
    <col min="8" max="8" width="12" bestFit="1" customWidth="1"/>
    <col min="9" max="9" width="14" bestFit="1" customWidth="1"/>
    <col min="10" max="10" width="12" bestFit="1" customWidth="1"/>
  </cols>
  <sheetData>
    <row r="1" spans="1:9" ht="16.5" customHeight="1">
      <c r="A1" s="10" t="s">
        <v>239</v>
      </c>
    </row>
    <row r="2" spans="1:9" ht="6.95" customHeight="1"/>
    <row r="3" spans="1:9" ht="70.5" customHeight="1">
      <c r="B3" s="212" t="s">
        <v>240</v>
      </c>
      <c r="C3" s="212" t="s">
        <v>241</v>
      </c>
      <c r="D3" s="212" t="s">
        <v>242</v>
      </c>
      <c r="E3" s="212" t="s">
        <v>243</v>
      </c>
      <c r="F3" s="212" t="s">
        <v>244</v>
      </c>
      <c r="G3" s="212" t="s">
        <v>245</v>
      </c>
      <c r="H3" s="212" t="s">
        <v>189</v>
      </c>
    </row>
    <row r="4" spans="1:9" ht="13.5" customHeight="1">
      <c r="A4" s="373" t="s">
        <v>110</v>
      </c>
      <c r="B4" s="582">
        <v>718187.37</v>
      </c>
      <c r="C4" s="582"/>
      <c r="D4" s="582">
        <v>91947.82</v>
      </c>
      <c r="E4" s="582">
        <v>84404.3</v>
      </c>
      <c r="F4" s="582">
        <v>307118.90999999997</v>
      </c>
      <c r="G4" s="582"/>
      <c r="H4" s="236">
        <f>SUM(B4:G4)</f>
        <v>1201658.3999999999</v>
      </c>
    </row>
    <row r="5" spans="1:9" ht="13.5" customHeight="1">
      <c r="A5" s="373" t="s">
        <v>225</v>
      </c>
      <c r="B5" s="372">
        <v>297304.19</v>
      </c>
      <c r="C5" s="372"/>
      <c r="D5" s="372"/>
      <c r="E5" s="372"/>
      <c r="F5" s="372">
        <v>94998.35</v>
      </c>
      <c r="G5" s="372"/>
      <c r="H5" s="236">
        <f t="shared" ref="H5:H46" si="0">SUM(B5:G5)</f>
        <v>392302.54000000004</v>
      </c>
      <c r="I5" s="258"/>
    </row>
    <row r="6" spans="1:9" ht="13.5" customHeight="1">
      <c r="A6" s="373" t="s">
        <v>113</v>
      </c>
      <c r="B6" s="372">
        <v>216127.15</v>
      </c>
      <c r="C6" s="372">
        <v>56837.7</v>
      </c>
      <c r="D6" s="372"/>
      <c r="E6" s="372"/>
      <c r="F6" s="372"/>
      <c r="G6" s="372">
        <v>20609.82</v>
      </c>
      <c r="H6" s="236">
        <f t="shared" si="0"/>
        <v>293574.67</v>
      </c>
      <c r="I6" s="258"/>
    </row>
    <row r="7" spans="1:9" ht="13.5" customHeight="1">
      <c r="A7" s="373" t="s">
        <v>226</v>
      </c>
      <c r="B7" s="372">
        <v>258523.99</v>
      </c>
      <c r="C7" s="372">
        <v>121149.42</v>
      </c>
      <c r="D7" s="372">
        <v>49541.94</v>
      </c>
      <c r="E7" s="372"/>
      <c r="F7" s="372"/>
      <c r="G7" s="372">
        <v>45393.4</v>
      </c>
      <c r="H7" s="236">
        <f t="shared" si="0"/>
        <v>474608.75</v>
      </c>
      <c r="I7" s="258"/>
    </row>
    <row r="8" spans="1:9" ht="13.5" customHeight="1">
      <c r="A8" s="373" t="s">
        <v>115</v>
      </c>
      <c r="B8" s="372">
        <v>53737.41</v>
      </c>
      <c r="C8" s="372">
        <v>28889.71</v>
      </c>
      <c r="D8" s="372">
        <v>16351.98</v>
      </c>
      <c r="E8" s="372">
        <v>97.08</v>
      </c>
      <c r="F8" s="372">
        <v>10348.5</v>
      </c>
      <c r="G8" s="372">
        <v>41328.67</v>
      </c>
      <c r="H8" s="236">
        <f t="shared" si="0"/>
        <v>150753.34999999998</v>
      </c>
      <c r="I8" s="258"/>
    </row>
    <row r="9" spans="1:9" ht="13.5" customHeight="1">
      <c r="A9" s="373" t="s">
        <v>117</v>
      </c>
      <c r="B9" s="372">
        <v>145404.57999999999</v>
      </c>
      <c r="C9" s="372">
        <v>45608.480000000003</v>
      </c>
      <c r="D9" s="372">
        <v>22412.28</v>
      </c>
      <c r="E9" s="372">
        <v>25129.59</v>
      </c>
      <c r="F9" s="372"/>
      <c r="G9" s="372">
        <v>15278.63</v>
      </c>
      <c r="H9" s="236">
        <f t="shared" si="0"/>
        <v>253833.56</v>
      </c>
      <c r="I9" s="258"/>
    </row>
    <row r="10" spans="1:9" ht="13.5" customHeight="1">
      <c r="A10" s="373" t="s">
        <v>118</v>
      </c>
      <c r="B10" s="372">
        <v>13862</v>
      </c>
      <c r="C10" s="372"/>
      <c r="D10" s="372">
        <v>1832</v>
      </c>
      <c r="E10" s="372"/>
      <c r="F10" s="372">
        <v>1130</v>
      </c>
      <c r="G10" s="372">
        <v>2647</v>
      </c>
      <c r="H10" s="582">
        <f t="shared" si="0"/>
        <v>19471</v>
      </c>
      <c r="I10" s="258"/>
    </row>
    <row r="11" spans="1:9" ht="13.5" customHeight="1">
      <c r="A11" s="373" t="s">
        <v>310</v>
      </c>
      <c r="B11" s="372">
        <v>55508.18</v>
      </c>
      <c r="C11" s="372">
        <v>31550.93</v>
      </c>
      <c r="D11" s="372">
        <v>13151.02</v>
      </c>
      <c r="E11" s="372"/>
      <c r="F11" s="372"/>
      <c r="G11" s="372">
        <v>10812.21</v>
      </c>
      <c r="H11" s="236">
        <f t="shared" si="0"/>
        <v>111022.34</v>
      </c>
      <c r="I11" s="258"/>
    </row>
    <row r="12" spans="1:9" ht="13.5" customHeight="1">
      <c r="A12" s="373" t="s">
        <v>125</v>
      </c>
      <c r="B12" s="535">
        <v>863781</v>
      </c>
      <c r="C12" s="535">
        <v>324101</v>
      </c>
      <c r="D12" s="535">
        <v>90900.34</v>
      </c>
      <c r="E12" s="535"/>
      <c r="F12" s="535"/>
      <c r="G12" s="535">
        <v>102037</v>
      </c>
      <c r="H12" s="236">
        <f t="shared" si="0"/>
        <v>1380819.34</v>
      </c>
      <c r="I12" s="258"/>
    </row>
    <row r="13" spans="1:9" ht="13.5" customHeight="1">
      <c r="A13" s="373" t="s">
        <v>126</v>
      </c>
      <c r="B13" s="372">
        <v>213379.13</v>
      </c>
      <c r="C13" s="372">
        <v>45576.38</v>
      </c>
      <c r="D13" s="372">
        <v>36056.480000000003</v>
      </c>
      <c r="E13" s="372">
        <v>3049.69</v>
      </c>
      <c r="F13" s="372">
        <v>40123.230000000003</v>
      </c>
      <c r="G13" s="372">
        <v>369.37</v>
      </c>
      <c r="H13" s="236">
        <f t="shared" si="0"/>
        <v>338554.27999999997</v>
      </c>
      <c r="I13" s="258"/>
    </row>
    <row r="14" spans="1:9" ht="13.5" customHeight="1">
      <c r="A14" s="373" t="s">
        <v>227</v>
      </c>
      <c r="B14" s="372">
        <v>81724.2</v>
      </c>
      <c r="C14" s="372">
        <v>53630.13</v>
      </c>
      <c r="D14" s="372">
        <v>10686.33</v>
      </c>
      <c r="E14" s="372">
        <v>9572.31</v>
      </c>
      <c r="F14" s="372">
        <v>1309.1300000000001</v>
      </c>
      <c r="G14" s="372">
        <v>3000</v>
      </c>
      <c r="H14" s="236">
        <f t="shared" si="0"/>
        <v>159922.09999999998</v>
      </c>
      <c r="I14" s="258"/>
    </row>
    <row r="15" spans="1:9" ht="13.5" customHeight="1">
      <c r="A15" s="373" t="s">
        <v>127</v>
      </c>
      <c r="B15" s="372">
        <v>867149.28</v>
      </c>
      <c r="C15" s="372">
        <v>350904.42</v>
      </c>
      <c r="D15" s="372">
        <v>31253.63</v>
      </c>
      <c r="E15" s="372">
        <v>39831.89</v>
      </c>
      <c r="F15" s="372">
        <v>146812.26999999999</v>
      </c>
      <c r="G15" s="372">
        <v>11900</v>
      </c>
      <c r="H15" s="236">
        <f t="shared" si="0"/>
        <v>1447851.4899999998</v>
      </c>
      <c r="I15" s="258"/>
    </row>
    <row r="16" spans="1:9" ht="13.5" customHeight="1">
      <c r="A16" s="373" t="s">
        <v>128</v>
      </c>
      <c r="B16" s="372">
        <v>16244.14</v>
      </c>
      <c r="C16" s="372">
        <v>5710.98</v>
      </c>
      <c r="D16" s="372">
        <v>2391.1</v>
      </c>
      <c r="E16" s="372">
        <v>1518.42</v>
      </c>
      <c r="F16" s="372"/>
      <c r="G16" s="372"/>
      <c r="H16" s="236">
        <f t="shared" si="0"/>
        <v>25864.639999999999</v>
      </c>
      <c r="I16" s="258"/>
    </row>
    <row r="17" spans="1:9" ht="13.5" customHeight="1">
      <c r="A17" s="373" t="s">
        <v>130</v>
      </c>
      <c r="B17" s="372">
        <v>71022.820000000007</v>
      </c>
      <c r="C17" s="372"/>
      <c r="D17" s="372">
        <v>7384.52</v>
      </c>
      <c r="E17" s="372"/>
      <c r="F17" s="372"/>
      <c r="G17" s="372"/>
      <c r="H17" s="236">
        <f t="shared" si="0"/>
        <v>78407.340000000011</v>
      </c>
      <c r="I17" s="258"/>
    </row>
    <row r="18" spans="1:9" ht="13.5" customHeight="1">
      <c r="A18" s="373" t="s">
        <v>131</v>
      </c>
      <c r="B18" s="372">
        <v>1052416</v>
      </c>
      <c r="C18" s="372">
        <v>355177</v>
      </c>
      <c r="D18" s="372">
        <v>108840</v>
      </c>
      <c r="E18" s="372"/>
      <c r="F18" s="372"/>
      <c r="G18" s="372"/>
      <c r="H18" s="236">
        <f t="shared" si="0"/>
        <v>1516433</v>
      </c>
      <c r="I18" s="258"/>
    </row>
    <row r="19" spans="1:9" ht="13.5" customHeight="1">
      <c r="A19" s="373" t="s">
        <v>132</v>
      </c>
      <c r="B19" s="372">
        <v>340475.46</v>
      </c>
      <c r="C19" s="372">
        <v>76717.09</v>
      </c>
      <c r="D19" s="372">
        <v>19925.84</v>
      </c>
      <c r="E19" s="372">
        <v>255</v>
      </c>
      <c r="F19" s="372">
        <v>170882.96</v>
      </c>
      <c r="G19" s="372"/>
      <c r="H19" s="236">
        <f t="shared" si="0"/>
        <v>608256.35000000009</v>
      </c>
      <c r="I19" s="258"/>
    </row>
    <row r="20" spans="1:9" ht="13.5" customHeight="1">
      <c r="A20" s="373" t="s">
        <v>133</v>
      </c>
      <c r="B20" s="372">
        <v>450800</v>
      </c>
      <c r="C20" s="372"/>
      <c r="D20" s="372"/>
      <c r="E20" s="372">
        <v>61465.73</v>
      </c>
      <c r="F20" s="372"/>
      <c r="G20" s="372"/>
      <c r="H20" s="236">
        <f t="shared" si="0"/>
        <v>512265.73</v>
      </c>
      <c r="I20" s="258"/>
    </row>
    <row r="21" spans="1:9" ht="13.5" customHeight="1">
      <c r="A21" s="373" t="s">
        <v>228</v>
      </c>
      <c r="B21" s="372">
        <v>117578</v>
      </c>
      <c r="C21" s="372">
        <v>22574</v>
      </c>
      <c r="D21" s="372">
        <v>5131.9399999999996</v>
      </c>
      <c r="E21" s="372">
        <v>604</v>
      </c>
      <c r="F21" s="372">
        <v>5509.62</v>
      </c>
      <c r="G21" s="372">
        <v>17356.68</v>
      </c>
      <c r="H21" s="236">
        <f t="shared" si="0"/>
        <v>168754.24</v>
      </c>
      <c r="I21" s="258"/>
    </row>
    <row r="22" spans="1:9" ht="13.5" customHeight="1">
      <c r="A22" s="373" t="s">
        <v>139</v>
      </c>
      <c r="B22" s="372">
        <v>303036</v>
      </c>
      <c r="C22" s="372"/>
      <c r="D22" s="372">
        <v>18030</v>
      </c>
      <c r="E22" s="372"/>
      <c r="F22" s="372"/>
      <c r="G22" s="372"/>
      <c r="H22" s="236">
        <f t="shared" si="0"/>
        <v>321066</v>
      </c>
      <c r="I22" s="258"/>
    </row>
    <row r="23" spans="1:9" ht="13.5" customHeight="1">
      <c r="A23" s="373" t="s">
        <v>229</v>
      </c>
      <c r="B23" s="372">
        <v>514000</v>
      </c>
      <c r="C23" s="372"/>
      <c r="D23" s="372">
        <v>47825</v>
      </c>
      <c r="E23" s="372">
        <v>8827</v>
      </c>
      <c r="F23" s="372"/>
      <c r="G23" s="372">
        <v>102023</v>
      </c>
      <c r="H23" s="236">
        <f t="shared" si="0"/>
        <v>672675</v>
      </c>
      <c r="I23" s="258"/>
    </row>
    <row r="24" spans="1:9" ht="13.5" customHeight="1">
      <c r="A24" s="373" t="s">
        <v>230</v>
      </c>
      <c r="B24" s="376">
        <v>115941.11</v>
      </c>
      <c r="C24" s="376"/>
      <c r="D24" s="376">
        <v>5055.13</v>
      </c>
      <c r="E24" s="376">
        <v>2611.9499999999998</v>
      </c>
      <c r="F24" s="376">
        <v>1963.7</v>
      </c>
      <c r="G24" s="376"/>
      <c r="H24" s="236">
        <f t="shared" si="0"/>
        <v>125571.89</v>
      </c>
      <c r="I24" s="258"/>
    </row>
    <row r="25" spans="1:9" ht="13.5" customHeight="1">
      <c r="A25" s="373" t="s">
        <v>231</v>
      </c>
      <c r="B25" s="372">
        <v>657590.69999999995</v>
      </c>
      <c r="C25" s="372">
        <v>202203.7</v>
      </c>
      <c r="D25" s="372">
        <v>26465.54</v>
      </c>
      <c r="E25" s="372">
        <v>4068.1499999999996</v>
      </c>
      <c r="F25" s="372"/>
      <c r="G25" s="372">
        <v>97466</v>
      </c>
      <c r="H25" s="236">
        <f t="shared" si="0"/>
        <v>987794.09</v>
      </c>
      <c r="I25" s="258"/>
    </row>
    <row r="26" spans="1:9" ht="13.5" customHeight="1">
      <c r="A26" s="373" t="s">
        <v>141</v>
      </c>
      <c r="B26" s="372">
        <v>300622.75</v>
      </c>
      <c r="C26" s="372">
        <v>307844.53000000003</v>
      </c>
      <c r="D26" s="372">
        <v>21879.43</v>
      </c>
      <c r="E26" s="372"/>
      <c r="F26" s="372"/>
      <c r="G26" s="372"/>
      <c r="H26" s="236">
        <f t="shared" si="0"/>
        <v>630346.71000000008</v>
      </c>
      <c r="I26" s="258"/>
    </row>
    <row r="27" spans="1:9" ht="13.5" customHeight="1">
      <c r="A27" s="373" t="s">
        <v>142</v>
      </c>
      <c r="B27" s="372">
        <v>439934.8</v>
      </c>
      <c r="C27" s="372"/>
      <c r="D27" s="372">
        <v>24326.69</v>
      </c>
      <c r="E27" s="372"/>
      <c r="F27" s="372">
        <v>17912.61</v>
      </c>
      <c r="G27" s="372">
        <v>48011.35</v>
      </c>
      <c r="H27" s="236">
        <f t="shared" si="0"/>
        <v>530185.44999999995</v>
      </c>
      <c r="I27" s="258"/>
    </row>
    <row r="28" spans="1:9" ht="13.5" customHeight="1">
      <c r="A28" s="373" t="s">
        <v>143</v>
      </c>
      <c r="B28" s="372">
        <v>240228.35</v>
      </c>
      <c r="C28" s="372">
        <v>145152.01</v>
      </c>
      <c r="D28" s="372">
        <v>35795.1</v>
      </c>
      <c r="E28" s="372"/>
      <c r="F28" s="372">
        <v>127977.94</v>
      </c>
      <c r="G28" s="372">
        <v>39059.449999999997</v>
      </c>
      <c r="H28" s="236">
        <f t="shared" si="0"/>
        <v>588212.84999999986</v>
      </c>
      <c r="I28" s="258"/>
    </row>
    <row r="29" spans="1:9" ht="13.5" customHeight="1">
      <c r="A29" s="373" t="s">
        <v>144</v>
      </c>
      <c r="B29" s="372">
        <v>54993.86</v>
      </c>
      <c r="C29" s="372"/>
      <c r="D29" s="372">
        <v>6326.68</v>
      </c>
      <c r="E29" s="372">
        <v>61.82</v>
      </c>
      <c r="F29" s="372">
        <v>30503.21</v>
      </c>
      <c r="G29" s="374"/>
      <c r="H29" s="236">
        <f t="shared" si="0"/>
        <v>91885.57</v>
      </c>
      <c r="I29" s="258"/>
    </row>
    <row r="30" spans="1:9" ht="13.5" customHeight="1">
      <c r="A30" s="373" t="s">
        <v>146</v>
      </c>
      <c r="B30" s="376">
        <v>57861.43</v>
      </c>
      <c r="C30" s="376">
        <v>9585.65</v>
      </c>
      <c r="D30" s="376">
        <v>31962.3</v>
      </c>
      <c r="E30" s="376"/>
      <c r="F30" s="578">
        <v>14096.68</v>
      </c>
      <c r="G30" s="578">
        <v>6115.25</v>
      </c>
      <c r="H30" s="236">
        <f t="shared" si="0"/>
        <v>119621.31</v>
      </c>
      <c r="I30" s="258"/>
    </row>
    <row r="31" spans="1:9" ht="13.5" customHeight="1">
      <c r="A31" s="373" t="s">
        <v>148</v>
      </c>
      <c r="B31" s="372">
        <v>75923.7</v>
      </c>
      <c r="C31" s="372">
        <v>9972.3799999999992</v>
      </c>
      <c r="D31" s="372">
        <v>19357.509999999998</v>
      </c>
      <c r="E31" s="372"/>
      <c r="F31" s="372">
        <v>2429</v>
      </c>
      <c r="G31" s="372">
        <v>13036.69</v>
      </c>
      <c r="H31" s="236">
        <f t="shared" si="0"/>
        <v>120719.28</v>
      </c>
      <c r="I31" s="258"/>
    </row>
    <row r="32" spans="1:9" ht="13.5" customHeight="1">
      <c r="A32" s="373" t="s">
        <v>149</v>
      </c>
      <c r="B32" s="372">
        <v>713510.16</v>
      </c>
      <c r="C32" s="372">
        <v>351939.54</v>
      </c>
      <c r="D32" s="372">
        <v>274773.69</v>
      </c>
      <c r="E32" s="372"/>
      <c r="F32" s="372"/>
      <c r="G32" s="372">
        <v>8760.68</v>
      </c>
      <c r="H32" s="236">
        <f t="shared" si="0"/>
        <v>1348984.0699999998</v>
      </c>
      <c r="I32" s="258"/>
    </row>
    <row r="33" spans="1:9" ht="13.5" customHeight="1">
      <c r="A33" s="373" t="s">
        <v>232</v>
      </c>
      <c r="B33" s="372">
        <v>325297.71000000002</v>
      </c>
      <c r="C33" s="372">
        <v>717146.07</v>
      </c>
      <c r="D33" s="372">
        <v>335026.28000000003</v>
      </c>
      <c r="E33" s="372">
        <v>45030.73</v>
      </c>
      <c r="F33" s="372">
        <v>143536.89000000001</v>
      </c>
      <c r="G33" s="372">
        <v>77348.62</v>
      </c>
      <c r="H33" s="236">
        <f t="shared" si="0"/>
        <v>1643386.3000000003</v>
      </c>
      <c r="I33" s="258"/>
    </row>
    <row r="34" spans="1:9" ht="13.5" customHeight="1">
      <c r="A34" s="373" t="s">
        <v>154</v>
      </c>
      <c r="B34" s="372">
        <v>16361.38</v>
      </c>
      <c r="C34" s="372"/>
      <c r="D34" s="372">
        <v>2086.4299999999998</v>
      </c>
      <c r="E34" s="372"/>
      <c r="F34" s="372">
        <v>3257.74</v>
      </c>
      <c r="G34" s="372"/>
      <c r="H34" s="236">
        <f t="shared" si="0"/>
        <v>21705.549999999996</v>
      </c>
      <c r="I34" s="258"/>
    </row>
    <row r="35" spans="1:9" ht="13.5" customHeight="1">
      <c r="A35" s="373" t="s">
        <v>233</v>
      </c>
      <c r="B35" s="372">
        <v>59188.27</v>
      </c>
      <c r="C35" s="372">
        <v>48855.46</v>
      </c>
      <c r="D35" s="372">
        <v>758</v>
      </c>
      <c r="E35" s="372"/>
      <c r="F35" s="372">
        <v>1486.3</v>
      </c>
      <c r="G35" s="374">
        <v>891.7</v>
      </c>
      <c r="H35" s="236">
        <f t="shared" si="0"/>
        <v>111179.73</v>
      </c>
      <c r="I35" s="258"/>
    </row>
    <row r="36" spans="1:9" ht="13.5" customHeight="1">
      <c r="A36" s="373" t="s">
        <v>234</v>
      </c>
      <c r="B36" s="372" t="s">
        <v>311</v>
      </c>
      <c r="C36" s="372"/>
      <c r="D36" s="372">
        <v>1338.71</v>
      </c>
      <c r="E36" s="372">
        <v>2570.4899999999998</v>
      </c>
      <c r="F36" s="372">
        <v>19406.82</v>
      </c>
      <c r="G36" s="372"/>
      <c r="H36" s="236">
        <f t="shared" si="0"/>
        <v>23316.02</v>
      </c>
      <c r="I36" s="258"/>
    </row>
    <row r="37" spans="1:9" ht="13.5" customHeight="1">
      <c r="A37" s="373" t="s">
        <v>157</v>
      </c>
      <c r="B37" s="372">
        <v>33656.15</v>
      </c>
      <c r="C37" s="372"/>
      <c r="D37" s="372">
        <v>5940</v>
      </c>
      <c r="E37" s="372">
        <v>2152</v>
      </c>
      <c r="F37" s="372"/>
      <c r="G37" s="372"/>
      <c r="H37" s="236">
        <f t="shared" si="0"/>
        <v>41748.15</v>
      </c>
      <c r="I37" s="258"/>
    </row>
    <row r="38" spans="1:9" ht="13.5" customHeight="1">
      <c r="A38" s="373" t="s">
        <v>164</v>
      </c>
      <c r="B38" s="372">
        <v>169898.66</v>
      </c>
      <c r="C38" s="372">
        <v>40351.410000000003</v>
      </c>
      <c r="D38" s="372">
        <v>108170.12</v>
      </c>
      <c r="E38" s="372"/>
      <c r="F38" s="372"/>
      <c r="G38" s="372">
        <v>52018.59</v>
      </c>
      <c r="H38" s="236">
        <f t="shared" si="0"/>
        <v>370438.78</v>
      </c>
      <c r="I38" s="258"/>
    </row>
    <row r="39" spans="1:9" ht="13.5" customHeight="1">
      <c r="A39" s="373" t="s">
        <v>166</v>
      </c>
      <c r="B39" s="372">
        <v>23057.8</v>
      </c>
      <c r="C39" s="372">
        <v>18116.849999999999</v>
      </c>
      <c r="D39" s="372">
        <v>8726.43</v>
      </c>
      <c r="E39" s="372"/>
      <c r="F39" s="372"/>
      <c r="G39" s="372"/>
      <c r="H39" s="236">
        <f t="shared" si="0"/>
        <v>49901.079999999994</v>
      </c>
      <c r="I39" s="258"/>
    </row>
    <row r="40" spans="1:9" ht="13.5" customHeight="1">
      <c r="A40" s="373" t="s">
        <v>235</v>
      </c>
      <c r="B40" s="372">
        <v>188716.89</v>
      </c>
      <c r="C40" s="372">
        <v>6691</v>
      </c>
      <c r="D40" s="372">
        <v>2646.18</v>
      </c>
      <c r="E40" s="372">
        <v>1986.6</v>
      </c>
      <c r="F40" s="372">
        <v>150</v>
      </c>
      <c r="G40" s="372">
        <v>27244.1</v>
      </c>
      <c r="H40" s="236">
        <f t="shared" si="0"/>
        <v>227434.77000000002</v>
      </c>
      <c r="I40" s="258"/>
    </row>
    <row r="41" spans="1:9" ht="13.5" customHeight="1">
      <c r="A41" s="373" t="s">
        <v>167</v>
      </c>
      <c r="B41" s="372">
        <v>393834.41</v>
      </c>
      <c r="C41" s="372">
        <v>23681.42</v>
      </c>
      <c r="D41" s="372">
        <v>31046.98</v>
      </c>
      <c r="E41" s="372"/>
      <c r="F41" s="372"/>
      <c r="G41" s="372"/>
      <c r="H41" s="236">
        <f t="shared" si="0"/>
        <v>448562.80999999994</v>
      </c>
      <c r="I41" s="258"/>
    </row>
    <row r="42" spans="1:9" ht="13.5" customHeight="1">
      <c r="A42" s="373" t="s">
        <v>168</v>
      </c>
      <c r="B42" s="372">
        <v>122711.83</v>
      </c>
      <c r="C42" s="372">
        <v>46096.42</v>
      </c>
      <c r="D42" s="372">
        <v>15705.76</v>
      </c>
      <c r="E42" s="372"/>
      <c r="F42" s="372">
        <v>8573.31</v>
      </c>
      <c r="G42" s="372">
        <v>12486.66</v>
      </c>
      <c r="H42" s="236">
        <f t="shared" si="0"/>
        <v>205573.98</v>
      </c>
      <c r="I42" s="258"/>
    </row>
    <row r="43" spans="1:9" ht="13.5" customHeight="1">
      <c r="A43" s="373" t="s">
        <v>188</v>
      </c>
      <c r="B43" s="372">
        <v>29521.94</v>
      </c>
      <c r="C43" s="372"/>
      <c r="D43" s="372">
        <v>4952.1000000000004</v>
      </c>
      <c r="E43" s="372">
        <v>7431.35</v>
      </c>
      <c r="F43" s="372">
        <v>60522.91</v>
      </c>
      <c r="G43" s="372"/>
      <c r="H43" s="236">
        <f t="shared" si="0"/>
        <v>102428.3</v>
      </c>
      <c r="I43" s="258"/>
    </row>
    <row r="44" spans="1:9" ht="13.5" customHeight="1">
      <c r="A44" s="373" t="s">
        <v>170</v>
      </c>
      <c r="B44" s="372">
        <v>1229831.8999999999</v>
      </c>
      <c r="C44" s="372"/>
      <c r="D44" s="372">
        <v>36866.339999999997</v>
      </c>
      <c r="E44" s="372">
        <v>3740</v>
      </c>
      <c r="F44" s="372">
        <v>290.38</v>
      </c>
      <c r="G44" s="372">
        <v>18029.64</v>
      </c>
      <c r="H44" s="236">
        <f t="shared" si="0"/>
        <v>1288758.2599999998</v>
      </c>
      <c r="I44" s="258"/>
    </row>
    <row r="45" spans="1:9" ht="13.5" customHeight="1">
      <c r="A45" s="373" t="s">
        <v>171</v>
      </c>
      <c r="B45" s="372">
        <v>327994.3</v>
      </c>
      <c r="C45" s="372">
        <v>106470.71</v>
      </c>
      <c r="D45" s="372">
        <v>54548.959999999999</v>
      </c>
      <c r="E45" s="372"/>
      <c r="F45" s="372">
        <v>102649.23</v>
      </c>
      <c r="G45" s="372">
        <v>130661.47</v>
      </c>
      <c r="H45" s="236">
        <f t="shared" si="0"/>
        <v>722324.67</v>
      </c>
      <c r="I45" s="258"/>
    </row>
    <row r="46" spans="1:9" ht="13.5" customHeight="1">
      <c r="A46" s="373" t="s">
        <v>236</v>
      </c>
      <c r="B46" s="372">
        <v>39095.19</v>
      </c>
      <c r="C46" s="372">
        <v>60495.64</v>
      </c>
      <c r="D46" s="372">
        <v>5121.03</v>
      </c>
      <c r="E46" s="372"/>
      <c r="F46" s="372">
        <v>3076.48</v>
      </c>
      <c r="G46" s="372">
        <v>724.2</v>
      </c>
      <c r="H46" s="236">
        <f t="shared" si="0"/>
        <v>108512.54</v>
      </c>
      <c r="I46" s="258"/>
    </row>
    <row r="47" spans="1:9" ht="8.1" customHeight="1">
      <c r="A47" s="126"/>
      <c r="B47" s="13"/>
      <c r="C47" s="13"/>
      <c r="D47" s="13"/>
      <c r="E47" s="13"/>
      <c r="F47" s="13"/>
      <c r="G47" s="13"/>
      <c r="H47" s="236"/>
      <c r="I47" s="258"/>
    </row>
    <row r="48" spans="1:9" ht="12" customHeight="1">
      <c r="A48" s="126" t="s">
        <v>283</v>
      </c>
      <c r="B48" s="13"/>
      <c r="C48" s="13"/>
      <c r="D48" s="13"/>
      <c r="E48" s="13"/>
      <c r="F48" s="13"/>
      <c r="G48" s="13"/>
      <c r="H48" s="236"/>
      <c r="I48" s="258"/>
    </row>
    <row r="49" spans="1:10" ht="21.6" customHeight="1">
      <c r="A49" s="584" t="s">
        <v>138</v>
      </c>
      <c r="B49" s="584"/>
      <c r="C49" s="584"/>
      <c r="D49" s="584"/>
      <c r="E49" s="584"/>
      <c r="F49" s="584"/>
      <c r="G49" s="584"/>
      <c r="H49" s="584"/>
      <c r="I49" s="258"/>
    </row>
    <row r="50" spans="1:10" ht="8.1" customHeight="1">
      <c r="A50" s="580"/>
      <c r="B50" s="580"/>
      <c r="C50" s="580"/>
      <c r="D50" s="580"/>
      <c r="E50" s="580"/>
      <c r="F50" s="580"/>
      <c r="G50" s="580"/>
      <c r="H50" s="334"/>
      <c r="I50" s="258"/>
    </row>
    <row r="51" spans="1:10" ht="14.25" customHeight="1">
      <c r="A51" s="48" t="s">
        <v>11</v>
      </c>
      <c r="B51" s="62">
        <f>MEDIAN(B4:B46,'Exp on Library Material A-L'!B4:B50)</f>
        <v>175933</v>
      </c>
      <c r="C51" s="62">
        <f>MEDIAN(C4:C46,'Exp on Library Material A-L'!C4:C50)</f>
        <v>49500</v>
      </c>
      <c r="D51" s="62">
        <f>MEDIAN(D4:D46,'Exp on Library Material A-L'!D4:D50)</f>
        <v>19925.84</v>
      </c>
      <c r="E51" s="62">
        <f>MEDIAN(E4:E46,'Exp on Library Material A-L'!E4:E50)</f>
        <v>8129.1750000000002</v>
      </c>
      <c r="F51" s="62">
        <f>MEDIAN(F4:F46,'Exp on Library Material A-L'!F4:F50)</f>
        <v>19406.82</v>
      </c>
      <c r="G51" s="62">
        <f>MEDIAN(G4:G46,'Exp on Library Material A-L'!G4:G50)</f>
        <v>21298.955000000002</v>
      </c>
      <c r="H51" s="62">
        <f>MEDIAN(H4:H46,'Exp on Library Material A-L'!H4:H50)</f>
        <v>299952.58</v>
      </c>
    </row>
    <row r="52" spans="1:10" ht="14.25" customHeight="1">
      <c r="A52" s="48" t="s">
        <v>10</v>
      </c>
      <c r="B52" s="62">
        <f>AVERAGE(B4:B46,'Exp on Library Material A-L'!B4:B50)</f>
        <v>250277.02797752811</v>
      </c>
      <c r="C52" s="62">
        <f>AVERAGE(C4:C46,'Exp on Library Material A-L'!C4:C50)</f>
        <v>105624.40290909089</v>
      </c>
      <c r="D52" s="62">
        <f>AVERAGE(D4:D46,'Exp on Library Material A-L'!D4:D50)</f>
        <v>35826.615647058825</v>
      </c>
      <c r="E52" s="62">
        <f>AVERAGE(E4:E46,'Exp on Library Material A-L'!E4:E50)</f>
        <v>18920.253124999999</v>
      </c>
      <c r="F52" s="62">
        <f>AVERAGE(F4:F46,'Exp on Library Material A-L'!F4:F50)</f>
        <v>48123.25490196079</v>
      </c>
      <c r="G52" s="62">
        <f>AVERAGE(G4:G46,'Exp on Library Material A-L'!G4:G50)</f>
        <v>46362.521379310339</v>
      </c>
      <c r="H52" s="62">
        <f>AVERAGE(H4:H46,'Exp on Library Material A-L'!H4:H50)</f>
        <v>409755.78133333323</v>
      </c>
      <c r="I52" s="13"/>
      <c r="J52" s="258"/>
    </row>
    <row r="53" spans="1:10" ht="14.25" customHeight="1">
      <c r="A53" s="8" t="s">
        <v>237</v>
      </c>
      <c r="B53" s="62">
        <f>SUM(B4:B46,'Exp on Library Material A-L'!B4:B50)</f>
        <v>22274655.490000002</v>
      </c>
      <c r="C53" s="62">
        <f>SUM(C4:C46,'Exp on Library Material A-L'!C4:C50)</f>
        <v>5809342.1599999992</v>
      </c>
      <c r="D53" s="62">
        <f>SUM(D4:D46,'Exp on Library Material A-L'!D4:D50)</f>
        <v>3045262.33</v>
      </c>
      <c r="E53" s="62">
        <f>SUM(E4:E46,'Exp on Library Material A-L'!E4:E50)</f>
        <v>605448.1</v>
      </c>
      <c r="F53" s="62">
        <f>SUM(F4:F46,'Exp on Library Material A-L'!F4:F50)</f>
        <v>2454286.0000000005</v>
      </c>
      <c r="G53" s="62">
        <f>SUM(G4:G46,'Exp on Library Material A-L'!G4:G50)</f>
        <v>2689026.2399999998</v>
      </c>
      <c r="H53" s="62">
        <f>SUM(H4:H46,'Exp on Library Material A-L'!H4:H50)</f>
        <v>36878020.319999993</v>
      </c>
      <c r="I53" s="239"/>
    </row>
    <row r="54" spans="1:10" ht="14.25" customHeight="1">
      <c r="B54" s="13"/>
      <c r="C54" s="13"/>
      <c r="D54" s="13"/>
      <c r="E54" s="13"/>
      <c r="F54" s="13"/>
      <c r="G54" s="13"/>
      <c r="H54" s="13"/>
      <c r="I54" s="239"/>
    </row>
    <row r="55" spans="1:10" ht="14.25" customHeight="1">
      <c r="B55" s="13"/>
      <c r="C55" s="13"/>
      <c r="D55" s="13"/>
      <c r="E55" s="13"/>
      <c r="F55" s="13"/>
      <c r="G55" s="13"/>
      <c r="H55" s="13"/>
    </row>
    <row r="56" spans="1:10" ht="14.25" customHeight="1">
      <c r="B56" s="13"/>
      <c r="C56" s="13"/>
      <c r="D56" s="13"/>
      <c r="E56" s="13"/>
      <c r="F56" s="13"/>
      <c r="G56" s="13"/>
      <c r="H56" s="13"/>
    </row>
    <row r="57" spans="1:10" ht="14.25" customHeight="1">
      <c r="B57" s="13"/>
      <c r="C57" s="13"/>
      <c r="D57" s="13"/>
      <c r="E57" s="13"/>
      <c r="F57" s="13"/>
      <c r="G57" s="13"/>
      <c r="H57" s="13"/>
    </row>
    <row r="58" spans="1:10" ht="14.25" customHeight="1">
      <c r="B58" s="13"/>
      <c r="C58" s="13"/>
      <c r="D58" s="13"/>
      <c r="E58" s="13"/>
      <c r="F58" s="13"/>
      <c r="G58" s="13"/>
      <c r="H58" s="13"/>
    </row>
  </sheetData>
  <mergeCells count="1">
    <mergeCell ref="A49:H49"/>
  </mergeCells>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2"/>
  <sheetViews>
    <sheetView zoomScaleNormal="100" workbookViewId="0">
      <selection activeCell="L2" sqref="L2"/>
    </sheetView>
  </sheetViews>
  <sheetFormatPr defaultColWidth="8.85546875" defaultRowHeight="12.75"/>
  <cols>
    <col min="1" max="3" width="8.85546875" customWidth="1"/>
    <col min="4" max="4" width="9.42578125" customWidth="1"/>
  </cols>
  <sheetData>
    <row r="1" spans="1:10">
      <c r="A1" s="585" t="s">
        <v>178</v>
      </c>
      <c r="B1" s="585"/>
      <c r="C1" s="585"/>
      <c r="D1" s="585"/>
      <c r="E1" s="585"/>
      <c r="F1" s="585"/>
      <c r="G1" s="585"/>
      <c r="H1" s="585"/>
      <c r="I1" s="585"/>
      <c r="J1" s="585"/>
    </row>
    <row r="2" spans="1:10">
      <c r="A2" s="585"/>
      <c r="B2" s="585"/>
      <c r="C2" s="585"/>
      <c r="D2" s="585"/>
      <c r="E2" s="585"/>
      <c r="F2" s="585"/>
      <c r="G2" s="585"/>
      <c r="H2" s="585"/>
      <c r="I2" s="585"/>
      <c r="J2" s="585"/>
    </row>
  </sheetData>
  <mergeCells count="1">
    <mergeCell ref="A1:J2"/>
  </mergeCells>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8"/>
  <sheetViews>
    <sheetView zoomScaleNormal="100" workbookViewId="0">
      <selection activeCell="J3" sqref="J3"/>
    </sheetView>
  </sheetViews>
  <sheetFormatPr defaultColWidth="8.85546875" defaultRowHeight="14.25" customHeight="1"/>
  <cols>
    <col min="1" max="1" width="20.7109375" customWidth="1"/>
    <col min="2" max="2" width="12.42578125" customWidth="1"/>
    <col min="3" max="3" width="14.85546875" customWidth="1"/>
    <col min="4" max="4" width="21.5703125" customWidth="1"/>
    <col min="5" max="5" width="12.28515625" customWidth="1"/>
    <col min="6" max="6" width="6.85546875" customWidth="1"/>
    <col min="7" max="7" width="21" style="3" customWidth="1"/>
    <col min="8" max="8" width="19.85546875" style="3" customWidth="1"/>
    <col min="11" max="12" width="8.85546875" customWidth="1"/>
  </cols>
  <sheetData>
    <row r="1" spans="1:8" ht="15.75" customHeight="1">
      <c r="A1" s="10" t="s">
        <v>312</v>
      </c>
    </row>
    <row r="3" spans="1:8" ht="14.25" customHeight="1">
      <c r="A3" s="3"/>
      <c r="B3" s="286"/>
      <c r="C3" s="278"/>
      <c r="D3" s="3"/>
      <c r="E3" s="286"/>
      <c r="G3" s="511"/>
      <c r="H3" s="511"/>
    </row>
    <row r="4" spans="1:8" ht="14.25" customHeight="1">
      <c r="A4" s="511" t="s">
        <v>313</v>
      </c>
      <c r="B4" s="512">
        <v>331608</v>
      </c>
      <c r="C4" s="278"/>
      <c r="D4" s="511" t="s">
        <v>110</v>
      </c>
      <c r="E4" s="512">
        <v>607094</v>
      </c>
    </row>
    <row r="5" spans="1:8" ht="14.25" customHeight="1">
      <c r="A5" s="511" t="s">
        <v>185</v>
      </c>
      <c r="B5" s="512">
        <v>246325</v>
      </c>
      <c r="C5" s="278"/>
      <c r="D5" s="511" t="s">
        <v>225</v>
      </c>
      <c r="E5" s="512">
        <v>250027</v>
      </c>
    </row>
    <row r="6" spans="1:8" ht="14.25" customHeight="1">
      <c r="A6" s="511" t="s">
        <v>28</v>
      </c>
      <c r="B6" s="512">
        <v>34705</v>
      </c>
      <c r="C6" s="278"/>
      <c r="D6" s="511" t="s">
        <v>113</v>
      </c>
      <c r="E6" s="512">
        <v>399992</v>
      </c>
    </row>
    <row r="7" spans="1:8" ht="14.25" customHeight="1">
      <c r="A7" s="511" t="s">
        <v>29</v>
      </c>
      <c r="B7" s="512">
        <v>227386</v>
      </c>
      <c r="C7" s="278"/>
      <c r="D7" s="511" t="s">
        <v>226</v>
      </c>
      <c r="E7" s="512">
        <v>651549</v>
      </c>
    </row>
    <row r="8" spans="1:8" s="73" customFormat="1" ht="14.25" customHeight="1">
      <c r="A8" s="511" t="s">
        <v>31</v>
      </c>
      <c r="B8" s="512">
        <v>531158</v>
      </c>
      <c r="C8" s="278"/>
      <c r="D8" s="511" t="s">
        <v>115</v>
      </c>
      <c r="E8" s="512">
        <v>76556</v>
      </c>
      <c r="F8" s="260"/>
      <c r="G8" s="260"/>
      <c r="H8" s="260"/>
    </row>
    <row r="9" spans="1:8" ht="14.25" customHeight="1">
      <c r="A9" s="511" t="s">
        <v>32</v>
      </c>
      <c r="B9" s="512">
        <v>213911</v>
      </c>
      <c r="C9" s="278"/>
      <c r="D9" s="511" t="s">
        <v>117</v>
      </c>
      <c r="E9" s="512">
        <v>291366</v>
      </c>
    </row>
    <row r="10" spans="1:8" ht="14.25" customHeight="1">
      <c r="A10" s="511" t="s">
        <v>36</v>
      </c>
      <c r="B10" s="512">
        <v>30446</v>
      </c>
      <c r="C10" s="278"/>
      <c r="D10" s="511" t="s">
        <v>314</v>
      </c>
      <c r="E10" s="512">
        <v>26580</v>
      </c>
    </row>
    <row r="11" spans="1:8" ht="14.25" customHeight="1">
      <c r="A11" s="511" t="s">
        <v>209</v>
      </c>
      <c r="B11" s="512">
        <v>47399</v>
      </c>
      <c r="C11" s="278"/>
      <c r="D11" s="511" t="s">
        <v>315</v>
      </c>
      <c r="E11" s="512">
        <v>77066</v>
      </c>
    </row>
    <row r="12" spans="1:8" ht="14.25" customHeight="1">
      <c r="A12" s="511" t="s">
        <v>37</v>
      </c>
      <c r="B12" s="512">
        <v>897331</v>
      </c>
      <c r="C12" s="278"/>
      <c r="D12" s="511" t="s">
        <v>125</v>
      </c>
      <c r="E12" s="512">
        <v>1285596</v>
      </c>
    </row>
    <row r="13" spans="1:8" ht="14.25" customHeight="1">
      <c r="A13" s="511" t="s">
        <v>41</v>
      </c>
      <c r="B13" s="512">
        <v>482414</v>
      </c>
      <c r="C13" s="278"/>
      <c r="D13" s="511" t="s">
        <v>126</v>
      </c>
      <c r="E13" s="512">
        <v>538915</v>
      </c>
    </row>
    <row r="14" spans="1:8" ht="14.25" customHeight="1">
      <c r="A14" s="511" t="s">
        <v>43</v>
      </c>
      <c r="B14" s="512">
        <v>8273</v>
      </c>
      <c r="C14" s="278"/>
      <c r="D14" s="511" t="s">
        <v>227</v>
      </c>
      <c r="E14" s="512">
        <v>57225</v>
      </c>
    </row>
    <row r="15" spans="1:8" ht="14.25" customHeight="1">
      <c r="A15" s="511" t="s">
        <v>47</v>
      </c>
      <c r="B15" s="512">
        <v>53954</v>
      </c>
      <c r="C15" s="278"/>
      <c r="D15" s="511" t="s">
        <v>127</v>
      </c>
      <c r="E15" s="512">
        <v>1293455</v>
      </c>
    </row>
    <row r="16" spans="1:8" ht="14.25" customHeight="1">
      <c r="A16" s="511" t="s">
        <v>49</v>
      </c>
      <c r="B16" s="512">
        <v>100723</v>
      </c>
      <c r="C16" s="278"/>
      <c r="D16" s="511" t="s">
        <v>128</v>
      </c>
      <c r="E16" s="512">
        <v>10460</v>
      </c>
    </row>
    <row r="17" spans="1:5" ht="14.25" customHeight="1">
      <c r="A17" s="511" t="s">
        <v>52</v>
      </c>
      <c r="B17" s="512">
        <v>226115</v>
      </c>
      <c r="C17" s="278"/>
      <c r="D17" s="511" t="s">
        <v>130</v>
      </c>
      <c r="E17" s="512">
        <v>39841</v>
      </c>
    </row>
    <row r="18" spans="1:5" ht="14.25" customHeight="1">
      <c r="A18" s="511" t="s">
        <v>54</v>
      </c>
      <c r="B18" s="512">
        <v>371622</v>
      </c>
      <c r="C18" s="278"/>
      <c r="D18" s="511" t="s">
        <v>131</v>
      </c>
      <c r="E18" s="512">
        <v>991707</v>
      </c>
    </row>
    <row r="19" spans="1:5" ht="14.25" customHeight="1">
      <c r="A19" s="511" t="s">
        <v>56</v>
      </c>
      <c r="B19" s="512">
        <v>412799</v>
      </c>
      <c r="C19" s="278"/>
      <c r="D19" s="511" t="s">
        <v>132</v>
      </c>
      <c r="E19" s="512">
        <v>427210</v>
      </c>
    </row>
    <row r="20" spans="1:5" ht="14.25" customHeight="1">
      <c r="A20" s="511" t="s">
        <v>57</v>
      </c>
      <c r="B20" s="512">
        <v>908083</v>
      </c>
      <c r="C20" s="278"/>
      <c r="D20" s="511" t="s">
        <v>133</v>
      </c>
      <c r="E20" s="512">
        <v>667886</v>
      </c>
    </row>
    <row r="21" spans="1:5" ht="14.25" customHeight="1">
      <c r="A21" s="511" t="s">
        <v>59</v>
      </c>
      <c r="B21" s="512">
        <v>1567088</v>
      </c>
      <c r="C21" s="278"/>
      <c r="D21" s="511" t="s">
        <v>135</v>
      </c>
      <c r="E21" s="512">
        <v>220377</v>
      </c>
    </row>
    <row r="22" spans="1:5" ht="14.25" customHeight="1">
      <c r="A22" s="511" t="s">
        <v>316</v>
      </c>
      <c r="B22" s="512">
        <v>38075</v>
      </c>
      <c r="C22" s="278"/>
      <c r="D22" s="511" t="s">
        <v>139</v>
      </c>
      <c r="E22" s="512">
        <v>697206</v>
      </c>
    </row>
    <row r="23" spans="1:5" ht="14.25" customHeight="1">
      <c r="A23" s="511" t="s">
        <v>317</v>
      </c>
      <c r="B23" s="512">
        <v>279708</v>
      </c>
      <c r="C23" s="278"/>
      <c r="D23" s="511" t="s">
        <v>229</v>
      </c>
      <c r="E23" s="512">
        <v>1341219</v>
      </c>
    </row>
    <row r="24" spans="1:5" ht="14.25" customHeight="1">
      <c r="A24" s="511" t="s">
        <v>217</v>
      </c>
      <c r="B24" s="512">
        <v>237292</v>
      </c>
      <c r="C24" s="278"/>
      <c r="D24" s="511" t="s">
        <v>230</v>
      </c>
      <c r="E24" s="512">
        <v>129352</v>
      </c>
    </row>
    <row r="25" spans="1:5" ht="14.25" customHeight="1">
      <c r="A25" s="511" t="s">
        <v>60</v>
      </c>
      <c r="B25" s="512">
        <v>177226</v>
      </c>
      <c r="C25" s="278"/>
      <c r="D25" s="511" t="s">
        <v>318</v>
      </c>
      <c r="E25" s="512">
        <v>599197</v>
      </c>
    </row>
    <row r="26" spans="1:5" ht="14.25" customHeight="1">
      <c r="A26" s="511" t="s">
        <v>319</v>
      </c>
      <c r="B26" s="512">
        <v>322235</v>
      </c>
      <c r="C26" s="278"/>
      <c r="D26" s="511" t="s">
        <v>141</v>
      </c>
      <c r="E26" s="512">
        <v>809167</v>
      </c>
    </row>
    <row r="27" spans="1:5" ht="14.25" customHeight="1">
      <c r="A27" s="511" t="s">
        <v>63</v>
      </c>
      <c r="B27" s="512">
        <v>18959</v>
      </c>
      <c r="C27" s="278"/>
      <c r="D27" s="511" t="s">
        <v>142</v>
      </c>
      <c r="E27" s="512">
        <v>461497</v>
      </c>
    </row>
    <row r="28" spans="1:5" ht="14.25" customHeight="1">
      <c r="A28" s="511" t="s">
        <v>65</v>
      </c>
      <c r="B28" s="512">
        <v>283590</v>
      </c>
      <c r="C28" s="278"/>
      <c r="D28" s="511" t="s">
        <v>143</v>
      </c>
      <c r="E28" s="512">
        <v>467450</v>
      </c>
    </row>
    <row r="29" spans="1:5" ht="14.25" customHeight="1">
      <c r="A29" s="511" t="s">
        <v>70</v>
      </c>
      <c r="B29" s="512">
        <v>506915</v>
      </c>
      <c r="C29" s="278"/>
      <c r="D29" s="511" t="s">
        <v>144</v>
      </c>
      <c r="E29" s="512">
        <v>110560</v>
      </c>
    </row>
    <row r="30" spans="1:5" ht="14.25" customHeight="1">
      <c r="A30" s="511" t="s">
        <v>74</v>
      </c>
      <c r="B30" s="512">
        <v>220994</v>
      </c>
      <c r="C30" s="278"/>
      <c r="D30" s="511" t="s">
        <v>146</v>
      </c>
      <c r="E30" s="512">
        <v>81167</v>
      </c>
    </row>
    <row r="31" spans="1:5" ht="14.25" customHeight="1">
      <c r="A31" s="511" t="s">
        <v>75</v>
      </c>
      <c r="B31" s="512">
        <v>320272</v>
      </c>
      <c r="C31" s="278"/>
      <c r="D31" s="511" t="s">
        <v>148</v>
      </c>
      <c r="E31" s="512">
        <v>139040</v>
      </c>
    </row>
    <row r="32" spans="1:5" ht="14.25" customHeight="1">
      <c r="A32" s="511" t="s">
        <v>78</v>
      </c>
      <c r="B32" s="512">
        <v>637649</v>
      </c>
      <c r="C32" s="278"/>
      <c r="D32" s="511" t="s">
        <v>149</v>
      </c>
      <c r="E32" s="512">
        <v>1189981</v>
      </c>
    </row>
    <row r="33" spans="1:5" ht="14.25" customHeight="1">
      <c r="A33" s="511" t="s">
        <v>80</v>
      </c>
      <c r="B33" s="512">
        <v>61410</v>
      </c>
      <c r="C33" s="278"/>
      <c r="D33" s="511" t="s">
        <v>320</v>
      </c>
      <c r="E33" s="512">
        <v>1277387</v>
      </c>
    </row>
    <row r="34" spans="1:5" ht="14.25" customHeight="1">
      <c r="A34" s="511" t="s">
        <v>81</v>
      </c>
      <c r="B34" s="512">
        <v>155319</v>
      </c>
      <c r="C34" s="278"/>
      <c r="D34" s="511" t="s">
        <v>154</v>
      </c>
      <c r="E34" s="512">
        <v>22861</v>
      </c>
    </row>
    <row r="35" spans="1:5" ht="14.25" customHeight="1">
      <c r="A35" s="511" t="s">
        <v>221</v>
      </c>
      <c r="B35" s="512">
        <v>12439</v>
      </c>
      <c r="C35" s="278"/>
      <c r="D35" s="511" t="s">
        <v>321</v>
      </c>
      <c r="E35" s="512">
        <v>51783</v>
      </c>
    </row>
    <row r="36" spans="1:5" ht="14.25" customHeight="1">
      <c r="A36" s="511" t="s">
        <v>85</v>
      </c>
      <c r="B36" s="512">
        <v>28314</v>
      </c>
      <c r="C36" s="278"/>
      <c r="D36" s="511" t="s">
        <v>234</v>
      </c>
      <c r="E36" s="512">
        <v>38067</v>
      </c>
    </row>
    <row r="37" spans="1:5" ht="14.25" customHeight="1">
      <c r="A37" s="511" t="s">
        <v>88</v>
      </c>
      <c r="B37" s="512">
        <v>246033</v>
      </c>
      <c r="C37" s="278"/>
      <c r="D37" s="511" t="s">
        <v>157</v>
      </c>
      <c r="E37" s="512">
        <v>26409</v>
      </c>
    </row>
    <row r="38" spans="1:5" ht="14.25" customHeight="1">
      <c r="A38" s="511" t="s">
        <v>222</v>
      </c>
      <c r="B38" s="512">
        <v>1004959</v>
      </c>
      <c r="C38" s="278"/>
      <c r="D38" s="511" t="s">
        <v>164</v>
      </c>
      <c r="E38" s="512">
        <v>340115</v>
      </c>
    </row>
    <row r="39" spans="1:5" ht="14.25" customHeight="1">
      <c r="A39" s="511" t="s">
        <v>91</v>
      </c>
      <c r="B39" s="512">
        <v>47925</v>
      </c>
      <c r="C39" s="278"/>
      <c r="D39" s="511" t="s">
        <v>166</v>
      </c>
      <c r="E39" s="512">
        <v>17473</v>
      </c>
    </row>
    <row r="40" spans="1:5" ht="14.25" customHeight="1">
      <c r="A40" s="511" t="s">
        <v>92</v>
      </c>
      <c r="B40" s="512">
        <v>907757</v>
      </c>
      <c r="C40" s="278"/>
      <c r="D40" s="511" t="s">
        <v>235</v>
      </c>
      <c r="E40" s="512">
        <v>240858</v>
      </c>
    </row>
    <row r="41" spans="1:5" ht="14.25" customHeight="1">
      <c r="A41" s="511" t="s">
        <v>187</v>
      </c>
      <c r="B41" s="512">
        <v>853143</v>
      </c>
      <c r="C41" s="278"/>
      <c r="D41" s="511" t="s">
        <v>167</v>
      </c>
      <c r="E41" s="512">
        <v>729791</v>
      </c>
    </row>
    <row r="42" spans="1:5" ht="14.25" customHeight="1">
      <c r="A42" s="511" t="s">
        <v>97</v>
      </c>
      <c r="B42" s="512">
        <v>131109</v>
      </c>
      <c r="C42" s="278"/>
      <c r="D42" s="511" t="s">
        <v>168</v>
      </c>
      <c r="E42" s="512">
        <v>204547</v>
      </c>
    </row>
    <row r="43" spans="1:5" ht="14.25" customHeight="1">
      <c r="A43" s="511" t="s">
        <v>99</v>
      </c>
      <c r="B43" s="512">
        <v>175099</v>
      </c>
      <c r="C43" s="278"/>
      <c r="D43" s="511" t="s">
        <v>188</v>
      </c>
      <c r="E43" s="512">
        <v>69479</v>
      </c>
    </row>
    <row r="44" spans="1:5" ht="14.25" customHeight="1">
      <c r="A44" s="511" t="s">
        <v>100</v>
      </c>
      <c r="B44" s="512">
        <v>140579</v>
      </c>
      <c r="C44" s="278"/>
      <c r="D44" s="511" t="s">
        <v>170</v>
      </c>
      <c r="E44" s="512">
        <v>1080597</v>
      </c>
    </row>
    <row r="45" spans="1:5" ht="14.25" customHeight="1">
      <c r="A45" s="511" t="s">
        <v>223</v>
      </c>
      <c r="B45" s="512">
        <v>879278</v>
      </c>
      <c r="C45" s="278"/>
      <c r="D45" s="511" t="s">
        <v>171</v>
      </c>
      <c r="E45" s="512">
        <v>567766</v>
      </c>
    </row>
    <row r="46" spans="1:5" ht="14.25" customHeight="1">
      <c r="A46" s="511" t="s">
        <v>103</v>
      </c>
      <c r="B46" s="512">
        <v>17021</v>
      </c>
      <c r="C46" s="278"/>
      <c r="D46" s="511" t="s">
        <v>172</v>
      </c>
      <c r="E46" s="512">
        <v>73673</v>
      </c>
    </row>
    <row r="47" spans="1:5" ht="14.25" customHeight="1">
      <c r="A47" s="511" t="s">
        <v>105</v>
      </c>
      <c r="B47" s="512">
        <v>1084610</v>
      </c>
      <c r="C47" s="278"/>
      <c r="D47" s="3"/>
      <c r="E47" s="286"/>
    </row>
    <row r="48" spans="1:5" ht="14.25" customHeight="1">
      <c r="A48" s="511" t="s">
        <v>106</v>
      </c>
      <c r="B48" s="512">
        <v>525720</v>
      </c>
      <c r="C48" s="278"/>
      <c r="D48" s="16" t="s">
        <v>11</v>
      </c>
      <c r="E48" s="20">
        <f>MEDIAN(E4:E46,B4:B50)</f>
        <v>243445.5</v>
      </c>
    </row>
    <row r="49" spans="1:5" ht="14.25" customHeight="1">
      <c r="A49" s="511" t="s">
        <v>107</v>
      </c>
      <c r="B49" s="512">
        <v>31848</v>
      </c>
      <c r="C49" s="278"/>
      <c r="D49" s="16" t="s">
        <v>10</v>
      </c>
      <c r="E49" s="81">
        <f>AVERAGE(E4:E46,B4:B50)</f>
        <v>386366</v>
      </c>
    </row>
    <row r="50" spans="1:5" ht="14.25" customHeight="1">
      <c r="A50" s="511" t="s">
        <v>109</v>
      </c>
      <c r="B50" s="512">
        <v>56578</v>
      </c>
      <c r="C50" s="278"/>
      <c r="D50" s="16" t="s">
        <v>237</v>
      </c>
      <c r="E50" s="81">
        <f>SUM(E4:E46,B4:B50)</f>
        <v>34772940</v>
      </c>
    </row>
    <row r="51" spans="1:5" ht="14.25" customHeight="1">
      <c r="A51" s="3"/>
      <c r="B51" s="286"/>
      <c r="C51" s="278"/>
      <c r="D51" s="3"/>
      <c r="E51" s="286"/>
    </row>
    <row r="52" spans="1:5" ht="14.25" customHeight="1">
      <c r="A52" s="3"/>
      <c r="B52" s="286"/>
      <c r="C52" s="278"/>
      <c r="D52" s="3"/>
      <c r="E52" s="12"/>
    </row>
    <row r="53" spans="1:5" ht="14.25" customHeight="1">
      <c r="A53" s="3"/>
      <c r="B53" s="286"/>
      <c r="C53" s="278"/>
      <c r="E53" s="96"/>
    </row>
    <row r="57" spans="1:5" ht="14.25" customHeight="1">
      <c r="D57" s="16"/>
      <c r="E57" s="81"/>
    </row>
    <row r="58" spans="1:5" ht="14.25" customHeight="1">
      <c r="A58" s="9"/>
      <c r="E58" s="81"/>
    </row>
  </sheetData>
  <phoneticPr fontId="40" type="noConversion"/>
  <pageMargins left="0.59055118110236227"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M205"/>
  <sheetViews>
    <sheetView zoomScaleNormal="100" workbookViewId="0">
      <selection activeCell="F1" sqref="F1"/>
    </sheetView>
  </sheetViews>
  <sheetFormatPr defaultColWidth="8.85546875" defaultRowHeight="14.25" customHeight="1"/>
  <cols>
    <col min="1" max="1" width="20.7109375" customWidth="1"/>
    <col min="2" max="2" width="14.140625" customWidth="1"/>
    <col min="3" max="3" width="16.7109375" customWidth="1"/>
    <col min="4" max="4" width="15.42578125" customWidth="1"/>
    <col min="5" max="5" width="22.85546875" customWidth="1"/>
    <col min="6" max="6" width="18.28515625" style="3" customWidth="1"/>
    <col min="7" max="7" width="21.5703125" style="3" bestFit="1" customWidth="1"/>
    <col min="8" max="8" width="23.140625" style="3" bestFit="1" customWidth="1"/>
    <col min="9" max="9" width="31.28515625" style="3" bestFit="1" customWidth="1"/>
    <col min="10" max="10" width="19.5703125" style="3" bestFit="1" customWidth="1"/>
    <col min="13" max="13" width="26.140625" style="3" bestFit="1" customWidth="1"/>
  </cols>
  <sheetData>
    <row r="1" spans="1:10" ht="15.75" customHeight="1">
      <c r="A1" s="10" t="s">
        <v>322</v>
      </c>
      <c r="G1" s="257"/>
      <c r="H1" s="257"/>
      <c r="I1" s="257"/>
      <c r="J1" s="257"/>
    </row>
    <row r="2" spans="1:10" ht="9.6" customHeight="1">
      <c r="G2" s="257"/>
      <c r="H2" s="257"/>
      <c r="I2" s="257"/>
      <c r="J2" s="257"/>
    </row>
    <row r="3" spans="1:10" ht="48" customHeight="1">
      <c r="A3" s="21"/>
      <c r="B3" s="264" t="s">
        <v>323</v>
      </c>
      <c r="C3" s="264" t="s">
        <v>324</v>
      </c>
      <c r="D3" s="264" t="s">
        <v>325</v>
      </c>
      <c r="E3" s="264" t="s">
        <v>326</v>
      </c>
      <c r="F3" s="511"/>
      <c r="G3" s="511"/>
      <c r="H3" s="511"/>
      <c r="I3" s="511"/>
      <c r="J3" s="511"/>
    </row>
    <row r="4" spans="1:10" ht="14.25" customHeight="1">
      <c r="A4" s="511" t="s">
        <v>313</v>
      </c>
      <c r="B4" s="512">
        <v>227079</v>
      </c>
      <c r="C4" s="512">
        <v>83412</v>
      </c>
      <c r="D4" s="512">
        <v>21117</v>
      </c>
      <c r="E4" s="512">
        <v>81634</v>
      </c>
    </row>
    <row r="5" spans="1:10" ht="14.25" customHeight="1">
      <c r="A5" s="511" t="s">
        <v>185</v>
      </c>
      <c r="B5" s="512">
        <v>140548</v>
      </c>
      <c r="C5" s="512">
        <v>77128</v>
      </c>
      <c r="D5" s="512">
        <v>28649</v>
      </c>
      <c r="E5" s="512">
        <v>55344</v>
      </c>
    </row>
    <row r="6" spans="1:10" ht="14.25" customHeight="1">
      <c r="A6" s="511" t="s">
        <v>28</v>
      </c>
      <c r="B6" s="512">
        <v>34583</v>
      </c>
      <c r="C6" s="513">
        <v>122</v>
      </c>
      <c r="D6" s="513"/>
      <c r="E6" s="512">
        <v>1076</v>
      </c>
    </row>
    <row r="7" spans="1:10" ht="14.25" customHeight="1">
      <c r="A7" s="511" t="s">
        <v>29</v>
      </c>
      <c r="B7" s="512">
        <v>134541</v>
      </c>
      <c r="C7" s="512">
        <v>61148</v>
      </c>
      <c r="D7" s="512">
        <v>31697</v>
      </c>
      <c r="E7" s="512">
        <v>84212</v>
      </c>
    </row>
    <row r="8" spans="1:10" ht="14.25" customHeight="1">
      <c r="A8" s="511" t="s">
        <v>31</v>
      </c>
      <c r="B8" s="512">
        <v>372030</v>
      </c>
      <c r="C8" s="512">
        <v>112594</v>
      </c>
      <c r="D8" s="512">
        <v>46534</v>
      </c>
      <c r="E8" s="512">
        <v>131828</v>
      </c>
    </row>
    <row r="9" spans="1:10" ht="14.25" customHeight="1">
      <c r="A9" s="511" t="s">
        <v>32</v>
      </c>
      <c r="B9" s="512">
        <v>147793</v>
      </c>
      <c r="C9" s="512">
        <v>49676</v>
      </c>
      <c r="D9" s="512">
        <v>16442</v>
      </c>
      <c r="E9" s="512">
        <v>52957</v>
      </c>
    </row>
    <row r="10" spans="1:10" ht="14.25" customHeight="1">
      <c r="A10" s="511" t="s">
        <v>36</v>
      </c>
      <c r="B10" s="512">
        <v>24674</v>
      </c>
      <c r="C10" s="512">
        <v>5003</v>
      </c>
      <c r="D10" s="513">
        <v>769</v>
      </c>
      <c r="E10" s="512">
        <v>7748</v>
      </c>
    </row>
    <row r="11" spans="1:10" ht="14.25" customHeight="1">
      <c r="A11" s="511" t="s">
        <v>209</v>
      </c>
      <c r="B11" s="512">
        <v>29574</v>
      </c>
      <c r="C11" s="512">
        <v>15276</v>
      </c>
      <c r="D11" s="512">
        <v>2549</v>
      </c>
      <c r="E11" s="512">
        <v>12939</v>
      </c>
    </row>
    <row r="12" spans="1:10" ht="14.25" customHeight="1">
      <c r="A12" s="511" t="s">
        <v>37</v>
      </c>
      <c r="B12" s="512">
        <v>593043</v>
      </c>
      <c r="C12" s="512">
        <v>204353</v>
      </c>
      <c r="D12" s="512">
        <v>99935</v>
      </c>
      <c r="E12" s="512">
        <v>227041</v>
      </c>
    </row>
    <row r="13" spans="1:10" ht="14.25" customHeight="1">
      <c r="A13" s="511" t="s">
        <v>41</v>
      </c>
      <c r="B13" s="512">
        <v>323729</v>
      </c>
      <c r="C13" s="512">
        <v>133774</v>
      </c>
      <c r="D13" s="512">
        <v>24911</v>
      </c>
      <c r="E13" s="512">
        <v>94983</v>
      </c>
    </row>
    <row r="14" spans="1:10" ht="14.25" customHeight="1">
      <c r="A14" s="511" t="s">
        <v>43</v>
      </c>
      <c r="B14" s="512">
        <v>5440</v>
      </c>
      <c r="C14" s="512">
        <v>2323</v>
      </c>
      <c r="D14" s="513">
        <v>510</v>
      </c>
      <c r="E14" s="512">
        <v>1688</v>
      </c>
    </row>
    <row r="15" spans="1:10" ht="14.25" customHeight="1">
      <c r="A15" s="511" t="s">
        <v>47</v>
      </c>
      <c r="B15" s="512">
        <v>36388</v>
      </c>
      <c r="C15" s="512">
        <v>15263</v>
      </c>
      <c r="D15" s="512">
        <v>2303</v>
      </c>
      <c r="E15" s="512">
        <v>10733</v>
      </c>
    </row>
    <row r="16" spans="1:10" ht="14.25" customHeight="1">
      <c r="A16" s="511" t="s">
        <v>49</v>
      </c>
      <c r="B16" s="512">
        <v>74838</v>
      </c>
      <c r="C16" s="512">
        <v>15009</v>
      </c>
      <c r="D16" s="512">
        <v>10876</v>
      </c>
      <c r="E16" s="512">
        <v>36878</v>
      </c>
    </row>
    <row r="17" spans="1:5" ht="14.25" customHeight="1">
      <c r="A17" s="511" t="s">
        <v>52</v>
      </c>
      <c r="B17" s="512">
        <v>179049</v>
      </c>
      <c r="C17" s="512">
        <v>34940</v>
      </c>
      <c r="D17" s="512">
        <v>12126</v>
      </c>
      <c r="E17" s="512">
        <v>24913</v>
      </c>
    </row>
    <row r="18" spans="1:5" ht="14.25" customHeight="1">
      <c r="A18" s="511" t="s">
        <v>54</v>
      </c>
      <c r="B18" s="512">
        <v>229696</v>
      </c>
      <c r="C18" s="512">
        <v>100373</v>
      </c>
      <c r="D18" s="512">
        <v>41553</v>
      </c>
      <c r="E18" s="512">
        <v>99101</v>
      </c>
    </row>
    <row r="19" spans="1:5" ht="14.25" customHeight="1">
      <c r="A19" s="511" t="s">
        <v>56</v>
      </c>
      <c r="B19" s="512">
        <v>307768</v>
      </c>
      <c r="C19" s="512">
        <v>67453</v>
      </c>
      <c r="D19" s="512">
        <v>37578</v>
      </c>
      <c r="E19" s="512">
        <v>87455</v>
      </c>
    </row>
    <row r="20" spans="1:5" ht="14.25" customHeight="1">
      <c r="A20" s="511" t="s">
        <v>57</v>
      </c>
      <c r="B20" s="512">
        <v>655707</v>
      </c>
      <c r="C20" s="512">
        <v>186119</v>
      </c>
      <c r="D20" s="512">
        <v>66257</v>
      </c>
      <c r="E20" s="512">
        <v>215208</v>
      </c>
    </row>
    <row r="21" spans="1:5" ht="14.25" customHeight="1">
      <c r="A21" s="511" t="s">
        <v>59</v>
      </c>
      <c r="B21" s="512">
        <v>994716</v>
      </c>
      <c r="C21" s="512">
        <v>454915</v>
      </c>
      <c r="D21" s="512">
        <v>117457</v>
      </c>
      <c r="E21" s="512">
        <v>466813</v>
      </c>
    </row>
    <row r="22" spans="1:5" ht="14.25" customHeight="1">
      <c r="A22" s="511" t="s">
        <v>316</v>
      </c>
      <c r="B22" s="512">
        <v>25709</v>
      </c>
      <c r="C22" s="512">
        <v>10915</v>
      </c>
      <c r="D22" s="512">
        <v>1451</v>
      </c>
      <c r="E22" s="512">
        <v>8263</v>
      </c>
    </row>
    <row r="23" spans="1:5" ht="14.25" customHeight="1">
      <c r="A23" s="511" t="s">
        <v>317</v>
      </c>
      <c r="B23" s="512">
        <v>190332</v>
      </c>
      <c r="C23" s="512">
        <v>77210</v>
      </c>
      <c r="D23" s="512">
        <v>12166</v>
      </c>
      <c r="E23" s="512">
        <v>103182</v>
      </c>
    </row>
    <row r="24" spans="1:5" ht="14.25" customHeight="1">
      <c r="A24" s="511" t="s">
        <v>217</v>
      </c>
      <c r="B24" s="512">
        <v>166866</v>
      </c>
      <c r="C24" s="512">
        <v>57550</v>
      </c>
      <c r="D24" s="512">
        <v>12876</v>
      </c>
      <c r="E24" s="512">
        <v>49639</v>
      </c>
    </row>
    <row r="25" spans="1:5" ht="14.25" customHeight="1">
      <c r="A25" s="511" t="s">
        <v>60</v>
      </c>
      <c r="B25" s="512">
        <v>94117</v>
      </c>
      <c r="C25" s="512">
        <v>71861</v>
      </c>
      <c r="D25" s="512">
        <v>11248</v>
      </c>
      <c r="E25" s="512">
        <v>67124</v>
      </c>
    </row>
    <row r="26" spans="1:5" ht="14.25" customHeight="1">
      <c r="A26" s="511" t="s">
        <v>319</v>
      </c>
      <c r="B26" s="512">
        <v>222164</v>
      </c>
      <c r="C26" s="512">
        <v>77859</v>
      </c>
      <c r="D26" s="512">
        <v>22212</v>
      </c>
      <c r="E26" s="512">
        <v>97397</v>
      </c>
    </row>
    <row r="27" spans="1:5" ht="14.25" customHeight="1">
      <c r="A27" s="511" t="s">
        <v>63</v>
      </c>
      <c r="B27" s="512">
        <v>12065</v>
      </c>
      <c r="C27" s="512">
        <v>6101</v>
      </c>
      <c r="D27" s="513">
        <v>793</v>
      </c>
      <c r="E27" s="512">
        <v>3722</v>
      </c>
    </row>
    <row r="28" spans="1:5" ht="14.25" customHeight="1">
      <c r="A28" s="511" t="s">
        <v>65</v>
      </c>
      <c r="B28" s="512">
        <v>191393</v>
      </c>
      <c r="C28" s="512">
        <v>69185</v>
      </c>
      <c r="D28" s="512">
        <v>23012</v>
      </c>
      <c r="E28" s="512">
        <v>75449</v>
      </c>
    </row>
    <row r="29" spans="1:5" ht="14.25" customHeight="1">
      <c r="A29" s="511" t="s">
        <v>70</v>
      </c>
      <c r="B29" s="512">
        <v>387582</v>
      </c>
      <c r="C29" s="512">
        <v>100995</v>
      </c>
      <c r="D29" s="512">
        <v>18338</v>
      </c>
      <c r="E29" s="512">
        <v>108036</v>
      </c>
    </row>
    <row r="30" spans="1:5" ht="14.25" customHeight="1">
      <c r="A30" s="511" t="s">
        <v>74</v>
      </c>
      <c r="B30" s="512">
        <v>157198</v>
      </c>
      <c r="C30" s="512">
        <v>46363</v>
      </c>
      <c r="D30" s="512">
        <v>17433</v>
      </c>
      <c r="E30" s="512">
        <v>64092</v>
      </c>
    </row>
    <row r="31" spans="1:5" ht="14.25" customHeight="1">
      <c r="A31" s="511" t="s">
        <v>75</v>
      </c>
      <c r="B31" s="512">
        <v>187948</v>
      </c>
      <c r="C31" s="512">
        <v>96799</v>
      </c>
      <c r="D31" s="512">
        <v>35525</v>
      </c>
      <c r="E31" s="512">
        <v>142277</v>
      </c>
    </row>
    <row r="32" spans="1:5" ht="14.25" customHeight="1">
      <c r="A32" s="511" t="s">
        <v>78</v>
      </c>
      <c r="B32" s="512">
        <v>487284</v>
      </c>
      <c r="C32" s="512">
        <v>122265</v>
      </c>
      <c r="D32" s="512">
        <v>28100</v>
      </c>
      <c r="E32" s="512">
        <v>125119</v>
      </c>
    </row>
    <row r="33" spans="1:5" ht="14.25" customHeight="1">
      <c r="A33" s="511" t="s">
        <v>80</v>
      </c>
      <c r="B33" s="512">
        <v>39763</v>
      </c>
      <c r="C33" s="512">
        <v>18519</v>
      </c>
      <c r="D33" s="512">
        <v>3128</v>
      </c>
      <c r="E33" s="512">
        <v>15327</v>
      </c>
    </row>
    <row r="34" spans="1:5" ht="14.25" customHeight="1">
      <c r="A34" s="511" t="s">
        <v>81</v>
      </c>
      <c r="B34" s="512">
        <v>88091</v>
      </c>
      <c r="C34" s="512">
        <v>52416</v>
      </c>
      <c r="D34" s="512">
        <v>14812</v>
      </c>
      <c r="E34" s="512">
        <v>47091</v>
      </c>
    </row>
    <row r="35" spans="1:5" ht="14.25" customHeight="1">
      <c r="A35" s="511" t="s">
        <v>221</v>
      </c>
      <c r="B35" s="512">
        <v>7646</v>
      </c>
      <c r="C35" s="512">
        <v>3828</v>
      </c>
      <c r="D35" s="513">
        <v>965</v>
      </c>
      <c r="E35" s="512">
        <v>2136</v>
      </c>
    </row>
    <row r="36" spans="1:5" ht="14.25" customHeight="1">
      <c r="A36" s="511" t="s">
        <v>85</v>
      </c>
      <c r="B36" s="512">
        <v>21146</v>
      </c>
      <c r="C36" s="512">
        <v>4902</v>
      </c>
      <c r="D36" s="512">
        <v>2266</v>
      </c>
      <c r="E36" s="512">
        <v>16667</v>
      </c>
    </row>
    <row r="37" spans="1:5" ht="14.25" customHeight="1">
      <c r="A37" s="511" t="s">
        <v>88</v>
      </c>
      <c r="B37" s="512">
        <v>172308</v>
      </c>
      <c r="C37" s="512">
        <v>63034</v>
      </c>
      <c r="D37" s="512">
        <v>10691</v>
      </c>
      <c r="E37" s="512">
        <v>49809</v>
      </c>
    </row>
    <row r="38" spans="1:5" ht="14.25" customHeight="1">
      <c r="A38" s="511" t="s">
        <v>222</v>
      </c>
      <c r="B38" s="512">
        <v>812056</v>
      </c>
      <c r="C38" s="512">
        <v>129001</v>
      </c>
      <c r="D38" s="512">
        <v>63902</v>
      </c>
      <c r="E38" s="512">
        <v>227872</v>
      </c>
    </row>
    <row r="39" spans="1:5" ht="14.25" customHeight="1">
      <c r="A39" s="511" t="s">
        <v>91</v>
      </c>
      <c r="B39" s="512">
        <v>32787</v>
      </c>
      <c r="C39" s="512">
        <v>11109</v>
      </c>
      <c r="D39" s="512">
        <v>4029</v>
      </c>
      <c r="E39" s="512">
        <v>16992</v>
      </c>
    </row>
    <row r="40" spans="1:5" ht="14.25" customHeight="1">
      <c r="A40" s="511" t="s">
        <v>92</v>
      </c>
      <c r="B40" s="512">
        <v>571606</v>
      </c>
      <c r="C40" s="512">
        <v>255824</v>
      </c>
      <c r="D40" s="512">
        <v>80327</v>
      </c>
      <c r="E40" s="512">
        <v>381715</v>
      </c>
    </row>
    <row r="41" spans="1:5" ht="14.25" customHeight="1">
      <c r="A41" s="511" t="s">
        <v>187</v>
      </c>
      <c r="B41" s="512">
        <v>592589</v>
      </c>
      <c r="C41" s="512">
        <v>200325</v>
      </c>
      <c r="D41" s="512">
        <v>60229</v>
      </c>
      <c r="E41" s="512">
        <v>158759</v>
      </c>
    </row>
    <row r="42" spans="1:5" ht="14.25" customHeight="1">
      <c r="A42" s="511" t="s">
        <v>97</v>
      </c>
      <c r="B42" s="512">
        <v>80850</v>
      </c>
      <c r="C42" s="512">
        <v>43429</v>
      </c>
      <c r="D42" s="512">
        <v>6830</v>
      </c>
      <c r="E42" s="512">
        <v>25264</v>
      </c>
    </row>
    <row r="43" spans="1:5" ht="14.25" customHeight="1">
      <c r="A43" s="511" t="s">
        <v>99</v>
      </c>
      <c r="B43" s="512">
        <v>120148</v>
      </c>
      <c r="C43" s="512">
        <v>45581</v>
      </c>
      <c r="D43" s="512">
        <v>9370</v>
      </c>
      <c r="E43" s="512">
        <v>50228</v>
      </c>
    </row>
    <row r="44" spans="1:5" ht="14.25" customHeight="1">
      <c r="A44" s="511" t="s">
        <v>100</v>
      </c>
      <c r="B44" s="512">
        <v>99845</v>
      </c>
      <c r="C44" s="512">
        <v>28748</v>
      </c>
      <c r="D44" s="512">
        <v>11986</v>
      </c>
      <c r="E44" s="512">
        <v>35660</v>
      </c>
    </row>
    <row r="45" spans="1:5" ht="14.25" customHeight="1">
      <c r="A45" s="511" t="s">
        <v>223</v>
      </c>
      <c r="B45" s="512">
        <v>570092</v>
      </c>
      <c r="C45" s="512">
        <v>233087</v>
      </c>
      <c r="D45" s="512">
        <v>76099</v>
      </c>
      <c r="E45" s="512">
        <v>228716</v>
      </c>
    </row>
    <row r="46" spans="1:5" ht="14.25" customHeight="1">
      <c r="A46" s="511" t="s">
        <v>103</v>
      </c>
      <c r="B46" s="512">
        <v>12981</v>
      </c>
      <c r="C46" s="512">
        <v>3537</v>
      </c>
      <c r="D46" s="513">
        <v>503</v>
      </c>
      <c r="E46" s="512">
        <v>2301</v>
      </c>
    </row>
    <row r="47" spans="1:5" ht="14.25" customHeight="1">
      <c r="A47" s="511" t="s">
        <v>105</v>
      </c>
      <c r="B47" s="512">
        <v>665209</v>
      </c>
      <c r="C47" s="512">
        <v>317501</v>
      </c>
      <c r="D47" s="512">
        <v>101900</v>
      </c>
      <c r="E47" s="512">
        <v>355793</v>
      </c>
    </row>
    <row r="48" spans="1:5" ht="14.25" customHeight="1">
      <c r="A48" s="511" t="s">
        <v>106</v>
      </c>
      <c r="B48" s="512">
        <v>381751</v>
      </c>
      <c r="C48" s="512">
        <v>114678</v>
      </c>
      <c r="D48" s="512">
        <v>29291</v>
      </c>
      <c r="E48" s="512">
        <v>72044</v>
      </c>
    </row>
    <row r="49" spans="1:5" ht="14.25" customHeight="1">
      <c r="A49" s="511" t="s">
        <v>107</v>
      </c>
      <c r="B49" s="512">
        <v>24823</v>
      </c>
      <c r="C49" s="512">
        <v>5506</v>
      </c>
      <c r="D49" s="512">
        <v>1519</v>
      </c>
      <c r="E49" s="512">
        <v>7836</v>
      </c>
    </row>
    <row r="50" spans="1:5" ht="14.25" customHeight="1">
      <c r="A50" s="511" t="s">
        <v>109</v>
      </c>
      <c r="B50" s="512">
        <v>33036</v>
      </c>
      <c r="C50" s="512">
        <v>19358</v>
      </c>
      <c r="D50" s="512">
        <v>4184</v>
      </c>
      <c r="E50" s="512">
        <v>15999</v>
      </c>
    </row>
    <row r="51" spans="1:5" ht="14.25" customHeight="1">
      <c r="B51" s="279"/>
      <c r="C51" s="279"/>
      <c r="D51" s="268"/>
      <c r="E51" s="279"/>
    </row>
    <row r="52" spans="1:5" ht="14.25" customHeight="1">
      <c r="A52" s="3"/>
      <c r="B52" s="279"/>
      <c r="C52" s="279"/>
      <c r="D52" s="268"/>
      <c r="E52" s="279"/>
    </row>
    <row r="53" spans="1:5" ht="14.25" customHeight="1">
      <c r="A53" s="3"/>
      <c r="B53" s="279"/>
      <c r="C53" s="279"/>
      <c r="D53" s="279"/>
      <c r="E53" s="279"/>
    </row>
    <row r="54" spans="1:5" s="73" customFormat="1" ht="14.25" customHeight="1">
      <c r="A54" s="3"/>
      <c r="B54" s="279"/>
      <c r="C54" s="279"/>
      <c r="D54" s="279"/>
      <c r="E54" s="279"/>
    </row>
    <row r="55" spans="1:5" ht="14.25" customHeight="1">
      <c r="A55" s="3"/>
      <c r="B55" s="279"/>
      <c r="C55" s="279"/>
      <c r="D55" s="279"/>
      <c r="E55" s="279"/>
    </row>
    <row r="56" spans="1:5" ht="14.25" customHeight="1">
      <c r="A56" s="3"/>
      <c r="B56" s="588"/>
      <c r="C56" s="588"/>
      <c r="D56" s="588"/>
      <c r="E56" s="588"/>
    </row>
    <row r="57" spans="1:5" ht="14.25" customHeight="1">
      <c r="A57" s="3"/>
      <c r="B57" s="19"/>
      <c r="C57" s="19"/>
      <c r="D57" s="19"/>
      <c r="E57" s="19"/>
    </row>
    <row r="63" spans="1:5" ht="14.25" customHeight="1">
      <c r="C63" s="1"/>
    </row>
    <row r="100" spans="1:5" ht="14.25" customHeight="1">
      <c r="A100" s="97"/>
      <c r="B100" s="98"/>
      <c r="C100" s="98"/>
      <c r="D100" s="98"/>
      <c r="E100" s="98"/>
    </row>
    <row r="101" spans="1:5" ht="14.25" customHeight="1">
      <c r="A101" s="97"/>
      <c r="B101" s="98"/>
      <c r="C101" s="98"/>
      <c r="D101" s="98"/>
      <c r="E101" s="98"/>
    </row>
    <row r="102" spans="1:5" ht="14.25" customHeight="1">
      <c r="A102" s="97"/>
    </row>
    <row r="103" spans="1:5" ht="14.25" customHeight="1">
      <c r="A103" s="97"/>
      <c r="B103" s="70"/>
      <c r="C103" s="70"/>
      <c r="D103" s="70"/>
      <c r="E103" s="70"/>
    </row>
    <row r="104" spans="1:5" ht="14.25" customHeight="1">
      <c r="A104" s="97"/>
      <c r="B104" s="70"/>
      <c r="C104" s="70"/>
      <c r="D104" s="70"/>
      <c r="E104" s="70"/>
    </row>
    <row r="105" spans="1:5" ht="14.25" customHeight="1">
      <c r="A105" s="97"/>
      <c r="B105" s="70"/>
      <c r="C105" s="70"/>
      <c r="D105" s="70"/>
      <c r="E105" s="70"/>
    </row>
    <row r="106" spans="1:5" ht="14.25" customHeight="1">
      <c r="A106" s="97"/>
    </row>
    <row r="107" spans="1:5" ht="14.25" customHeight="1">
      <c r="A107" s="97"/>
    </row>
    <row r="108" spans="1:5" ht="14.25" customHeight="1">
      <c r="A108" s="97"/>
    </row>
    <row r="109" spans="1:5" ht="14.25" customHeight="1">
      <c r="A109" s="97"/>
    </row>
    <row r="110" spans="1:5" ht="14.25" customHeight="1">
      <c r="A110" s="97"/>
    </row>
    <row r="111" spans="1:5" ht="14.25" customHeight="1">
      <c r="A111" s="97"/>
    </row>
    <row r="112" spans="1:5" ht="14.25" customHeight="1">
      <c r="A112" s="97"/>
    </row>
    <row r="113" spans="1:1" ht="14.25" customHeight="1">
      <c r="A113" s="97"/>
    </row>
    <row r="114" spans="1:1" ht="14.25" customHeight="1">
      <c r="A114" s="97"/>
    </row>
    <row r="115" spans="1:1" ht="14.25" customHeight="1">
      <c r="A115" s="97"/>
    </row>
    <row r="116" spans="1:1" ht="14.25" customHeight="1">
      <c r="A116" s="97"/>
    </row>
    <row r="117" spans="1:1" ht="14.25" customHeight="1">
      <c r="A117" s="97"/>
    </row>
    <row r="118" spans="1:1" ht="14.25" customHeight="1">
      <c r="A118" s="97"/>
    </row>
    <row r="119" spans="1:1" ht="14.25" customHeight="1">
      <c r="A119" s="97"/>
    </row>
    <row r="120" spans="1:1" ht="14.25" customHeight="1">
      <c r="A120" s="97"/>
    </row>
    <row r="121" spans="1:1" ht="14.25" customHeight="1">
      <c r="A121" s="97"/>
    </row>
    <row r="122" spans="1:1" ht="14.25" customHeight="1">
      <c r="A122" s="97"/>
    </row>
    <row r="123" spans="1:1" ht="14.25" customHeight="1">
      <c r="A123" s="97"/>
    </row>
    <row r="124" spans="1:1" ht="14.25" customHeight="1">
      <c r="A124" s="97"/>
    </row>
    <row r="125" spans="1:1" ht="14.25" customHeight="1">
      <c r="A125" s="97"/>
    </row>
    <row r="126" spans="1:1" ht="14.25" customHeight="1">
      <c r="A126" s="97"/>
    </row>
    <row r="127" spans="1:1" ht="14.25" customHeight="1">
      <c r="A127" s="97"/>
    </row>
    <row r="128" spans="1:1" ht="14.25" customHeight="1">
      <c r="A128" s="97"/>
    </row>
    <row r="129" spans="1:1" ht="14.25" customHeight="1">
      <c r="A129" s="97"/>
    </row>
    <row r="130" spans="1:1" ht="14.25" customHeight="1">
      <c r="A130" s="97"/>
    </row>
    <row r="131" spans="1:1" ht="14.25" customHeight="1">
      <c r="A131" s="97"/>
    </row>
    <row r="132" spans="1:1" ht="14.25" customHeight="1">
      <c r="A132" s="97"/>
    </row>
    <row r="133" spans="1:1" ht="14.25" customHeight="1">
      <c r="A133" s="97"/>
    </row>
    <row r="134" spans="1:1" ht="14.25" customHeight="1">
      <c r="A134" s="97"/>
    </row>
    <row r="135" spans="1:1" ht="14.25" customHeight="1">
      <c r="A135" s="97"/>
    </row>
    <row r="136" spans="1:1" ht="14.25" customHeight="1">
      <c r="A136" s="97"/>
    </row>
    <row r="137" spans="1:1" ht="14.25" customHeight="1">
      <c r="A137" s="97"/>
    </row>
    <row r="138" spans="1:1" ht="14.25" customHeight="1">
      <c r="A138" s="97"/>
    </row>
    <row r="139" spans="1:1" ht="14.25" customHeight="1">
      <c r="A139" s="97"/>
    </row>
    <row r="140" spans="1:1" ht="14.25" customHeight="1">
      <c r="A140" s="97"/>
    </row>
    <row r="141" spans="1:1" ht="14.25" customHeight="1">
      <c r="A141" s="97"/>
    </row>
    <row r="142" spans="1:1" ht="14.25" customHeight="1">
      <c r="A142" s="97"/>
    </row>
    <row r="143" spans="1:1" ht="14.25" customHeight="1">
      <c r="A143" s="97"/>
    </row>
    <row r="144" spans="1:1" ht="14.25" customHeight="1">
      <c r="A144" s="97"/>
    </row>
    <row r="145" spans="1:5" ht="14.25" customHeight="1">
      <c r="A145" s="97"/>
    </row>
    <row r="146" spans="1:5" ht="14.25" customHeight="1">
      <c r="A146" s="97"/>
    </row>
    <row r="147" spans="1:5" ht="14.25" customHeight="1">
      <c r="A147" s="97"/>
    </row>
    <row r="148" spans="1:5" ht="14.25" customHeight="1">
      <c r="A148" s="97"/>
    </row>
    <row r="149" spans="1:5" ht="14.25" customHeight="1">
      <c r="A149" s="97"/>
    </row>
    <row r="150" spans="1:5" ht="14.25" customHeight="1">
      <c r="A150" s="97"/>
    </row>
    <row r="151" spans="1:5" ht="14.25" customHeight="1">
      <c r="A151" s="97"/>
    </row>
    <row r="152" spans="1:5" ht="14.25" customHeight="1">
      <c r="A152" s="97"/>
    </row>
    <row r="153" spans="1:5" ht="14.25" customHeight="1">
      <c r="A153" s="97"/>
    </row>
    <row r="154" spans="1:5" ht="14.25" customHeight="1">
      <c r="A154" s="97"/>
    </row>
    <row r="157" spans="1:5" ht="14.25" customHeight="1">
      <c r="B157" s="84"/>
      <c r="C157" s="84"/>
      <c r="D157" s="84"/>
      <c r="E157" s="84"/>
    </row>
    <row r="158" spans="1:5" ht="14.25" customHeight="1">
      <c r="B158" s="84"/>
      <c r="C158" s="84"/>
      <c r="D158" s="84"/>
      <c r="E158" s="84"/>
    </row>
    <row r="159" spans="1:5" ht="14.25" customHeight="1">
      <c r="B159" s="84"/>
      <c r="C159" s="84"/>
      <c r="D159" s="84"/>
      <c r="E159" s="84"/>
    </row>
    <row r="160" spans="1:5" ht="14.25" customHeight="1">
      <c r="B160" s="3"/>
      <c r="C160" s="3"/>
      <c r="D160" s="3"/>
      <c r="E160" s="3"/>
    </row>
    <row r="161" spans="2:5" ht="14.25" customHeight="1">
      <c r="B161" s="3"/>
      <c r="C161" s="3"/>
      <c r="D161" s="3"/>
      <c r="E161" s="3"/>
    </row>
    <row r="162" spans="2:5" ht="14.25" customHeight="1">
      <c r="B162" s="3"/>
      <c r="C162" s="3"/>
      <c r="D162" s="3"/>
      <c r="E162" s="3"/>
    </row>
    <row r="163" spans="2:5" ht="14.25" customHeight="1">
      <c r="B163" s="3"/>
      <c r="C163" s="3"/>
      <c r="D163" s="3"/>
      <c r="E163" s="3"/>
    </row>
    <row r="164" spans="2:5" ht="14.25" customHeight="1">
      <c r="B164" s="3"/>
      <c r="C164" s="3"/>
      <c r="D164" s="3"/>
      <c r="E164" s="3"/>
    </row>
    <row r="165" spans="2:5" ht="14.25" customHeight="1">
      <c r="B165" s="3"/>
      <c r="C165" s="3"/>
      <c r="D165" s="3"/>
      <c r="E165" s="3"/>
    </row>
    <row r="166" spans="2:5" ht="14.25" customHeight="1">
      <c r="B166" s="3"/>
      <c r="C166" s="3"/>
      <c r="D166" s="3"/>
      <c r="E166" s="3"/>
    </row>
    <row r="167" spans="2:5" ht="14.25" customHeight="1">
      <c r="B167" s="3"/>
      <c r="C167" s="3"/>
      <c r="D167" s="3"/>
      <c r="E167" s="3"/>
    </row>
    <row r="168" spans="2:5" ht="14.25" customHeight="1">
      <c r="B168" s="3"/>
      <c r="C168" s="3"/>
      <c r="D168" s="3"/>
      <c r="E168" s="3"/>
    </row>
    <row r="169" spans="2:5" ht="14.25" customHeight="1">
      <c r="B169" s="3"/>
      <c r="C169" s="3"/>
      <c r="D169" s="3"/>
      <c r="E169" s="3"/>
    </row>
    <row r="170" spans="2:5" ht="14.25" customHeight="1">
      <c r="B170" s="3"/>
      <c r="C170" s="3"/>
      <c r="D170" s="3"/>
      <c r="E170" s="3"/>
    </row>
    <row r="171" spans="2:5" ht="14.25" customHeight="1">
      <c r="B171" s="3"/>
      <c r="C171" s="3"/>
      <c r="D171" s="3"/>
      <c r="E171" s="3"/>
    </row>
    <row r="172" spans="2:5" ht="14.25" customHeight="1">
      <c r="B172" s="3"/>
      <c r="C172" s="3"/>
      <c r="D172" s="3"/>
      <c r="E172" s="3"/>
    </row>
    <row r="173" spans="2:5" ht="14.25" customHeight="1">
      <c r="B173" s="3"/>
      <c r="C173" s="3"/>
      <c r="D173" s="3"/>
      <c r="E173" s="3"/>
    </row>
    <row r="174" spans="2:5" ht="14.25" customHeight="1">
      <c r="B174" s="3"/>
      <c r="C174" s="3"/>
      <c r="D174" s="3"/>
      <c r="E174" s="3"/>
    </row>
    <row r="175" spans="2:5" ht="14.25" customHeight="1">
      <c r="B175" s="3"/>
      <c r="C175" s="3"/>
      <c r="D175" s="3"/>
      <c r="E175" s="3"/>
    </row>
    <row r="176" spans="2:5" ht="14.25" customHeight="1">
      <c r="B176" s="3"/>
      <c r="C176" s="3"/>
      <c r="D176" s="3"/>
      <c r="E176" s="3"/>
    </row>
    <row r="177" spans="2:5" ht="14.25" customHeight="1">
      <c r="B177" s="3"/>
      <c r="C177" s="3"/>
      <c r="D177" s="3"/>
      <c r="E177" s="3"/>
    </row>
    <row r="178" spans="2:5" ht="14.25" customHeight="1">
      <c r="B178" s="3"/>
      <c r="C178" s="3"/>
      <c r="D178" s="3"/>
      <c r="E178" s="3"/>
    </row>
    <row r="179" spans="2:5" ht="14.25" customHeight="1">
      <c r="B179" s="3"/>
      <c r="C179" s="3"/>
      <c r="D179" s="3"/>
      <c r="E179" s="3"/>
    </row>
    <row r="180" spans="2:5" ht="14.25" customHeight="1">
      <c r="B180" s="3"/>
      <c r="C180" s="3"/>
      <c r="D180" s="3"/>
      <c r="E180" s="3"/>
    </row>
    <row r="181" spans="2:5" ht="14.25" customHeight="1">
      <c r="B181" s="3"/>
      <c r="C181" s="3"/>
      <c r="D181" s="3"/>
      <c r="E181" s="3"/>
    </row>
    <row r="182" spans="2:5" ht="14.25" customHeight="1">
      <c r="B182" s="3"/>
      <c r="C182" s="3"/>
      <c r="D182" s="3"/>
      <c r="E182" s="3"/>
    </row>
    <row r="183" spans="2:5" ht="14.25" customHeight="1">
      <c r="B183" s="3"/>
      <c r="C183" s="3"/>
      <c r="D183" s="3"/>
      <c r="E183" s="3"/>
    </row>
    <row r="184" spans="2:5" ht="14.25" customHeight="1">
      <c r="B184" s="3"/>
      <c r="C184" s="3"/>
      <c r="D184" s="3"/>
      <c r="E184" s="3"/>
    </row>
    <row r="185" spans="2:5" ht="14.25" customHeight="1">
      <c r="B185" s="3"/>
      <c r="C185" s="3"/>
      <c r="D185" s="3"/>
      <c r="E185" s="3"/>
    </row>
    <row r="186" spans="2:5" ht="14.25" customHeight="1">
      <c r="B186" s="3"/>
      <c r="C186" s="3"/>
      <c r="D186" s="3"/>
      <c r="E186" s="3"/>
    </row>
    <row r="187" spans="2:5" ht="14.25" customHeight="1">
      <c r="B187" s="3"/>
      <c r="C187" s="3"/>
      <c r="D187" s="3"/>
      <c r="E187" s="3"/>
    </row>
    <row r="188" spans="2:5" ht="14.25" customHeight="1">
      <c r="B188" s="3"/>
      <c r="C188" s="3"/>
      <c r="D188" s="3"/>
      <c r="E188" s="3"/>
    </row>
    <row r="189" spans="2:5" ht="14.25" customHeight="1">
      <c r="B189" s="3"/>
      <c r="C189" s="3"/>
      <c r="D189" s="3"/>
      <c r="E189" s="3"/>
    </row>
    <row r="190" spans="2:5" ht="14.25" customHeight="1">
      <c r="B190" s="3"/>
      <c r="C190" s="3"/>
      <c r="D190" s="3"/>
      <c r="E190" s="3"/>
    </row>
    <row r="191" spans="2:5" ht="14.25" customHeight="1">
      <c r="B191" s="3"/>
      <c r="C191" s="3"/>
      <c r="D191" s="3"/>
      <c r="E191" s="3"/>
    </row>
    <row r="192" spans="2:5" ht="14.25" customHeight="1">
      <c r="B192" s="3"/>
      <c r="C192" s="3"/>
      <c r="D192" s="3"/>
      <c r="E192" s="3"/>
    </row>
    <row r="193" spans="2:5" ht="14.25" customHeight="1">
      <c r="B193" s="3"/>
      <c r="C193" s="3"/>
      <c r="D193" s="3"/>
      <c r="E193" s="3"/>
    </row>
    <row r="194" spans="2:5" ht="14.25" customHeight="1">
      <c r="B194" s="3"/>
      <c r="C194" s="3"/>
      <c r="D194" s="3"/>
      <c r="E194" s="3"/>
    </row>
    <row r="195" spans="2:5" ht="14.25" customHeight="1">
      <c r="B195" s="3"/>
      <c r="C195" s="3"/>
      <c r="D195" s="3"/>
      <c r="E195" s="3"/>
    </row>
    <row r="196" spans="2:5" ht="14.25" customHeight="1">
      <c r="B196" s="3"/>
      <c r="C196" s="3"/>
      <c r="D196" s="3"/>
      <c r="E196" s="3"/>
    </row>
    <row r="197" spans="2:5" ht="14.25" customHeight="1">
      <c r="B197" s="3"/>
      <c r="C197" s="3"/>
      <c r="D197" s="3"/>
      <c r="E197" s="3"/>
    </row>
    <row r="198" spans="2:5" ht="14.25" customHeight="1">
      <c r="B198" s="3"/>
      <c r="C198" s="3"/>
      <c r="D198" s="3"/>
      <c r="E198" s="3"/>
    </row>
    <row r="199" spans="2:5" ht="14.25" customHeight="1">
      <c r="B199" s="3"/>
      <c r="C199" s="3"/>
      <c r="D199" s="3"/>
      <c r="E199" s="3"/>
    </row>
    <row r="200" spans="2:5" ht="14.25" customHeight="1">
      <c r="B200" s="3"/>
      <c r="C200" s="3"/>
      <c r="D200" s="3"/>
      <c r="E200" s="3"/>
    </row>
    <row r="201" spans="2:5" ht="14.25" customHeight="1">
      <c r="B201" s="3"/>
      <c r="C201" s="3"/>
      <c r="D201" s="3"/>
      <c r="E201" s="3"/>
    </row>
    <row r="202" spans="2:5" ht="14.25" customHeight="1">
      <c r="B202" s="3"/>
      <c r="C202" s="3"/>
      <c r="D202" s="3"/>
      <c r="E202" s="3"/>
    </row>
    <row r="203" spans="2:5" ht="14.25" customHeight="1">
      <c r="B203" s="3"/>
      <c r="C203" s="3"/>
      <c r="D203" s="3"/>
      <c r="E203" s="3"/>
    </row>
    <row r="204" spans="2:5" ht="14.25" customHeight="1">
      <c r="B204" s="3"/>
      <c r="C204" s="3"/>
      <c r="D204" s="3"/>
      <c r="E204" s="3"/>
    </row>
    <row r="205" spans="2:5" ht="14.25" customHeight="1">
      <c r="B205" s="3"/>
      <c r="C205" s="3"/>
      <c r="D205" s="3"/>
      <c r="E205" s="3"/>
    </row>
  </sheetData>
  <sortState xmlns:xlrd2="http://schemas.microsoft.com/office/spreadsheetml/2017/richdata2" ref="F4:J93">
    <sortCondition ref="F4:F93"/>
  </sortState>
  <mergeCells count="1">
    <mergeCell ref="B56:E56"/>
  </mergeCells>
  <phoneticPr fontId="40" type="noConversion"/>
  <hyperlinks>
    <hyperlink ref="B3" r:id="rId1" location="'18'!M1" display="Books" xr:uid="{00000000-0004-0000-0F00-000000000000}"/>
    <hyperlink ref="C3" r:id="rId2" location="'21'!H1" display="Non-Books" xr:uid="{00000000-0004-0000-0F00-000001000000}"/>
  </hyperlinks>
  <pageMargins left="0.39370078740157483" right="0.39370078740157483" top="0.51181102362204722" bottom="0.43307086614173229" header="0.35433070866141736" footer="0.27559055118110237"/>
  <pageSetup paperSize="9" orientation="portrait" r:id="rId3"/>
  <headerFooter alignWithMargins="0">
    <oddFooter>&amp;C&amp;9&amp;P&amp;L&amp;9Public Library Statistics 2019–20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R106"/>
  <sheetViews>
    <sheetView zoomScaleNormal="100" workbookViewId="0">
      <pane ySplit="3" topLeftCell="A4" activePane="bottomLeft" state="frozen"/>
      <selection activeCell="J2" sqref="J2"/>
      <selection pane="bottomLeft" activeCell="F1" sqref="F1"/>
    </sheetView>
  </sheetViews>
  <sheetFormatPr defaultColWidth="8.85546875" defaultRowHeight="14.25" customHeight="1"/>
  <cols>
    <col min="1" max="1" width="20.7109375" customWidth="1"/>
    <col min="2" max="2" width="15.28515625" customWidth="1"/>
    <col min="3" max="3" width="15.85546875" customWidth="1"/>
    <col min="4" max="4" width="14.7109375" customWidth="1"/>
    <col min="5" max="5" width="20.28515625" customWidth="1"/>
    <col min="6" max="6" width="13.140625" customWidth="1"/>
    <col min="9" max="9" width="9.85546875" bestFit="1" customWidth="1"/>
    <col min="14" max="14" width="26.42578125" customWidth="1"/>
    <col min="15" max="15" width="26.28515625" customWidth="1"/>
  </cols>
  <sheetData>
    <row r="1" spans="1:18" ht="18" customHeight="1">
      <c r="A1" s="10" t="s">
        <v>322</v>
      </c>
    </row>
    <row r="2" spans="1:18" ht="11.1" customHeight="1"/>
    <row r="3" spans="1:18" ht="49.5" customHeight="1">
      <c r="A3" s="21"/>
      <c r="B3" s="264" t="s">
        <v>323</v>
      </c>
      <c r="C3" s="264" t="s">
        <v>324</v>
      </c>
      <c r="D3" s="264" t="s">
        <v>325</v>
      </c>
      <c r="E3" s="264" t="s">
        <v>326</v>
      </c>
    </row>
    <row r="4" spans="1:18" ht="14.25" customHeight="1">
      <c r="A4" s="511" t="s">
        <v>110</v>
      </c>
      <c r="B4" s="512">
        <v>465674</v>
      </c>
      <c r="C4" s="512">
        <v>112124</v>
      </c>
      <c r="D4" s="512">
        <v>29296</v>
      </c>
      <c r="E4" s="512">
        <v>90741</v>
      </c>
      <c r="F4" s="19"/>
      <c r="G4" s="19"/>
      <c r="H4" s="70"/>
      <c r="O4" s="529"/>
      <c r="P4" s="529"/>
      <c r="Q4" s="529"/>
      <c r="R4" s="529"/>
    </row>
    <row r="5" spans="1:18" s="3" customFormat="1" ht="14.25" customHeight="1">
      <c r="A5" s="511" t="s">
        <v>225</v>
      </c>
      <c r="B5" s="512">
        <v>177071</v>
      </c>
      <c r="C5" s="512">
        <v>58881</v>
      </c>
      <c r="D5" s="512">
        <v>14075</v>
      </c>
      <c r="E5" s="512">
        <v>49174</v>
      </c>
      <c r="F5" s="19"/>
      <c r="G5" s="19"/>
      <c r="H5" s="70"/>
      <c r="N5"/>
      <c r="O5" s="529"/>
      <c r="P5" s="529"/>
      <c r="Q5" s="529"/>
      <c r="R5" s="529"/>
    </row>
    <row r="6" spans="1:18" ht="14.25" customHeight="1">
      <c r="A6" s="511" t="s">
        <v>113</v>
      </c>
      <c r="B6" s="512">
        <v>262575</v>
      </c>
      <c r="C6" s="512">
        <v>117763</v>
      </c>
      <c r="D6" s="512">
        <v>19654</v>
      </c>
      <c r="E6" s="512">
        <v>69218</v>
      </c>
      <c r="F6" s="19"/>
      <c r="G6" s="19"/>
      <c r="H6" s="70"/>
      <c r="O6" s="529"/>
      <c r="P6" s="529"/>
      <c r="Q6" s="529"/>
      <c r="R6" s="529"/>
    </row>
    <row r="7" spans="1:18" ht="14.25" customHeight="1">
      <c r="A7" s="511" t="s">
        <v>226</v>
      </c>
      <c r="B7" s="512">
        <v>407275</v>
      </c>
      <c r="C7" s="512">
        <v>188389</v>
      </c>
      <c r="D7" s="512">
        <v>55885</v>
      </c>
      <c r="E7" s="512">
        <v>141264</v>
      </c>
      <c r="F7" s="19"/>
      <c r="G7" s="19"/>
      <c r="H7" s="70"/>
      <c r="O7" s="529"/>
      <c r="P7" s="529"/>
      <c r="Q7" s="529"/>
      <c r="R7" s="529"/>
    </row>
    <row r="8" spans="1:18" ht="14.25" customHeight="1">
      <c r="A8" s="511" t="s">
        <v>115</v>
      </c>
      <c r="B8" s="512">
        <v>53049</v>
      </c>
      <c r="C8" s="512">
        <v>15630</v>
      </c>
      <c r="D8" s="512">
        <v>7877</v>
      </c>
      <c r="E8" s="512">
        <v>28804</v>
      </c>
      <c r="F8" s="19"/>
      <c r="G8" s="19"/>
      <c r="H8" s="70"/>
      <c r="O8" s="529"/>
      <c r="P8" s="529"/>
      <c r="Q8" s="529"/>
      <c r="R8" s="529"/>
    </row>
    <row r="9" spans="1:18" ht="14.25" customHeight="1">
      <c r="A9" s="511" t="s">
        <v>117</v>
      </c>
      <c r="B9" s="512">
        <v>223235</v>
      </c>
      <c r="C9" s="512">
        <v>47686</v>
      </c>
      <c r="D9" s="512">
        <v>20445</v>
      </c>
      <c r="E9" s="512">
        <v>52440</v>
      </c>
      <c r="F9" s="19"/>
      <c r="G9" s="19"/>
      <c r="H9" s="70"/>
      <c r="O9" s="529"/>
      <c r="P9" s="529"/>
      <c r="Q9" s="529"/>
      <c r="R9" s="529"/>
    </row>
    <row r="10" spans="1:18" ht="14.25" customHeight="1">
      <c r="A10" s="511" t="s">
        <v>314</v>
      </c>
      <c r="B10" s="512">
        <v>15047</v>
      </c>
      <c r="C10" s="512">
        <v>10057</v>
      </c>
      <c r="D10" s="512">
        <v>1476</v>
      </c>
      <c r="E10" s="512">
        <v>15501</v>
      </c>
      <c r="F10" s="19"/>
      <c r="G10" s="19"/>
      <c r="H10" s="70"/>
      <c r="O10" s="529"/>
      <c r="P10" s="529"/>
      <c r="Q10" s="529"/>
      <c r="R10" s="529"/>
    </row>
    <row r="11" spans="1:18" ht="14.25" customHeight="1">
      <c r="A11" s="511" t="s">
        <v>315</v>
      </c>
      <c r="B11" s="512">
        <v>59771</v>
      </c>
      <c r="C11" s="512">
        <v>14653</v>
      </c>
      <c r="D11" s="512">
        <v>2642</v>
      </c>
      <c r="E11" s="512">
        <v>10609</v>
      </c>
      <c r="F11" s="19"/>
      <c r="G11" s="19"/>
      <c r="H11" s="70"/>
      <c r="O11" s="529"/>
      <c r="P11" s="529"/>
      <c r="Q11" s="529"/>
      <c r="R11" s="529"/>
    </row>
    <row r="12" spans="1:18" ht="14.25" customHeight="1">
      <c r="A12" s="511" t="s">
        <v>125</v>
      </c>
      <c r="B12" s="512">
        <v>768589</v>
      </c>
      <c r="C12" s="512">
        <v>354955</v>
      </c>
      <c r="D12" s="512">
        <v>162052</v>
      </c>
      <c r="E12" s="512">
        <v>356157</v>
      </c>
      <c r="F12" s="19"/>
      <c r="G12" s="19"/>
      <c r="H12" s="70"/>
      <c r="O12" s="529"/>
      <c r="P12" s="529"/>
      <c r="Q12" s="529"/>
      <c r="R12" s="529"/>
    </row>
    <row r="13" spans="1:18" ht="14.25" customHeight="1">
      <c r="A13" s="511" t="s">
        <v>126</v>
      </c>
      <c r="B13" s="512">
        <v>356668</v>
      </c>
      <c r="C13" s="512">
        <v>125678</v>
      </c>
      <c r="D13" s="512">
        <v>56569</v>
      </c>
      <c r="E13" s="512">
        <v>91566</v>
      </c>
      <c r="F13" s="19"/>
      <c r="G13" s="19"/>
      <c r="H13" s="70"/>
      <c r="O13" s="529"/>
      <c r="P13" s="529"/>
      <c r="Q13" s="529"/>
      <c r="R13" s="529"/>
    </row>
    <row r="14" spans="1:18" ht="14.25" customHeight="1">
      <c r="A14" s="511" t="s">
        <v>227</v>
      </c>
      <c r="B14" s="512">
        <v>40119</v>
      </c>
      <c r="C14" s="512">
        <v>14378</v>
      </c>
      <c r="D14" s="512">
        <v>2728</v>
      </c>
      <c r="E14" s="512">
        <v>18408</v>
      </c>
      <c r="F14" s="19"/>
      <c r="G14" s="19"/>
      <c r="H14" s="70"/>
      <c r="O14" s="529"/>
      <c r="P14" s="529"/>
      <c r="Q14" s="529"/>
      <c r="R14" s="529"/>
    </row>
    <row r="15" spans="1:18" ht="14.25" customHeight="1">
      <c r="A15" s="511" t="s">
        <v>127</v>
      </c>
      <c r="B15" s="512">
        <v>876549</v>
      </c>
      <c r="C15" s="512">
        <v>292616</v>
      </c>
      <c r="D15" s="512">
        <v>124290</v>
      </c>
      <c r="E15" s="512">
        <v>360382</v>
      </c>
      <c r="F15" s="19"/>
      <c r="G15" s="19"/>
      <c r="H15" s="70"/>
      <c r="O15" s="529"/>
      <c r="P15" s="529"/>
      <c r="Q15" s="529"/>
      <c r="R15" s="529"/>
    </row>
    <row r="16" spans="1:18" ht="14.25" customHeight="1">
      <c r="A16" s="511" t="s">
        <v>128</v>
      </c>
      <c r="B16" s="512">
        <v>7463</v>
      </c>
      <c r="C16" s="512">
        <v>2599</v>
      </c>
      <c r="D16" s="513">
        <v>398</v>
      </c>
      <c r="E16" s="512">
        <v>1769</v>
      </c>
      <c r="F16" s="19"/>
      <c r="G16" s="19"/>
      <c r="H16" s="70"/>
      <c r="O16" s="529"/>
      <c r="P16" s="529"/>
      <c r="Q16" s="529"/>
      <c r="R16" s="529"/>
    </row>
    <row r="17" spans="1:18" ht="14.25" customHeight="1">
      <c r="A17" s="511" t="s">
        <v>130</v>
      </c>
      <c r="B17" s="512">
        <v>26291</v>
      </c>
      <c r="C17" s="512">
        <v>11451</v>
      </c>
      <c r="D17" s="512">
        <v>2099</v>
      </c>
      <c r="E17" s="512">
        <v>12120</v>
      </c>
      <c r="F17" s="19"/>
      <c r="G17" s="19"/>
      <c r="H17" s="70"/>
      <c r="O17" s="529"/>
      <c r="P17" s="529"/>
      <c r="Q17" s="529"/>
      <c r="R17" s="529"/>
    </row>
    <row r="18" spans="1:18" ht="14.25" customHeight="1">
      <c r="A18" s="511" t="s">
        <v>131</v>
      </c>
      <c r="B18" s="512">
        <v>803224</v>
      </c>
      <c r="C18" s="512">
        <v>140523</v>
      </c>
      <c r="D18" s="512">
        <v>47960</v>
      </c>
      <c r="E18" s="512">
        <v>201915</v>
      </c>
      <c r="F18" s="19"/>
      <c r="G18" s="19"/>
      <c r="H18" s="70"/>
      <c r="O18" s="529"/>
      <c r="P18" s="529"/>
      <c r="Q18" s="529"/>
      <c r="R18" s="529"/>
    </row>
    <row r="19" spans="1:18" ht="14.25" customHeight="1">
      <c r="A19" s="511" t="s">
        <v>132</v>
      </c>
      <c r="B19" s="512">
        <v>298712</v>
      </c>
      <c r="C19" s="512">
        <v>90765</v>
      </c>
      <c r="D19" s="512">
        <v>37733</v>
      </c>
      <c r="E19" s="512">
        <v>132391</v>
      </c>
      <c r="F19" s="19"/>
      <c r="G19" s="19"/>
      <c r="H19" s="70"/>
      <c r="O19" s="529"/>
      <c r="P19" s="529"/>
      <c r="Q19" s="529"/>
      <c r="R19" s="529"/>
    </row>
    <row r="20" spans="1:18" ht="14.25" customHeight="1">
      <c r="A20" s="511" t="s">
        <v>133</v>
      </c>
      <c r="B20" s="512">
        <v>447555</v>
      </c>
      <c r="C20" s="512">
        <v>182511</v>
      </c>
      <c r="D20" s="512">
        <v>37820</v>
      </c>
      <c r="E20" s="512">
        <v>155217</v>
      </c>
      <c r="F20" s="19"/>
      <c r="G20" s="19"/>
      <c r="H20" s="70"/>
      <c r="O20" s="529"/>
      <c r="P20" s="529"/>
      <c r="Q20" s="529"/>
      <c r="R20" s="529"/>
    </row>
    <row r="21" spans="1:18" ht="14.25" customHeight="1">
      <c r="A21" s="511" t="s">
        <v>135</v>
      </c>
      <c r="B21" s="512">
        <v>154057</v>
      </c>
      <c r="C21" s="512">
        <v>52693</v>
      </c>
      <c r="D21" s="512">
        <v>13627</v>
      </c>
      <c r="E21" s="512">
        <v>44768</v>
      </c>
      <c r="F21" s="19"/>
      <c r="G21" s="19"/>
      <c r="H21" s="70"/>
      <c r="O21" s="529"/>
      <c r="P21" s="529"/>
      <c r="Q21" s="529"/>
      <c r="R21" s="529"/>
    </row>
    <row r="22" spans="1:18" ht="14.25" customHeight="1">
      <c r="A22" s="511" t="s">
        <v>139</v>
      </c>
      <c r="B22" s="512">
        <v>464315</v>
      </c>
      <c r="C22" s="512">
        <v>184468</v>
      </c>
      <c r="D22" s="512">
        <v>48423</v>
      </c>
      <c r="E22" s="512">
        <v>189255</v>
      </c>
      <c r="F22" s="19"/>
      <c r="G22" s="19"/>
      <c r="H22" s="70"/>
      <c r="O22" s="529"/>
      <c r="P22" s="529"/>
      <c r="Q22" s="529"/>
      <c r="R22" s="529"/>
    </row>
    <row r="23" spans="1:18" ht="14.25" customHeight="1">
      <c r="A23" s="511" t="s">
        <v>229</v>
      </c>
      <c r="B23" s="512">
        <v>898785</v>
      </c>
      <c r="C23" s="512">
        <v>379238</v>
      </c>
      <c r="D23" s="512">
        <v>63196</v>
      </c>
      <c r="E23" s="512">
        <v>265286</v>
      </c>
      <c r="F23" s="19"/>
      <c r="G23" s="19"/>
      <c r="H23" s="70"/>
      <c r="O23" s="529"/>
      <c r="P23" s="529"/>
      <c r="Q23" s="529"/>
      <c r="R23" s="529"/>
    </row>
    <row r="24" spans="1:18" ht="14.25" customHeight="1">
      <c r="A24" s="511" t="s">
        <v>230</v>
      </c>
      <c r="B24" s="512">
        <v>97336</v>
      </c>
      <c r="C24" s="512">
        <v>24323</v>
      </c>
      <c r="D24" s="512">
        <v>7693</v>
      </c>
      <c r="E24" s="512">
        <v>32321</v>
      </c>
      <c r="F24" s="19"/>
      <c r="G24" s="19"/>
      <c r="H24" s="70"/>
      <c r="O24" s="529"/>
      <c r="P24" s="529"/>
      <c r="Q24" s="529"/>
      <c r="R24" s="529"/>
    </row>
    <row r="25" spans="1:18" ht="14.25" customHeight="1">
      <c r="A25" s="511" t="s">
        <v>318</v>
      </c>
      <c r="B25" s="512">
        <v>385806</v>
      </c>
      <c r="C25" s="512">
        <v>181855</v>
      </c>
      <c r="D25" s="512">
        <v>31536</v>
      </c>
      <c r="E25" s="512">
        <v>130233</v>
      </c>
      <c r="F25" s="19"/>
      <c r="G25" s="19"/>
      <c r="H25" s="70"/>
      <c r="O25" s="529"/>
      <c r="P25" s="529"/>
      <c r="Q25" s="529"/>
      <c r="R25" s="529"/>
    </row>
    <row r="26" spans="1:18" ht="14.25" customHeight="1">
      <c r="A26" s="511" t="s">
        <v>141</v>
      </c>
      <c r="B26" s="512">
        <v>552932</v>
      </c>
      <c r="C26" s="512">
        <v>127497</v>
      </c>
      <c r="D26" s="512">
        <v>128738</v>
      </c>
      <c r="E26" s="512">
        <v>311799</v>
      </c>
      <c r="F26" s="19"/>
      <c r="G26" s="19"/>
      <c r="H26" s="70"/>
      <c r="O26" s="529"/>
      <c r="P26" s="529"/>
      <c r="Q26" s="529"/>
      <c r="R26" s="529"/>
    </row>
    <row r="27" spans="1:18" ht="14.25" customHeight="1">
      <c r="A27" s="511" t="s">
        <v>142</v>
      </c>
      <c r="B27" s="512">
        <v>294118</v>
      </c>
      <c r="C27" s="512">
        <v>121232</v>
      </c>
      <c r="D27" s="512">
        <v>46147</v>
      </c>
      <c r="E27" s="512">
        <v>73596</v>
      </c>
      <c r="F27" s="19"/>
      <c r="G27" s="19"/>
      <c r="H27" s="70"/>
      <c r="O27" s="529"/>
      <c r="P27" s="529"/>
      <c r="Q27" s="529"/>
      <c r="R27" s="529"/>
    </row>
    <row r="28" spans="1:18" ht="14.25" customHeight="1">
      <c r="A28" s="511" t="s">
        <v>143</v>
      </c>
      <c r="B28" s="512">
        <v>310367</v>
      </c>
      <c r="C28" s="512">
        <v>123437</v>
      </c>
      <c r="D28" s="512">
        <v>33646</v>
      </c>
      <c r="E28" s="512">
        <v>126017</v>
      </c>
      <c r="F28" s="19"/>
      <c r="G28" s="19"/>
      <c r="H28" s="70"/>
      <c r="O28" s="529"/>
      <c r="P28" s="529"/>
      <c r="Q28" s="529"/>
      <c r="R28" s="529"/>
    </row>
    <row r="29" spans="1:18" ht="14.25" customHeight="1">
      <c r="A29" s="511" t="s">
        <v>144</v>
      </c>
      <c r="B29" s="512">
        <v>71651</v>
      </c>
      <c r="C29" s="512">
        <v>33691</v>
      </c>
      <c r="D29" s="512">
        <v>5218</v>
      </c>
      <c r="E29" s="512">
        <v>16240</v>
      </c>
      <c r="F29" s="19"/>
      <c r="G29" s="19"/>
      <c r="H29" s="70"/>
      <c r="O29" s="529"/>
      <c r="P29" s="529"/>
      <c r="Q29" s="529"/>
      <c r="R29" s="529"/>
    </row>
    <row r="30" spans="1:18" ht="14.25" customHeight="1">
      <c r="A30" s="511" t="s">
        <v>146</v>
      </c>
      <c r="B30" s="512">
        <v>50732</v>
      </c>
      <c r="C30" s="512">
        <v>21810</v>
      </c>
      <c r="D30" s="512">
        <v>8625</v>
      </c>
      <c r="E30" s="512">
        <v>17274</v>
      </c>
      <c r="F30" s="19"/>
      <c r="G30" s="19"/>
      <c r="H30" s="70"/>
      <c r="O30" s="529"/>
      <c r="P30" s="529"/>
      <c r="Q30" s="529"/>
      <c r="R30" s="529"/>
    </row>
    <row r="31" spans="1:18" ht="14.25" customHeight="1">
      <c r="A31" s="511" t="s">
        <v>148</v>
      </c>
      <c r="B31" s="512">
        <v>111800</v>
      </c>
      <c r="C31" s="512">
        <v>16605</v>
      </c>
      <c r="D31" s="512">
        <v>10635</v>
      </c>
      <c r="E31" s="512">
        <v>27664</v>
      </c>
      <c r="F31" s="19"/>
      <c r="G31" s="19"/>
      <c r="H31" s="70"/>
      <c r="O31" s="529"/>
      <c r="P31" s="529"/>
      <c r="Q31" s="529"/>
      <c r="R31" s="529"/>
    </row>
    <row r="32" spans="1:18" ht="14.25" customHeight="1">
      <c r="A32" s="511" t="s">
        <v>149</v>
      </c>
      <c r="B32" s="512">
        <v>814175</v>
      </c>
      <c r="C32" s="512">
        <v>270092</v>
      </c>
      <c r="D32" s="512">
        <v>105714</v>
      </c>
      <c r="E32" s="512">
        <v>335686</v>
      </c>
      <c r="F32" s="19"/>
      <c r="G32" s="19"/>
      <c r="H32" s="70"/>
      <c r="O32" s="529"/>
      <c r="P32" s="529"/>
      <c r="Q32" s="529"/>
      <c r="R32" s="529"/>
    </row>
    <row r="33" spans="1:18" ht="14.25" customHeight="1">
      <c r="A33" s="511" t="s">
        <v>320</v>
      </c>
      <c r="B33" s="512">
        <v>659633</v>
      </c>
      <c r="C33" s="512">
        <v>332724</v>
      </c>
      <c r="D33" s="512">
        <v>285030</v>
      </c>
      <c r="E33" s="512">
        <v>467610</v>
      </c>
      <c r="F33" s="19"/>
      <c r="G33" s="19"/>
      <c r="H33" s="70"/>
      <c r="O33" s="529"/>
      <c r="P33" s="529"/>
      <c r="Q33" s="529"/>
      <c r="R33" s="529"/>
    </row>
    <row r="34" spans="1:18" ht="14.25" customHeight="1">
      <c r="A34" s="511" t="s">
        <v>154</v>
      </c>
      <c r="B34" s="512">
        <v>17227</v>
      </c>
      <c r="C34" s="512">
        <v>4406</v>
      </c>
      <c r="D34" s="512">
        <v>1228</v>
      </c>
      <c r="E34" s="512">
        <v>5917</v>
      </c>
      <c r="F34" s="19"/>
      <c r="G34" s="19"/>
      <c r="H34" s="70"/>
      <c r="O34" s="529"/>
      <c r="P34" s="529"/>
      <c r="Q34" s="529"/>
      <c r="R34" s="529"/>
    </row>
    <row r="35" spans="1:18" ht="14.25" customHeight="1">
      <c r="A35" s="511" t="s">
        <v>321</v>
      </c>
      <c r="B35" s="512">
        <v>27666</v>
      </c>
      <c r="C35" s="512">
        <v>22524</v>
      </c>
      <c r="D35" s="512">
        <v>1593</v>
      </c>
      <c r="E35" s="512">
        <v>7783</v>
      </c>
      <c r="F35" s="19"/>
      <c r="G35" s="19"/>
      <c r="H35" s="70"/>
      <c r="O35" s="529"/>
      <c r="P35" s="529"/>
      <c r="Q35" s="529"/>
      <c r="R35" s="529"/>
    </row>
    <row r="36" spans="1:18" ht="14.25" customHeight="1">
      <c r="A36" s="511" t="s">
        <v>234</v>
      </c>
      <c r="B36" s="512">
        <v>27521</v>
      </c>
      <c r="C36" s="512">
        <v>8899</v>
      </c>
      <c r="D36" s="512">
        <v>1647</v>
      </c>
      <c r="E36" s="512">
        <v>7123</v>
      </c>
      <c r="F36" s="19"/>
      <c r="G36" s="19"/>
      <c r="H36" s="70"/>
      <c r="O36" s="529"/>
      <c r="P36" s="529"/>
      <c r="Q36" s="529"/>
      <c r="R36" s="529"/>
    </row>
    <row r="37" spans="1:18" ht="14.25" customHeight="1">
      <c r="A37" s="511" t="s">
        <v>157</v>
      </c>
      <c r="B37" s="512">
        <v>14562</v>
      </c>
      <c r="C37" s="512">
        <v>8952</v>
      </c>
      <c r="D37" s="512">
        <v>2895</v>
      </c>
      <c r="E37" s="512">
        <v>8391</v>
      </c>
      <c r="F37" s="19"/>
      <c r="G37" s="19"/>
      <c r="H37" s="70"/>
      <c r="O37" s="529"/>
      <c r="P37" s="529"/>
      <c r="Q37" s="529"/>
      <c r="R37" s="529"/>
    </row>
    <row r="38" spans="1:18" ht="14.25" customHeight="1">
      <c r="A38" s="511" t="s">
        <v>164</v>
      </c>
      <c r="B38" s="512">
        <v>262293</v>
      </c>
      <c r="C38" s="512">
        <v>61185</v>
      </c>
      <c r="D38" s="512">
        <v>16637</v>
      </c>
      <c r="E38" s="512">
        <v>105270</v>
      </c>
      <c r="F38" s="19"/>
      <c r="G38" s="19"/>
      <c r="H38" s="70"/>
      <c r="O38" s="529"/>
      <c r="P38" s="529"/>
      <c r="Q38" s="529"/>
      <c r="R38" s="529"/>
    </row>
    <row r="39" spans="1:18" ht="14.25" customHeight="1">
      <c r="A39" s="511" t="s">
        <v>166</v>
      </c>
      <c r="B39" s="512">
        <v>12471</v>
      </c>
      <c r="C39" s="512">
        <v>2853</v>
      </c>
      <c r="D39" s="512">
        <v>2149</v>
      </c>
      <c r="E39" s="512">
        <v>4741</v>
      </c>
      <c r="F39" s="19"/>
      <c r="G39" s="19"/>
      <c r="H39" s="70"/>
      <c r="O39" s="529"/>
      <c r="P39" s="529"/>
      <c r="Q39" s="529"/>
      <c r="R39" s="529"/>
    </row>
    <row r="40" spans="1:18" ht="14.25" customHeight="1">
      <c r="A40" s="511" t="s">
        <v>235</v>
      </c>
      <c r="B40" s="512">
        <v>169447</v>
      </c>
      <c r="C40" s="512">
        <v>59176</v>
      </c>
      <c r="D40" s="512">
        <v>12235</v>
      </c>
      <c r="E40" s="512">
        <v>49082</v>
      </c>
      <c r="F40" s="19"/>
      <c r="G40" s="19"/>
      <c r="H40" s="70"/>
      <c r="O40" s="529"/>
      <c r="P40" s="529"/>
      <c r="Q40" s="529"/>
      <c r="R40" s="529"/>
    </row>
    <row r="41" spans="1:18" ht="14.25" customHeight="1">
      <c r="A41" s="511" t="s">
        <v>167</v>
      </c>
      <c r="B41" s="512">
        <v>553199</v>
      </c>
      <c r="C41" s="512">
        <v>131394</v>
      </c>
      <c r="D41" s="512">
        <v>45198</v>
      </c>
      <c r="E41" s="512">
        <v>257356</v>
      </c>
      <c r="F41" s="19"/>
      <c r="G41" s="19"/>
      <c r="H41" s="70"/>
      <c r="O41" s="529"/>
      <c r="P41" s="529"/>
      <c r="Q41" s="529"/>
      <c r="R41" s="529"/>
    </row>
    <row r="42" spans="1:18" ht="14.25" customHeight="1">
      <c r="A42" s="511" t="s">
        <v>168</v>
      </c>
      <c r="B42" s="512">
        <v>132267</v>
      </c>
      <c r="C42" s="512">
        <v>53600</v>
      </c>
      <c r="D42" s="512">
        <v>18680</v>
      </c>
      <c r="E42" s="512">
        <v>54397</v>
      </c>
      <c r="F42" s="19"/>
      <c r="G42" s="19"/>
      <c r="H42" s="70"/>
      <c r="O42" s="529"/>
      <c r="P42" s="529"/>
      <c r="Q42" s="529"/>
      <c r="R42" s="529"/>
    </row>
    <row r="43" spans="1:18" ht="14.25" customHeight="1">
      <c r="A43" s="511" t="s">
        <v>188</v>
      </c>
      <c r="B43" s="512">
        <v>44407</v>
      </c>
      <c r="C43" s="512">
        <v>18591</v>
      </c>
      <c r="D43" s="512">
        <v>6481</v>
      </c>
      <c r="E43" s="512">
        <v>22702</v>
      </c>
      <c r="F43" s="19"/>
      <c r="G43" s="19"/>
      <c r="H43" s="70"/>
      <c r="O43" s="529"/>
      <c r="P43" s="529"/>
      <c r="Q43" s="529"/>
      <c r="R43" s="529"/>
    </row>
    <row r="44" spans="1:18" ht="14.25" customHeight="1">
      <c r="A44" s="511" t="s">
        <v>170</v>
      </c>
      <c r="B44" s="512">
        <v>661912</v>
      </c>
      <c r="C44" s="512">
        <v>328370</v>
      </c>
      <c r="D44" s="512">
        <v>90315</v>
      </c>
      <c r="E44" s="512">
        <v>285405</v>
      </c>
      <c r="F44" s="19"/>
      <c r="G44" s="19"/>
      <c r="H44" s="70"/>
      <c r="O44" s="529"/>
      <c r="P44" s="529"/>
      <c r="Q44" s="529"/>
      <c r="R44" s="529"/>
    </row>
    <row r="45" spans="1:18" ht="14.25" customHeight="1">
      <c r="A45" s="511" t="s">
        <v>171</v>
      </c>
      <c r="B45" s="512">
        <v>400995</v>
      </c>
      <c r="C45" s="512">
        <v>109549</v>
      </c>
      <c r="D45" s="512">
        <v>57222</v>
      </c>
      <c r="E45" s="512">
        <v>108801</v>
      </c>
      <c r="F45" s="19"/>
      <c r="G45" s="19"/>
      <c r="H45" s="70"/>
      <c r="O45" s="529"/>
      <c r="P45" s="529"/>
      <c r="Q45" s="529"/>
      <c r="R45" s="529"/>
    </row>
    <row r="46" spans="1:18" ht="14.25" customHeight="1">
      <c r="A46" s="511" t="s">
        <v>172</v>
      </c>
      <c r="B46" s="512">
        <v>44983</v>
      </c>
      <c r="C46" s="512">
        <v>22976</v>
      </c>
      <c r="D46" s="512">
        <v>5714</v>
      </c>
      <c r="E46" s="512">
        <v>20298</v>
      </c>
      <c r="F46" s="19"/>
      <c r="G46" s="19"/>
      <c r="H46" s="70"/>
      <c r="O46" s="529"/>
      <c r="P46" s="529"/>
      <c r="Q46" s="529"/>
      <c r="R46" s="529"/>
    </row>
    <row r="47" spans="1:18" ht="14.25" customHeight="1">
      <c r="A47" s="3"/>
      <c r="B47" s="279"/>
      <c r="C47" s="279"/>
      <c r="D47" s="268"/>
      <c r="E47" s="279"/>
      <c r="F47" s="3"/>
      <c r="O47" s="529"/>
      <c r="P47" s="529"/>
      <c r="Q47" s="529"/>
      <c r="R47" s="529"/>
    </row>
    <row r="48" spans="1:18" ht="14.25" customHeight="1">
      <c r="A48" s="8" t="s">
        <v>11</v>
      </c>
      <c r="B48" s="335">
        <f>MEDIAN(B4:B46,'Circulation by Format A-L'!B4:B50)</f>
        <v>170877.5</v>
      </c>
      <c r="C48" s="335">
        <f>MEDIAN(C4:C46,'Circulation by Format A-L'!C4:C50)</f>
        <v>60162</v>
      </c>
      <c r="D48" s="335">
        <f>MEDIAN(D4:D46,'Circulation by Format A-L'!D4:D50)</f>
        <v>16637</v>
      </c>
      <c r="E48" s="335">
        <f>MEDIAN(E4:E46,'Circulation by Format A-L'!E4:E50)</f>
        <v>54870.5</v>
      </c>
      <c r="F48" s="3"/>
      <c r="O48" s="529"/>
      <c r="P48" s="529"/>
      <c r="Q48" s="529"/>
      <c r="R48" s="529"/>
    </row>
    <row r="49" spans="1:18" ht="14.25" customHeight="1">
      <c r="A49" s="8" t="s">
        <v>10</v>
      </c>
      <c r="B49" s="335">
        <f>AVERAGE(B4:B46,'Circulation by Format A-L'!B4:B50)</f>
        <v>260934.5</v>
      </c>
      <c r="C49" s="335">
        <f>AVERAGE(C4:C46,'Circulation by Format A-L'!C4:C50)</f>
        <v>93212.955555555556</v>
      </c>
      <c r="D49" s="335">
        <f>AVERAGE(D4:D46,'Circulation by Format A-L'!D4:D50)</f>
        <v>32580.550561797754</v>
      </c>
      <c r="E49" s="335">
        <f>AVERAGE(E4:E46,'Circulation by Format A-L'!E4:E50)</f>
        <v>100108.34444444445</v>
      </c>
      <c r="F49" s="3"/>
      <c r="O49" s="529"/>
      <c r="P49" s="529"/>
      <c r="Q49" s="529"/>
      <c r="R49" s="529"/>
    </row>
    <row r="50" spans="1:18" ht="14.25" customHeight="1">
      <c r="A50" s="8" t="s">
        <v>237</v>
      </c>
      <c r="B50" s="335">
        <f>SUM(B4:B46,'Circulation by Format A-L'!B4:B50)</f>
        <v>23484105</v>
      </c>
      <c r="C50" s="335">
        <f>SUM(C4:C46,'Circulation by Format A-L'!C4:C50)</f>
        <v>8389166</v>
      </c>
      <c r="D50" s="335">
        <f>SUM(D4:D46,'Circulation by Format A-L'!D4:D50)</f>
        <v>2899669</v>
      </c>
      <c r="E50" s="335">
        <f>SUM(E4:E46,'Circulation by Format A-L'!E4:E50)</f>
        <v>9009751</v>
      </c>
      <c r="F50" s="3"/>
      <c r="O50" s="529"/>
      <c r="P50" s="529"/>
      <c r="Q50" s="529"/>
      <c r="R50" s="529"/>
    </row>
    <row r="51" spans="1:18" ht="14.25" customHeight="1">
      <c r="A51" s="3"/>
      <c r="B51" s="279"/>
      <c r="C51" s="279"/>
      <c r="D51" s="268"/>
      <c r="E51" s="279"/>
      <c r="F51" s="3"/>
      <c r="O51" s="529"/>
      <c r="P51" s="529"/>
      <c r="Q51" s="529"/>
      <c r="R51" s="529"/>
    </row>
    <row r="52" spans="1:18" ht="14.25" customHeight="1">
      <c r="A52" s="17"/>
      <c r="B52" s="18"/>
      <c r="C52" s="18"/>
      <c r="D52" s="18"/>
      <c r="E52" s="12"/>
      <c r="F52" s="3"/>
      <c r="O52" s="529"/>
      <c r="P52" s="529"/>
      <c r="Q52" s="529"/>
      <c r="R52" s="529"/>
    </row>
    <row r="53" spans="1:18" ht="14.25" customHeight="1">
      <c r="B53" s="20"/>
      <c r="C53" s="20"/>
      <c r="D53" s="20"/>
      <c r="E53" s="20"/>
      <c r="F53" s="20"/>
      <c r="O53" s="529"/>
      <c r="P53" s="529"/>
      <c r="Q53" s="529"/>
      <c r="R53" s="529"/>
    </row>
    <row r="54" spans="1:18" ht="14.25" customHeight="1">
      <c r="B54" s="20"/>
      <c r="C54" s="20"/>
      <c r="D54" s="20"/>
      <c r="E54" s="20"/>
      <c r="F54" s="20"/>
      <c r="O54" s="529"/>
      <c r="P54" s="529"/>
      <c r="Q54" s="529"/>
      <c r="R54" s="529"/>
    </row>
    <row r="55" spans="1:18" ht="14.25" customHeight="1">
      <c r="B55" s="20"/>
      <c r="C55" s="20"/>
      <c r="D55" s="20"/>
      <c r="E55" s="20"/>
      <c r="F55" s="20"/>
      <c r="O55" s="529"/>
      <c r="P55" s="529"/>
      <c r="Q55" s="529"/>
      <c r="R55" s="529"/>
    </row>
    <row r="56" spans="1:18" ht="14.25" customHeight="1">
      <c r="A56" s="3"/>
      <c r="B56" s="8"/>
      <c r="C56" s="8"/>
      <c r="D56" s="8"/>
      <c r="E56" s="8"/>
      <c r="F56" s="3"/>
      <c r="O56" s="529"/>
      <c r="P56" s="529"/>
      <c r="Q56" s="529"/>
      <c r="R56" s="529"/>
    </row>
    <row r="57" spans="1:18" s="73" customFormat="1" ht="14.25" customHeight="1">
      <c r="A57" s="3"/>
      <c r="B57" s="3"/>
      <c r="C57" s="3"/>
      <c r="D57" s="3"/>
      <c r="E57" s="3"/>
      <c r="F57" s="3"/>
      <c r="G57" s="260"/>
      <c r="H57" s="260"/>
      <c r="I57" s="260"/>
      <c r="J57" s="260"/>
      <c r="K57" s="260"/>
      <c r="L57" s="260"/>
      <c r="M57" s="260"/>
      <c r="N57"/>
      <c r="O57" s="529"/>
      <c r="P57" s="529"/>
      <c r="Q57" s="529"/>
      <c r="R57" s="529"/>
    </row>
    <row r="58" spans="1:18" ht="14.25" customHeight="1">
      <c r="A58" s="8"/>
      <c r="B58" s="8"/>
      <c r="C58" s="8"/>
      <c r="D58" s="8"/>
      <c r="E58" s="8"/>
      <c r="F58" s="3"/>
      <c r="O58" s="529"/>
      <c r="P58" s="529"/>
      <c r="Q58" s="529"/>
      <c r="R58" s="529"/>
    </row>
    <row r="59" spans="1:18" ht="14.25" customHeight="1">
      <c r="A59" s="161"/>
      <c r="B59" s="3"/>
      <c r="C59" s="3"/>
      <c r="D59" s="3"/>
      <c r="E59" s="3"/>
      <c r="F59" s="3"/>
      <c r="O59" s="529"/>
      <c r="P59" s="529"/>
      <c r="Q59" s="529"/>
      <c r="R59" s="529"/>
    </row>
    <row r="60" spans="1:18" ht="14.25" customHeight="1">
      <c r="B60" s="3"/>
      <c r="C60" s="3"/>
      <c r="D60" s="3"/>
      <c r="E60" s="3"/>
      <c r="F60" s="3"/>
      <c r="O60" s="529"/>
      <c r="P60" s="529"/>
      <c r="Q60" s="529"/>
      <c r="R60" s="529"/>
    </row>
    <row r="61" spans="1:18" ht="14.25" customHeight="1">
      <c r="B61" s="3"/>
      <c r="C61" s="3"/>
      <c r="D61" s="3"/>
      <c r="E61" s="3"/>
      <c r="F61" s="3"/>
      <c r="O61" s="529"/>
      <c r="P61" s="529"/>
      <c r="Q61" s="529"/>
      <c r="R61" s="529"/>
    </row>
    <row r="62" spans="1:18" ht="14.25" customHeight="1">
      <c r="B62" s="3"/>
      <c r="C62" s="3"/>
      <c r="D62" s="3"/>
      <c r="E62" s="3"/>
      <c r="F62" s="3"/>
      <c r="O62" s="529"/>
      <c r="P62" s="529"/>
      <c r="Q62" s="529"/>
      <c r="R62" s="529"/>
    </row>
    <row r="63" spans="1:18" ht="14.25" customHeight="1">
      <c r="B63" s="3"/>
      <c r="C63" s="3"/>
      <c r="D63" s="3"/>
      <c r="E63" s="3"/>
      <c r="F63" s="3"/>
      <c r="O63" s="529"/>
      <c r="P63" s="529"/>
      <c r="Q63" s="529"/>
      <c r="R63" s="529"/>
    </row>
    <row r="64" spans="1:18" ht="14.25" customHeight="1">
      <c r="B64" s="3"/>
      <c r="C64" s="3"/>
      <c r="D64" s="3"/>
      <c r="E64" s="3"/>
      <c r="F64" s="3"/>
      <c r="O64" s="529"/>
      <c r="P64" s="529"/>
      <c r="Q64" s="529"/>
      <c r="R64" s="529"/>
    </row>
    <row r="65" spans="15:18" ht="14.25" customHeight="1">
      <c r="O65" s="529"/>
      <c r="P65" s="529"/>
      <c r="Q65" s="529"/>
      <c r="R65" s="529"/>
    </row>
    <row r="66" spans="15:18" ht="14.25" customHeight="1">
      <c r="O66" s="529"/>
      <c r="P66" s="529"/>
      <c r="Q66" s="529"/>
      <c r="R66" s="529"/>
    </row>
    <row r="67" spans="15:18" ht="14.25" customHeight="1">
      <c r="O67" s="529"/>
      <c r="P67" s="529"/>
      <c r="Q67" s="529"/>
      <c r="R67" s="529"/>
    </row>
    <row r="68" spans="15:18" ht="14.25" customHeight="1">
      <c r="O68" s="529"/>
      <c r="P68" s="529"/>
      <c r="Q68" s="529"/>
      <c r="R68" s="529"/>
    </row>
    <row r="69" spans="15:18" ht="14.25" customHeight="1">
      <c r="O69" s="529"/>
      <c r="P69" s="529"/>
      <c r="Q69" s="529"/>
      <c r="R69" s="529"/>
    </row>
    <row r="70" spans="15:18" ht="14.25" customHeight="1">
      <c r="O70" s="529"/>
      <c r="P70" s="529"/>
      <c r="Q70" s="529"/>
      <c r="R70" s="529"/>
    </row>
    <row r="71" spans="15:18" ht="14.25" customHeight="1">
      <c r="O71" s="529"/>
      <c r="P71" s="529"/>
      <c r="Q71" s="529"/>
      <c r="R71" s="529"/>
    </row>
    <row r="72" spans="15:18" ht="14.25" customHeight="1">
      <c r="O72" s="529"/>
      <c r="P72" s="529"/>
      <c r="Q72" s="529"/>
      <c r="R72" s="529"/>
    </row>
    <row r="73" spans="15:18" ht="14.25" customHeight="1">
      <c r="O73" s="529"/>
      <c r="P73" s="529"/>
      <c r="Q73" s="529"/>
      <c r="R73" s="529"/>
    </row>
    <row r="74" spans="15:18" ht="14.25" customHeight="1">
      <c r="O74" s="529"/>
      <c r="P74" s="529"/>
      <c r="Q74" s="529"/>
      <c r="R74" s="529"/>
    </row>
    <row r="75" spans="15:18" ht="14.25" customHeight="1">
      <c r="O75" s="529"/>
      <c r="P75" s="529"/>
      <c r="Q75" s="529"/>
      <c r="R75" s="529"/>
    </row>
    <row r="76" spans="15:18" ht="14.25" customHeight="1">
      <c r="O76" s="529"/>
      <c r="P76" s="529"/>
      <c r="Q76" s="529"/>
      <c r="R76" s="529"/>
    </row>
    <row r="77" spans="15:18" ht="14.25" customHeight="1">
      <c r="O77" s="529"/>
      <c r="P77" s="529"/>
      <c r="Q77" s="529"/>
      <c r="R77" s="529"/>
    </row>
    <row r="78" spans="15:18" ht="14.25" customHeight="1">
      <c r="O78" s="529"/>
      <c r="P78" s="529"/>
      <c r="Q78" s="529"/>
      <c r="R78" s="529"/>
    </row>
    <row r="79" spans="15:18" ht="14.25" customHeight="1">
      <c r="O79" s="529"/>
      <c r="P79" s="529"/>
      <c r="Q79" s="529"/>
      <c r="R79" s="529"/>
    </row>
    <row r="80" spans="15:18" ht="14.25" customHeight="1">
      <c r="O80" s="529"/>
      <c r="P80" s="529"/>
      <c r="Q80" s="529"/>
      <c r="R80" s="529"/>
    </row>
    <row r="81" spans="15:18" ht="14.25" customHeight="1">
      <c r="O81" s="529"/>
      <c r="P81" s="529"/>
      <c r="Q81" s="529"/>
      <c r="R81" s="529"/>
    </row>
    <row r="82" spans="15:18" ht="14.25" customHeight="1">
      <c r="O82" s="529"/>
      <c r="P82" s="529"/>
      <c r="Q82" s="529"/>
      <c r="R82" s="529"/>
    </row>
    <row r="83" spans="15:18" ht="14.25" customHeight="1">
      <c r="O83" s="529"/>
      <c r="P83" s="529"/>
      <c r="Q83" s="529"/>
      <c r="R83" s="529"/>
    </row>
    <row r="84" spans="15:18" ht="14.25" customHeight="1">
      <c r="O84" s="529"/>
      <c r="P84" s="529"/>
      <c r="Q84" s="529"/>
      <c r="R84" s="529"/>
    </row>
    <row r="85" spans="15:18" ht="14.25" customHeight="1">
      <c r="O85" s="529"/>
      <c r="P85" s="529"/>
      <c r="Q85" s="529"/>
      <c r="R85" s="529"/>
    </row>
    <row r="86" spans="15:18" ht="14.25" customHeight="1">
      <c r="O86" s="529"/>
      <c r="P86" s="529"/>
      <c r="Q86" s="529"/>
      <c r="R86" s="529"/>
    </row>
    <row r="87" spans="15:18" ht="14.25" customHeight="1">
      <c r="O87" s="529"/>
      <c r="P87" s="529"/>
      <c r="Q87" s="529"/>
      <c r="R87" s="529"/>
    </row>
    <row r="88" spans="15:18" ht="14.25" customHeight="1">
      <c r="O88" s="529"/>
      <c r="P88" s="529"/>
      <c r="Q88" s="529"/>
      <c r="R88" s="529"/>
    </row>
    <row r="89" spans="15:18" ht="14.25" customHeight="1">
      <c r="O89" s="529"/>
      <c r="P89" s="529"/>
      <c r="Q89" s="529"/>
      <c r="R89" s="529"/>
    </row>
    <row r="90" spans="15:18" ht="14.25" customHeight="1">
      <c r="O90" s="529"/>
      <c r="P90" s="529"/>
      <c r="Q90" s="529"/>
      <c r="R90" s="529"/>
    </row>
    <row r="91" spans="15:18" ht="14.25" customHeight="1">
      <c r="O91" s="529"/>
      <c r="P91" s="529"/>
      <c r="Q91" s="529"/>
      <c r="R91" s="529"/>
    </row>
    <row r="92" spans="15:18" ht="14.25" customHeight="1">
      <c r="O92" s="529"/>
      <c r="P92" s="529"/>
      <c r="Q92" s="529"/>
      <c r="R92" s="529"/>
    </row>
    <row r="93" spans="15:18" ht="14.25" customHeight="1">
      <c r="O93" s="529"/>
      <c r="P93" s="529"/>
      <c r="Q93" s="529"/>
      <c r="R93" s="529"/>
    </row>
    <row r="94" spans="15:18" ht="14.25" customHeight="1">
      <c r="O94" s="529"/>
      <c r="P94" s="529"/>
      <c r="Q94" s="529"/>
      <c r="R94" s="529"/>
    </row>
    <row r="95" spans="15:18" ht="14.25" customHeight="1">
      <c r="O95" s="529"/>
      <c r="P95" s="529"/>
      <c r="Q95" s="529"/>
      <c r="R95" s="529"/>
    </row>
    <row r="96" spans="15:18" ht="14.25" customHeight="1">
      <c r="O96" s="529"/>
      <c r="P96" s="529"/>
      <c r="Q96" s="529"/>
      <c r="R96" s="529"/>
    </row>
    <row r="97" spans="15:18" ht="14.25" customHeight="1">
      <c r="O97" s="529"/>
      <c r="P97" s="529"/>
      <c r="Q97" s="529"/>
      <c r="R97" s="529"/>
    </row>
    <row r="98" spans="15:18" ht="14.25" customHeight="1">
      <c r="O98" s="529"/>
      <c r="P98" s="529"/>
      <c r="Q98" s="529"/>
      <c r="R98" s="529"/>
    </row>
    <row r="99" spans="15:18" ht="14.25" customHeight="1">
      <c r="O99" s="529"/>
      <c r="P99" s="529"/>
      <c r="Q99" s="529"/>
      <c r="R99" s="529"/>
    </row>
    <row r="100" spans="15:18" ht="14.25" customHeight="1">
      <c r="O100" s="529"/>
      <c r="P100" s="529"/>
      <c r="Q100" s="529"/>
      <c r="R100" s="529"/>
    </row>
    <row r="101" spans="15:18" ht="14.25" customHeight="1">
      <c r="O101" s="529"/>
      <c r="P101" s="529"/>
      <c r="Q101" s="529"/>
      <c r="R101" s="529"/>
    </row>
    <row r="102" spans="15:18" ht="14.25" customHeight="1">
      <c r="O102" s="529"/>
      <c r="P102" s="529"/>
      <c r="Q102" s="529"/>
      <c r="R102" s="529"/>
    </row>
    <row r="103" spans="15:18" ht="14.25" customHeight="1">
      <c r="O103" s="529"/>
      <c r="P103" s="529"/>
      <c r="Q103" s="529"/>
      <c r="R103" s="529"/>
    </row>
    <row r="104" spans="15:18" ht="14.25" customHeight="1">
      <c r="O104" s="529"/>
      <c r="P104" s="529"/>
      <c r="Q104" s="529"/>
      <c r="R104" s="529"/>
    </row>
    <row r="106" spans="15:18" ht="14.25" customHeight="1">
      <c r="O106" s="280"/>
      <c r="P106" s="280"/>
      <c r="Q106" s="280"/>
      <c r="R106" s="280"/>
    </row>
  </sheetData>
  <phoneticPr fontId="40" type="noConversion"/>
  <hyperlinks>
    <hyperlink ref="B3" r:id="rId1" location="'18'!M1" display="Books" xr:uid="{00000000-0004-0000-1000-000000000000}"/>
    <hyperlink ref="C3" r:id="rId2" location="'21'!H1" display="Non-Books" xr:uid="{00000000-0004-0000-1000-000001000000}"/>
  </hyperlinks>
  <pageMargins left="0.55118110236220474" right="0.39370078740157483" top="0.51181102362204722" bottom="0.43307086614173229" header="0.35433070866141736" footer="0.27559055118110237"/>
  <pageSetup paperSize="9" orientation="portrait" r:id="rId3"/>
  <headerFooter alignWithMargins="0">
    <oddFooter>&amp;C&amp;9&amp;P&amp;L&amp;9Public Library Statistics 2019–20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D127"/>
  <sheetViews>
    <sheetView zoomScaleNormal="100" workbookViewId="0">
      <selection activeCell="K1" sqref="K1"/>
    </sheetView>
  </sheetViews>
  <sheetFormatPr defaultColWidth="9.140625" defaultRowHeight="14.25" customHeight="1"/>
  <cols>
    <col min="1" max="1" width="17.140625" customWidth="1"/>
    <col min="2" max="2" width="8.7109375" style="37" bestFit="1" customWidth="1"/>
    <col min="3" max="3" width="6.5703125" style="37" bestFit="1" customWidth="1"/>
    <col min="4" max="4" width="9.42578125" style="37" customWidth="1"/>
    <col min="5" max="5" width="7.85546875" style="37" customWidth="1"/>
    <col min="6" max="6" width="9.7109375" style="37" customWidth="1"/>
    <col min="7" max="7" width="8.28515625" style="37" customWidth="1"/>
    <col min="8" max="8" width="9.28515625" style="37" customWidth="1"/>
    <col min="9" max="9" width="8.85546875" style="37" customWidth="1"/>
    <col min="10" max="10" width="8.140625" style="106" customWidth="1"/>
    <col min="11" max="11" width="21.5703125" style="105" bestFit="1" customWidth="1"/>
    <col min="12" max="12" width="11.42578125" style="105" customWidth="1"/>
    <col min="13" max="13" width="14.85546875" style="3" customWidth="1"/>
    <col min="14" max="14" width="14.42578125" style="3" customWidth="1"/>
    <col min="15" max="15" width="14.5703125" style="3" customWidth="1"/>
    <col min="16" max="16" width="14.5703125" style="3" bestFit="1" customWidth="1"/>
    <col min="17" max="17" width="15.85546875" style="3" customWidth="1"/>
    <col min="18" max="18" width="14.140625" style="3" customWidth="1"/>
    <col min="19" max="19" width="15.28515625" style="3" customWidth="1"/>
    <col min="20" max="20" width="14" style="3" customWidth="1"/>
    <col min="26" max="26" width="9.140625" style="3"/>
  </cols>
  <sheetData>
    <row r="1" spans="1:56" ht="16.5" customHeight="1">
      <c r="A1" s="10" t="s">
        <v>327</v>
      </c>
      <c r="K1" s="241"/>
      <c r="M1" s="431"/>
      <c r="N1" s="431"/>
      <c r="O1" s="431"/>
      <c r="P1" s="431"/>
      <c r="R1" s="431"/>
      <c r="S1" s="431"/>
      <c r="T1" s="431"/>
    </row>
    <row r="2" spans="1:56" ht="11.25" customHeight="1">
      <c r="A2" s="10"/>
      <c r="K2" s="241"/>
      <c r="M2" s="431"/>
      <c r="N2" s="431"/>
      <c r="O2" s="431"/>
      <c r="P2" s="431"/>
      <c r="R2" s="431"/>
      <c r="S2" s="431"/>
      <c r="T2" s="431"/>
    </row>
    <row r="3" spans="1:56" ht="38.25" customHeight="1">
      <c r="A3" s="8"/>
      <c r="B3" s="212" t="s">
        <v>328</v>
      </c>
      <c r="C3" s="212" t="s">
        <v>329</v>
      </c>
      <c r="D3" s="212" t="s">
        <v>330</v>
      </c>
      <c r="E3" s="212" t="s">
        <v>331</v>
      </c>
      <c r="F3" s="212" t="s">
        <v>332</v>
      </c>
      <c r="G3" s="212" t="s">
        <v>333</v>
      </c>
      <c r="H3" s="212" t="s">
        <v>334</v>
      </c>
      <c r="I3" s="212" t="s">
        <v>335</v>
      </c>
      <c r="J3" s="212" t="s">
        <v>336</v>
      </c>
      <c r="K3" s="506"/>
      <c r="L3" s="514"/>
      <c r="M3" s="514"/>
      <c r="N3" s="514"/>
      <c r="O3" s="514"/>
      <c r="P3" s="514"/>
      <c r="Q3" s="514"/>
      <c r="R3" s="514"/>
      <c r="S3" s="514"/>
      <c r="T3" s="514"/>
      <c r="X3" s="183"/>
      <c r="Y3" s="183"/>
      <c r="Z3" s="580"/>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row>
    <row r="4" spans="1:56" ht="14.25" customHeight="1">
      <c r="A4" s="511" t="s">
        <v>313</v>
      </c>
      <c r="B4" s="512">
        <v>33620</v>
      </c>
      <c r="C4" s="512">
        <v>84138</v>
      </c>
      <c r="D4" s="513">
        <v>461</v>
      </c>
      <c r="E4" s="512">
        <v>7111</v>
      </c>
      <c r="F4" s="512">
        <v>8826</v>
      </c>
      <c r="G4" s="512">
        <v>36436</v>
      </c>
      <c r="H4" s="513"/>
      <c r="I4" s="512">
        <v>39237</v>
      </c>
      <c r="J4" s="512">
        <v>17250</v>
      </c>
    </row>
    <row r="5" spans="1:56" ht="14.25" customHeight="1">
      <c r="A5" s="511" t="s">
        <v>185</v>
      </c>
      <c r="B5" s="512">
        <v>30771</v>
      </c>
      <c r="C5" s="512">
        <v>52739</v>
      </c>
      <c r="D5" s="513"/>
      <c r="E5" s="512">
        <v>6222</v>
      </c>
      <c r="F5" s="512">
        <v>5888</v>
      </c>
      <c r="G5" s="512">
        <v>11745</v>
      </c>
      <c r="H5" s="513"/>
      <c r="I5" s="512">
        <v>27185</v>
      </c>
      <c r="J5" s="512">
        <v>5998</v>
      </c>
    </row>
    <row r="6" spans="1:56" ht="14.25" customHeight="1">
      <c r="A6" s="511" t="s">
        <v>28</v>
      </c>
      <c r="B6" s="512">
        <v>2941</v>
      </c>
      <c r="C6" s="512">
        <v>24345</v>
      </c>
      <c r="D6" s="513"/>
      <c r="E6" s="513">
        <v>125</v>
      </c>
      <c r="F6" s="513">
        <v>43</v>
      </c>
      <c r="G6" s="512">
        <v>3221</v>
      </c>
      <c r="H6" s="513"/>
      <c r="I6" s="512">
        <v>3840</v>
      </c>
      <c r="J6" s="513">
        <v>68</v>
      </c>
    </row>
    <row r="7" spans="1:56" ht="14.25" customHeight="1">
      <c r="A7" s="511" t="s">
        <v>29</v>
      </c>
      <c r="B7" s="512">
        <v>20557</v>
      </c>
      <c r="C7" s="512">
        <v>60538</v>
      </c>
      <c r="D7" s="513"/>
      <c r="E7" s="512">
        <v>3983</v>
      </c>
      <c r="F7" s="512">
        <v>4669</v>
      </c>
      <c r="G7" s="512">
        <v>11755</v>
      </c>
      <c r="H7" s="513"/>
      <c r="I7" s="512">
        <v>20183</v>
      </c>
      <c r="J7" s="512">
        <v>12856</v>
      </c>
    </row>
    <row r="8" spans="1:56" ht="14.25" customHeight="1">
      <c r="A8" s="511" t="s">
        <v>31</v>
      </c>
      <c r="B8" s="512">
        <v>44002</v>
      </c>
      <c r="C8" s="512">
        <v>89286</v>
      </c>
      <c r="D8" s="512">
        <v>3067</v>
      </c>
      <c r="E8" s="512">
        <v>12447</v>
      </c>
      <c r="F8" s="512">
        <v>68289</v>
      </c>
      <c r="G8" s="512">
        <v>65201</v>
      </c>
      <c r="H8" s="513"/>
      <c r="I8" s="512">
        <v>74403</v>
      </c>
      <c r="J8" s="512">
        <v>15335</v>
      </c>
    </row>
    <row r="9" spans="1:56" ht="14.25" customHeight="1">
      <c r="A9" s="511" t="s">
        <v>32</v>
      </c>
      <c r="B9" s="512">
        <v>19191</v>
      </c>
      <c r="C9" s="512">
        <v>71174</v>
      </c>
      <c r="D9" s="513">
        <v>328</v>
      </c>
      <c r="E9" s="512">
        <v>2745</v>
      </c>
      <c r="F9" s="512">
        <v>3126</v>
      </c>
      <c r="G9" s="512">
        <v>13488</v>
      </c>
      <c r="H9" s="513"/>
      <c r="I9" s="512">
        <v>21026</v>
      </c>
      <c r="J9" s="512">
        <v>16715</v>
      </c>
    </row>
    <row r="10" spans="1:56" ht="14.25" customHeight="1">
      <c r="A10" s="511" t="s">
        <v>36</v>
      </c>
      <c r="B10" s="512">
        <v>2131</v>
      </c>
      <c r="C10" s="512">
        <v>15119</v>
      </c>
      <c r="D10" s="513">
        <v>3</v>
      </c>
      <c r="E10" s="513">
        <v>625</v>
      </c>
      <c r="F10" s="513">
        <v>224</v>
      </c>
      <c r="G10" s="512">
        <v>1822</v>
      </c>
      <c r="H10" s="513"/>
      <c r="I10" s="512">
        <v>2655</v>
      </c>
      <c r="J10" s="512">
        <v>2095</v>
      </c>
    </row>
    <row r="11" spans="1:56" ht="14.25" customHeight="1">
      <c r="A11" s="511" t="s">
        <v>209</v>
      </c>
      <c r="B11" s="512">
        <v>2804</v>
      </c>
      <c r="C11" s="512">
        <v>8820</v>
      </c>
      <c r="D11" s="513"/>
      <c r="E11" s="513">
        <v>649</v>
      </c>
      <c r="F11" s="513">
        <v>774</v>
      </c>
      <c r="G11" s="512">
        <v>2815</v>
      </c>
      <c r="H11" s="513"/>
      <c r="I11" s="512">
        <v>9849</v>
      </c>
      <c r="J11" s="512">
        <v>3863</v>
      </c>
    </row>
    <row r="12" spans="1:56" ht="14.25" customHeight="1">
      <c r="A12" s="511" t="s">
        <v>37</v>
      </c>
      <c r="B12" s="512">
        <v>90202</v>
      </c>
      <c r="C12" s="512">
        <v>108345</v>
      </c>
      <c r="D12" s="513"/>
      <c r="E12" s="512">
        <v>20342</v>
      </c>
      <c r="F12" s="512">
        <v>24522</v>
      </c>
      <c r="G12" s="512">
        <v>136760</v>
      </c>
      <c r="H12" s="512">
        <v>2135</v>
      </c>
      <c r="I12" s="512">
        <v>177099</v>
      </c>
      <c r="J12" s="512">
        <v>33638</v>
      </c>
    </row>
    <row r="13" spans="1:56" ht="14.25" customHeight="1">
      <c r="A13" s="511" t="s">
        <v>41</v>
      </c>
      <c r="B13" s="512">
        <v>68904</v>
      </c>
      <c r="C13" s="512">
        <v>105475</v>
      </c>
      <c r="D13" s="512">
        <v>1167</v>
      </c>
      <c r="E13" s="512">
        <v>9473</v>
      </c>
      <c r="F13" s="512">
        <v>16800</v>
      </c>
      <c r="G13" s="512">
        <v>45818</v>
      </c>
      <c r="H13" s="512">
        <v>6514</v>
      </c>
      <c r="I13" s="512">
        <v>45822</v>
      </c>
      <c r="J13" s="512">
        <v>23756</v>
      </c>
    </row>
    <row r="14" spans="1:56" ht="14.25" customHeight="1">
      <c r="A14" s="511" t="s">
        <v>43</v>
      </c>
      <c r="B14" s="513">
        <v>496</v>
      </c>
      <c r="C14" s="512">
        <v>2451</v>
      </c>
      <c r="D14" s="513"/>
      <c r="E14" s="513">
        <v>15</v>
      </c>
      <c r="F14" s="513">
        <v>122</v>
      </c>
      <c r="G14" s="513">
        <v>678</v>
      </c>
      <c r="H14" s="513"/>
      <c r="I14" s="512">
        <v>1199</v>
      </c>
      <c r="J14" s="513">
        <v>479</v>
      </c>
    </row>
    <row r="15" spans="1:56" ht="14.25" customHeight="1">
      <c r="A15" s="511" t="s">
        <v>47</v>
      </c>
      <c r="B15" s="512">
        <v>5384</v>
      </c>
      <c r="C15" s="512">
        <v>18258</v>
      </c>
      <c r="D15" s="513">
        <v>23</v>
      </c>
      <c r="E15" s="513">
        <v>545</v>
      </c>
      <c r="F15" s="512">
        <v>1165</v>
      </c>
      <c r="G15" s="512">
        <v>4173</v>
      </c>
      <c r="H15" s="513"/>
      <c r="I15" s="512">
        <v>3034</v>
      </c>
      <c r="J15" s="512">
        <v>3806</v>
      </c>
    </row>
    <row r="16" spans="1:56" ht="14.25" customHeight="1">
      <c r="A16" s="511" t="s">
        <v>49</v>
      </c>
      <c r="B16" s="512">
        <v>15808</v>
      </c>
      <c r="C16" s="512">
        <v>14810</v>
      </c>
      <c r="D16" s="512">
        <v>1762</v>
      </c>
      <c r="E16" s="512">
        <v>2649</v>
      </c>
      <c r="F16" s="512">
        <v>5609</v>
      </c>
      <c r="G16" s="512">
        <v>20227</v>
      </c>
      <c r="H16" s="513"/>
      <c r="I16" s="512">
        <v>10045</v>
      </c>
      <c r="J16" s="512">
        <v>3928</v>
      </c>
    </row>
    <row r="17" spans="1:10" ht="14.25" customHeight="1">
      <c r="A17" s="511" t="s">
        <v>52</v>
      </c>
      <c r="B17" s="512">
        <v>24252</v>
      </c>
      <c r="C17" s="512">
        <v>39204</v>
      </c>
      <c r="D17" s="512">
        <v>1064</v>
      </c>
      <c r="E17" s="512">
        <v>5682</v>
      </c>
      <c r="F17" s="512">
        <v>8384</v>
      </c>
      <c r="G17" s="512">
        <v>52597</v>
      </c>
      <c r="H17" s="513"/>
      <c r="I17" s="512">
        <v>42864</v>
      </c>
      <c r="J17" s="512">
        <v>5002</v>
      </c>
    </row>
    <row r="18" spans="1:10" ht="14.25" customHeight="1">
      <c r="A18" s="511" t="s">
        <v>54</v>
      </c>
      <c r="B18" s="512">
        <v>33936</v>
      </c>
      <c r="C18" s="512">
        <v>67828</v>
      </c>
      <c r="D18" s="512">
        <v>2149</v>
      </c>
      <c r="E18" s="512">
        <v>12011</v>
      </c>
      <c r="F18" s="512">
        <v>9587</v>
      </c>
      <c r="G18" s="512">
        <v>36051</v>
      </c>
      <c r="H18" s="512">
        <v>7798</v>
      </c>
      <c r="I18" s="512">
        <v>51169</v>
      </c>
      <c r="J18" s="512">
        <v>9167</v>
      </c>
    </row>
    <row r="19" spans="1:10" ht="14.25" customHeight="1">
      <c r="A19" s="511" t="s">
        <v>56</v>
      </c>
      <c r="B19" s="512">
        <v>34483</v>
      </c>
      <c r="C19" s="512">
        <v>77186</v>
      </c>
      <c r="D19" s="512">
        <v>2098</v>
      </c>
      <c r="E19" s="512">
        <v>16433</v>
      </c>
      <c r="F19" s="512">
        <v>27654</v>
      </c>
      <c r="G19" s="512">
        <v>54088</v>
      </c>
      <c r="H19" s="513"/>
      <c r="I19" s="512">
        <v>73127</v>
      </c>
      <c r="J19" s="512">
        <v>22699</v>
      </c>
    </row>
    <row r="20" spans="1:10" ht="14.25" customHeight="1">
      <c r="A20" s="511" t="s">
        <v>57</v>
      </c>
      <c r="B20" s="512">
        <v>92636</v>
      </c>
      <c r="C20" s="512">
        <v>135367</v>
      </c>
      <c r="D20" s="513"/>
      <c r="E20" s="512">
        <v>23326</v>
      </c>
      <c r="F20" s="512">
        <v>39047</v>
      </c>
      <c r="G20" s="512">
        <v>138783</v>
      </c>
      <c r="H20" s="513"/>
      <c r="I20" s="512">
        <v>181665</v>
      </c>
      <c r="J20" s="512">
        <v>44883</v>
      </c>
    </row>
    <row r="21" spans="1:10" ht="14.25" customHeight="1">
      <c r="A21" s="511" t="s">
        <v>59</v>
      </c>
      <c r="B21" s="512">
        <v>115103</v>
      </c>
      <c r="C21" s="512">
        <v>439462</v>
      </c>
      <c r="D21" s="513">
        <v>26</v>
      </c>
      <c r="E21" s="512">
        <v>14488</v>
      </c>
      <c r="F21" s="512">
        <v>27865</v>
      </c>
      <c r="G21" s="512">
        <v>77694</v>
      </c>
      <c r="H21" s="513"/>
      <c r="I21" s="512">
        <v>204781</v>
      </c>
      <c r="J21" s="512">
        <v>115297</v>
      </c>
    </row>
    <row r="22" spans="1:10" ht="14.25" customHeight="1">
      <c r="A22" s="511" t="s">
        <v>316</v>
      </c>
      <c r="B22" s="512">
        <v>2914</v>
      </c>
      <c r="C22" s="512">
        <v>13292</v>
      </c>
      <c r="D22" s="513"/>
      <c r="E22" s="513">
        <v>524</v>
      </c>
      <c r="F22" s="513">
        <v>156</v>
      </c>
      <c r="G22" s="512">
        <v>3314</v>
      </c>
      <c r="H22" s="513"/>
      <c r="I22" s="512">
        <v>2660</v>
      </c>
      <c r="J22" s="512">
        <v>2849</v>
      </c>
    </row>
    <row r="23" spans="1:10" ht="14.25" customHeight="1">
      <c r="A23" s="511" t="s">
        <v>317</v>
      </c>
      <c r="B23" s="512">
        <v>28757</v>
      </c>
      <c r="C23" s="512">
        <v>93431</v>
      </c>
      <c r="D23" s="513">
        <v>7</v>
      </c>
      <c r="E23" s="512">
        <v>3888</v>
      </c>
      <c r="F23" s="512">
        <v>4151</v>
      </c>
      <c r="G23" s="512">
        <v>10998</v>
      </c>
      <c r="H23" s="513"/>
      <c r="I23" s="512">
        <v>32943</v>
      </c>
      <c r="J23" s="512">
        <v>16157</v>
      </c>
    </row>
    <row r="24" spans="1:10" ht="14.25" customHeight="1">
      <c r="A24" s="511" t="s">
        <v>217</v>
      </c>
      <c r="B24" s="512">
        <v>24196</v>
      </c>
      <c r="C24" s="512">
        <v>72165</v>
      </c>
      <c r="D24" s="513"/>
      <c r="E24" s="512">
        <v>4804</v>
      </c>
      <c r="F24" s="512">
        <v>3854</v>
      </c>
      <c r="G24" s="512">
        <v>16051</v>
      </c>
      <c r="H24" s="512">
        <v>4675</v>
      </c>
      <c r="I24" s="512">
        <v>32216</v>
      </c>
      <c r="J24" s="512">
        <v>8905</v>
      </c>
    </row>
    <row r="25" spans="1:10" ht="14.25" customHeight="1">
      <c r="A25" s="511" t="s">
        <v>60</v>
      </c>
      <c r="B25" s="512">
        <v>13096</v>
      </c>
      <c r="C25" s="512">
        <v>54754</v>
      </c>
      <c r="D25" s="513"/>
      <c r="E25" s="512">
        <v>1260</v>
      </c>
      <c r="F25" s="512">
        <v>1899</v>
      </c>
      <c r="G25" s="512">
        <v>7125</v>
      </c>
      <c r="H25" s="513"/>
      <c r="I25" s="512">
        <v>8767</v>
      </c>
      <c r="J25" s="512">
        <v>7216</v>
      </c>
    </row>
    <row r="26" spans="1:10" ht="14.25" customHeight="1">
      <c r="A26" s="511" t="s">
        <v>319</v>
      </c>
      <c r="B26" s="512">
        <v>31731</v>
      </c>
      <c r="C26" s="512">
        <v>112905</v>
      </c>
      <c r="D26" s="513">
        <v>532</v>
      </c>
      <c r="E26" s="512">
        <v>5242</v>
      </c>
      <c r="F26" s="512">
        <v>5694</v>
      </c>
      <c r="G26" s="512">
        <v>18839</v>
      </c>
      <c r="H26" s="512">
        <v>1159</v>
      </c>
      <c r="I26" s="512">
        <v>24797</v>
      </c>
      <c r="J26" s="512">
        <v>21265</v>
      </c>
    </row>
    <row r="27" spans="1:10" ht="14.25" customHeight="1">
      <c r="A27" s="511" t="s">
        <v>63</v>
      </c>
      <c r="B27" s="512">
        <v>1096</v>
      </c>
      <c r="C27" s="512">
        <v>5648</v>
      </c>
      <c r="D27" s="513"/>
      <c r="E27" s="513">
        <v>481</v>
      </c>
      <c r="F27" s="513">
        <v>255</v>
      </c>
      <c r="G27" s="512">
        <v>1033</v>
      </c>
      <c r="H27" s="513"/>
      <c r="I27" s="512">
        <v>1775</v>
      </c>
      <c r="J27" s="512">
        <v>1777</v>
      </c>
    </row>
    <row r="28" spans="1:10" ht="14.25" customHeight="1">
      <c r="A28" s="511" t="s">
        <v>65</v>
      </c>
      <c r="B28" s="512">
        <v>30992</v>
      </c>
      <c r="C28" s="512">
        <v>98118</v>
      </c>
      <c r="D28" s="513"/>
      <c r="E28" s="512">
        <v>3747</v>
      </c>
      <c r="F28" s="512">
        <v>3354</v>
      </c>
      <c r="G28" s="512">
        <v>15686</v>
      </c>
      <c r="H28" s="513"/>
      <c r="I28" s="512">
        <v>24178</v>
      </c>
      <c r="J28" s="512">
        <v>15318</v>
      </c>
    </row>
    <row r="29" spans="1:10" ht="14.25" customHeight="1">
      <c r="A29" s="511" t="s">
        <v>70</v>
      </c>
      <c r="B29" s="512">
        <v>60101</v>
      </c>
      <c r="C29" s="512">
        <v>81793</v>
      </c>
      <c r="D29" s="513">
        <v>340</v>
      </c>
      <c r="E29" s="512">
        <v>18398</v>
      </c>
      <c r="F29" s="512">
        <v>40058</v>
      </c>
      <c r="G29" s="512">
        <v>86791</v>
      </c>
      <c r="H29" s="513"/>
      <c r="I29" s="512">
        <v>89662</v>
      </c>
      <c r="J29" s="512">
        <v>10439</v>
      </c>
    </row>
    <row r="30" spans="1:10" ht="14.25" customHeight="1">
      <c r="A30" s="511" t="s">
        <v>74</v>
      </c>
      <c r="B30" s="512">
        <v>19439</v>
      </c>
      <c r="C30" s="512">
        <v>90675</v>
      </c>
      <c r="D30" s="513">
        <v>19</v>
      </c>
      <c r="E30" s="512">
        <v>2121</v>
      </c>
      <c r="F30" s="512">
        <v>1505</v>
      </c>
      <c r="G30" s="512">
        <v>9066</v>
      </c>
      <c r="H30" s="513"/>
      <c r="I30" s="512">
        <v>11850</v>
      </c>
      <c r="J30" s="512">
        <v>22523</v>
      </c>
    </row>
    <row r="31" spans="1:10" ht="14.25" customHeight="1">
      <c r="A31" s="511" t="s">
        <v>75</v>
      </c>
      <c r="B31" s="512">
        <v>15416</v>
      </c>
      <c r="C31" s="512">
        <v>18402</v>
      </c>
      <c r="D31" s="512">
        <v>4945</v>
      </c>
      <c r="E31" s="512">
        <v>13145</v>
      </c>
      <c r="F31" s="512">
        <v>11573</v>
      </c>
      <c r="G31" s="512">
        <v>68256</v>
      </c>
      <c r="H31" s="513"/>
      <c r="I31" s="512">
        <v>35807</v>
      </c>
      <c r="J31" s="512">
        <v>20404</v>
      </c>
    </row>
    <row r="32" spans="1:10" ht="14.25" customHeight="1">
      <c r="A32" s="511" t="s">
        <v>78</v>
      </c>
      <c r="B32" s="512">
        <v>53454</v>
      </c>
      <c r="C32" s="512">
        <v>149808</v>
      </c>
      <c r="D32" s="512">
        <v>4622</v>
      </c>
      <c r="E32" s="512">
        <v>9799</v>
      </c>
      <c r="F32" s="512">
        <v>23624</v>
      </c>
      <c r="G32" s="512">
        <v>156455</v>
      </c>
      <c r="H32" s="513"/>
      <c r="I32" s="512">
        <v>80227</v>
      </c>
      <c r="J32" s="512">
        <v>9295</v>
      </c>
    </row>
    <row r="33" spans="1:10" ht="14.25" customHeight="1">
      <c r="A33" s="511" t="s">
        <v>80</v>
      </c>
      <c r="B33" s="512">
        <v>6354</v>
      </c>
      <c r="C33" s="512">
        <v>21262</v>
      </c>
      <c r="D33" s="513">
        <v>521</v>
      </c>
      <c r="E33" s="512">
        <v>1081</v>
      </c>
      <c r="F33" s="513">
        <v>453</v>
      </c>
      <c r="G33" s="512">
        <v>2557</v>
      </c>
      <c r="H33" s="513">
        <v>420</v>
      </c>
      <c r="I33" s="512">
        <v>2849</v>
      </c>
      <c r="J33" s="512">
        <v>4266</v>
      </c>
    </row>
    <row r="34" spans="1:10" ht="14.25" customHeight="1">
      <c r="A34" s="511" t="s">
        <v>81</v>
      </c>
      <c r="B34" s="512">
        <v>16788</v>
      </c>
      <c r="C34" s="512">
        <v>37238</v>
      </c>
      <c r="D34" s="513"/>
      <c r="E34" s="512">
        <v>2949</v>
      </c>
      <c r="F34" s="512">
        <v>2650</v>
      </c>
      <c r="G34" s="512">
        <v>8287</v>
      </c>
      <c r="H34" s="513"/>
      <c r="I34" s="512">
        <v>11222</v>
      </c>
      <c r="J34" s="512">
        <v>8957</v>
      </c>
    </row>
    <row r="35" spans="1:10" ht="14.25" customHeight="1">
      <c r="A35" s="511" t="s">
        <v>221</v>
      </c>
      <c r="B35" s="513">
        <v>905</v>
      </c>
      <c r="C35" s="512">
        <v>3254</v>
      </c>
      <c r="D35" s="513"/>
      <c r="E35" s="513">
        <v>108</v>
      </c>
      <c r="F35" s="513"/>
      <c r="G35" s="512">
        <v>1152</v>
      </c>
      <c r="H35" s="513"/>
      <c r="I35" s="512">
        <v>1498</v>
      </c>
      <c r="J35" s="513">
        <v>729</v>
      </c>
    </row>
    <row r="36" spans="1:10" ht="14.25" customHeight="1">
      <c r="A36" s="511" t="s">
        <v>85</v>
      </c>
      <c r="B36" s="512">
        <v>2188</v>
      </c>
      <c r="C36" s="512">
        <v>9415</v>
      </c>
      <c r="D36" s="513"/>
      <c r="E36" s="513">
        <v>304</v>
      </c>
      <c r="F36" s="513">
        <v>230</v>
      </c>
      <c r="G36" s="512">
        <v>2088</v>
      </c>
      <c r="H36" s="513"/>
      <c r="I36" s="512">
        <v>3037</v>
      </c>
      <c r="J36" s="512">
        <v>3884</v>
      </c>
    </row>
    <row r="37" spans="1:10" ht="14.25" customHeight="1">
      <c r="A37" s="511" t="s">
        <v>88</v>
      </c>
      <c r="B37" s="512">
        <v>30960</v>
      </c>
      <c r="C37" s="512">
        <v>56904</v>
      </c>
      <c r="D37" s="513">
        <v>58</v>
      </c>
      <c r="E37" s="512">
        <v>7455</v>
      </c>
      <c r="F37" s="512">
        <v>4210</v>
      </c>
      <c r="G37" s="512">
        <v>34212</v>
      </c>
      <c r="H37" s="513"/>
      <c r="I37" s="512">
        <v>26618</v>
      </c>
      <c r="J37" s="512">
        <v>11891</v>
      </c>
    </row>
    <row r="38" spans="1:10" ht="14.25" customHeight="1">
      <c r="A38" s="511" t="s">
        <v>222</v>
      </c>
      <c r="B38" s="512">
        <v>78504</v>
      </c>
      <c r="C38" s="512">
        <v>138272</v>
      </c>
      <c r="D38" s="513">
        <v>418</v>
      </c>
      <c r="E38" s="512">
        <v>27996</v>
      </c>
      <c r="F38" s="512">
        <v>56390</v>
      </c>
      <c r="G38" s="512">
        <v>193403</v>
      </c>
      <c r="H38" s="513"/>
      <c r="I38" s="512">
        <v>224445</v>
      </c>
      <c r="J38" s="512">
        <v>92628</v>
      </c>
    </row>
    <row r="39" spans="1:10" ht="14.25" customHeight="1">
      <c r="A39" s="511" t="s">
        <v>91</v>
      </c>
      <c r="B39" s="512">
        <v>3432</v>
      </c>
      <c r="C39" s="512">
        <v>20333</v>
      </c>
      <c r="D39" s="513"/>
      <c r="E39" s="513">
        <v>372</v>
      </c>
      <c r="F39" s="513">
        <v>440</v>
      </c>
      <c r="G39" s="512">
        <v>1132</v>
      </c>
      <c r="H39" s="513"/>
      <c r="I39" s="512">
        <v>3078</v>
      </c>
      <c r="J39" s="512">
        <v>4000</v>
      </c>
    </row>
    <row r="40" spans="1:10" ht="14.25" customHeight="1">
      <c r="A40" s="511" t="s">
        <v>92</v>
      </c>
      <c r="B40" s="512">
        <v>80700</v>
      </c>
      <c r="C40" s="512">
        <v>120310</v>
      </c>
      <c r="D40" s="513"/>
      <c r="E40" s="512">
        <v>13094</v>
      </c>
      <c r="F40" s="512">
        <v>28389</v>
      </c>
      <c r="G40" s="512">
        <v>88267</v>
      </c>
      <c r="H40" s="513"/>
      <c r="I40" s="512">
        <v>103379</v>
      </c>
      <c r="J40" s="512">
        <v>137467</v>
      </c>
    </row>
    <row r="41" spans="1:10" ht="14.25" customHeight="1">
      <c r="A41" s="511" t="s">
        <v>187</v>
      </c>
      <c r="B41" s="512">
        <v>117066</v>
      </c>
      <c r="C41" s="512">
        <v>153932</v>
      </c>
      <c r="D41" s="512">
        <v>8123</v>
      </c>
      <c r="E41" s="512">
        <v>20702</v>
      </c>
      <c r="F41" s="512">
        <v>33252</v>
      </c>
      <c r="G41" s="512">
        <v>108359</v>
      </c>
      <c r="H41" s="513"/>
      <c r="I41" s="512">
        <v>124364</v>
      </c>
      <c r="J41" s="512">
        <v>26791</v>
      </c>
    </row>
    <row r="42" spans="1:10" ht="14.25" customHeight="1">
      <c r="A42" s="511" t="s">
        <v>97</v>
      </c>
      <c r="B42" s="512">
        <v>11966</v>
      </c>
      <c r="C42" s="512">
        <v>35923</v>
      </c>
      <c r="D42" s="513">
        <v>139</v>
      </c>
      <c r="E42" s="512">
        <v>2960</v>
      </c>
      <c r="F42" s="512">
        <v>1651</v>
      </c>
      <c r="G42" s="512">
        <v>5837</v>
      </c>
      <c r="H42" s="512">
        <v>3204</v>
      </c>
      <c r="I42" s="512">
        <v>13164</v>
      </c>
      <c r="J42" s="512">
        <v>6006</v>
      </c>
    </row>
    <row r="43" spans="1:10" ht="14.25" customHeight="1">
      <c r="A43" s="511" t="s">
        <v>99</v>
      </c>
      <c r="B43" s="512">
        <v>16321</v>
      </c>
      <c r="C43" s="512">
        <v>65699</v>
      </c>
      <c r="D43" s="513">
        <v>185</v>
      </c>
      <c r="E43" s="512">
        <v>1826</v>
      </c>
      <c r="F43" s="512">
        <v>3079</v>
      </c>
      <c r="G43" s="512">
        <v>8684</v>
      </c>
      <c r="H43" s="513"/>
      <c r="I43" s="512">
        <v>9108</v>
      </c>
      <c r="J43" s="512">
        <v>15246</v>
      </c>
    </row>
    <row r="44" spans="1:10" ht="14.25" customHeight="1">
      <c r="A44" s="511" t="s">
        <v>100</v>
      </c>
      <c r="B44" s="512">
        <v>12799</v>
      </c>
      <c r="C44" s="512">
        <v>46773</v>
      </c>
      <c r="D44" s="513">
        <v>95</v>
      </c>
      <c r="E44" s="512">
        <v>2580</v>
      </c>
      <c r="F44" s="512">
        <v>3502</v>
      </c>
      <c r="G44" s="512">
        <v>10868</v>
      </c>
      <c r="H44" s="513"/>
      <c r="I44" s="512">
        <v>12856</v>
      </c>
      <c r="J44" s="512">
        <v>10372</v>
      </c>
    </row>
    <row r="45" spans="1:10" ht="14.25" customHeight="1">
      <c r="A45" s="511" t="s">
        <v>223</v>
      </c>
      <c r="B45" s="512">
        <v>93260</v>
      </c>
      <c r="C45" s="512">
        <v>168396</v>
      </c>
      <c r="D45" s="513"/>
      <c r="E45" s="512">
        <v>20647</v>
      </c>
      <c r="F45" s="512">
        <v>18146</v>
      </c>
      <c r="G45" s="512">
        <v>129874</v>
      </c>
      <c r="H45" s="512">
        <v>13513</v>
      </c>
      <c r="I45" s="512">
        <v>89899</v>
      </c>
      <c r="J45" s="512">
        <v>36357</v>
      </c>
    </row>
    <row r="46" spans="1:10" ht="14.25" customHeight="1">
      <c r="A46" s="511" t="s">
        <v>103</v>
      </c>
      <c r="B46" s="512">
        <v>1010</v>
      </c>
      <c r="C46" s="512">
        <v>6916</v>
      </c>
      <c r="D46" s="513"/>
      <c r="E46" s="513">
        <v>72</v>
      </c>
      <c r="F46" s="513">
        <v>285</v>
      </c>
      <c r="G46" s="512">
        <v>1297</v>
      </c>
      <c r="H46" s="513"/>
      <c r="I46" s="512">
        <v>3009</v>
      </c>
      <c r="J46" s="513">
        <v>392</v>
      </c>
    </row>
    <row r="47" spans="1:10" ht="14.25" customHeight="1">
      <c r="A47" s="511" t="s">
        <v>105</v>
      </c>
      <c r="B47" s="512">
        <v>78757</v>
      </c>
      <c r="C47" s="512">
        <v>307286</v>
      </c>
      <c r="D47" s="512">
        <v>1658</v>
      </c>
      <c r="E47" s="512">
        <v>9654</v>
      </c>
      <c r="F47" s="512">
        <v>24942</v>
      </c>
      <c r="G47" s="512">
        <v>61269</v>
      </c>
      <c r="H47" s="513"/>
      <c r="I47" s="512">
        <v>81852</v>
      </c>
      <c r="J47" s="512">
        <v>99791</v>
      </c>
    </row>
    <row r="48" spans="1:10" ht="14.25" customHeight="1">
      <c r="A48" s="511" t="s">
        <v>106</v>
      </c>
      <c r="B48" s="512">
        <v>73296</v>
      </c>
      <c r="C48" s="512">
        <v>85260</v>
      </c>
      <c r="D48" s="512">
        <v>1098</v>
      </c>
      <c r="E48" s="512">
        <v>11913</v>
      </c>
      <c r="F48" s="512">
        <v>23616</v>
      </c>
      <c r="G48" s="512">
        <v>112806</v>
      </c>
      <c r="H48" s="513"/>
      <c r="I48" s="512">
        <v>59012</v>
      </c>
      <c r="J48" s="512">
        <v>14750</v>
      </c>
    </row>
    <row r="49" spans="1:10" ht="14.25" customHeight="1">
      <c r="A49" s="511" t="s">
        <v>107</v>
      </c>
      <c r="B49" s="512">
        <v>2810</v>
      </c>
      <c r="C49" s="512">
        <v>13006</v>
      </c>
      <c r="D49" s="513">
        <v>127</v>
      </c>
      <c r="E49" s="513">
        <v>975</v>
      </c>
      <c r="F49" s="513">
        <v>330</v>
      </c>
      <c r="G49" s="512">
        <v>2890</v>
      </c>
      <c r="H49" s="513"/>
      <c r="I49" s="512">
        <v>3692</v>
      </c>
      <c r="J49" s="513">
        <v>993</v>
      </c>
    </row>
    <row r="50" spans="1:10" ht="14.25" customHeight="1">
      <c r="A50" s="511" t="s">
        <v>109</v>
      </c>
      <c r="B50" s="512">
        <v>6853</v>
      </c>
      <c r="C50" s="512">
        <v>18371</v>
      </c>
      <c r="D50" s="513">
        <v>87</v>
      </c>
      <c r="E50" s="513">
        <v>808</v>
      </c>
      <c r="F50" s="513">
        <v>679</v>
      </c>
      <c r="G50" s="512">
        <v>1555</v>
      </c>
      <c r="H50" s="513"/>
      <c r="I50" s="512">
        <v>4155</v>
      </c>
      <c r="J50" s="513">
        <v>528</v>
      </c>
    </row>
    <row r="52" spans="1:10" ht="14.25" customHeight="1">
      <c r="A52" s="3"/>
      <c r="B52" s="279"/>
      <c r="C52" s="279"/>
      <c r="D52" s="279"/>
      <c r="E52" s="279"/>
      <c r="F52" s="279"/>
      <c r="G52" s="279"/>
      <c r="H52" s="279"/>
      <c r="I52" s="279"/>
      <c r="J52" s="279"/>
    </row>
    <row r="53" spans="1:10" ht="14.25" customHeight="1">
      <c r="A53" s="3"/>
      <c r="B53" s="279"/>
      <c r="C53" s="279"/>
      <c r="D53" s="279"/>
      <c r="E53" s="279"/>
      <c r="F53" s="279"/>
      <c r="G53" s="279"/>
      <c r="H53" s="279"/>
      <c r="I53" s="279"/>
      <c r="J53" s="279"/>
    </row>
    <row r="54" spans="1:10" ht="14.25" customHeight="1">
      <c r="A54" s="3"/>
      <c r="B54" s="279"/>
      <c r="C54" s="279"/>
      <c r="D54" s="279"/>
      <c r="E54" s="279"/>
      <c r="F54" s="279"/>
      <c r="G54" s="279"/>
      <c r="H54" s="279"/>
      <c r="I54" s="279"/>
      <c r="J54" s="279"/>
    </row>
    <row r="55" spans="1:10" ht="14.25" customHeight="1">
      <c r="A55" s="3"/>
      <c r="B55" s="279"/>
      <c r="C55" s="279"/>
      <c r="D55" s="279"/>
      <c r="E55" s="279"/>
      <c r="F55" s="279"/>
      <c r="G55" s="279"/>
      <c r="H55" s="279"/>
      <c r="I55" s="279"/>
      <c r="J55" s="279"/>
    </row>
    <row r="56" spans="1:10" ht="14.25" customHeight="1">
      <c r="A56" s="29"/>
      <c r="B56" s="99"/>
      <c r="C56" s="99"/>
      <c r="D56" s="99"/>
      <c r="E56" s="99"/>
      <c r="F56" s="99"/>
      <c r="G56" s="99"/>
      <c r="H56" s="99"/>
      <c r="I56" s="99"/>
    </row>
    <row r="57" spans="1:10" ht="14.25" customHeight="1">
      <c r="A57" s="29"/>
      <c r="B57" s="99"/>
      <c r="C57" s="99"/>
      <c r="D57" s="99"/>
      <c r="E57" s="99"/>
      <c r="F57" s="99"/>
      <c r="G57" s="99"/>
      <c r="H57" s="99"/>
      <c r="I57" s="99"/>
    </row>
    <row r="58" spans="1:10" ht="14.25" customHeight="1">
      <c r="A58" s="29"/>
      <c r="B58" s="99"/>
      <c r="C58" s="99"/>
      <c r="D58" s="99"/>
      <c r="E58" s="99"/>
      <c r="F58" s="99"/>
      <c r="G58" s="99"/>
      <c r="H58" s="99"/>
      <c r="I58" s="99"/>
    </row>
    <row r="59" spans="1:10" ht="14.25" customHeight="1">
      <c r="A59" s="29"/>
      <c r="B59" s="99"/>
      <c r="C59" s="99"/>
      <c r="D59" s="99"/>
      <c r="E59" s="99"/>
      <c r="F59" s="99"/>
      <c r="G59" s="99"/>
      <c r="H59" s="99"/>
      <c r="I59" s="99"/>
    </row>
    <row r="60" spans="1:10" ht="14.25" customHeight="1">
      <c r="A60" s="29"/>
      <c r="B60" s="99"/>
      <c r="C60" s="99"/>
      <c r="D60" s="99"/>
      <c r="E60" s="99"/>
      <c r="F60" s="99"/>
      <c r="G60" s="99"/>
      <c r="H60" s="99"/>
      <c r="I60" s="99"/>
    </row>
    <row r="61" spans="1:10" ht="14.25" customHeight="1">
      <c r="A61" s="29"/>
      <c r="B61" s="99"/>
      <c r="C61" s="99"/>
      <c r="D61" s="99"/>
      <c r="E61" s="99"/>
      <c r="F61" s="99"/>
      <c r="G61" s="99"/>
      <c r="H61" s="99"/>
      <c r="I61" s="99"/>
    </row>
    <row r="62" spans="1:10" ht="14.25" customHeight="1">
      <c r="A62" s="29"/>
      <c r="B62" s="99"/>
      <c r="C62" s="99"/>
      <c r="D62" s="99"/>
      <c r="E62" s="99"/>
      <c r="F62" s="99"/>
      <c r="G62" s="99"/>
      <c r="H62" s="99"/>
      <c r="I62" s="99"/>
    </row>
    <row r="63" spans="1:10" ht="14.25" customHeight="1">
      <c r="A63" s="29"/>
      <c r="B63" s="99"/>
      <c r="C63" s="99"/>
      <c r="D63" s="99"/>
      <c r="E63" s="99"/>
      <c r="F63" s="99"/>
      <c r="G63" s="99"/>
      <c r="H63" s="99"/>
      <c r="I63" s="99"/>
    </row>
    <row r="64" spans="1:10" ht="14.25" customHeight="1">
      <c r="A64" s="29"/>
      <c r="B64" s="99"/>
      <c r="C64" s="99"/>
      <c r="D64" s="99"/>
      <c r="E64" s="99"/>
      <c r="F64" s="99"/>
      <c r="G64" s="99"/>
      <c r="H64" s="99"/>
      <c r="I64" s="99"/>
    </row>
    <row r="65" spans="1:9" ht="14.25" customHeight="1">
      <c r="A65" s="29"/>
      <c r="B65" s="99"/>
      <c r="C65" s="99"/>
      <c r="D65" s="99"/>
      <c r="E65" s="99"/>
      <c r="F65" s="99"/>
      <c r="G65" s="99"/>
      <c r="H65" s="99"/>
      <c r="I65" s="99"/>
    </row>
    <row r="66" spans="1:9" ht="14.25" customHeight="1">
      <c r="A66" s="29"/>
      <c r="B66" s="200"/>
      <c r="C66" s="99"/>
      <c r="D66" s="99"/>
      <c r="E66" s="99"/>
      <c r="F66" s="99"/>
      <c r="G66" s="99"/>
      <c r="H66" s="99"/>
      <c r="I66" s="99"/>
    </row>
    <row r="67" spans="1:9" ht="14.25" customHeight="1">
      <c r="A67" s="29"/>
      <c r="B67" s="99"/>
      <c r="C67" s="99"/>
      <c r="D67" s="99"/>
      <c r="E67" s="99"/>
      <c r="F67" s="99"/>
      <c r="G67" s="99"/>
      <c r="H67" s="99"/>
      <c r="I67" s="99"/>
    </row>
    <row r="68" spans="1:9" ht="14.25" customHeight="1">
      <c r="A68" s="29"/>
      <c r="B68" s="99"/>
      <c r="C68" s="99"/>
      <c r="D68" s="99"/>
      <c r="E68" s="99"/>
      <c r="F68" s="99"/>
      <c r="G68" s="99"/>
      <c r="H68" s="99"/>
      <c r="I68" s="99"/>
    </row>
    <row r="69" spans="1:9" ht="14.25" customHeight="1">
      <c r="A69" s="29"/>
      <c r="B69" s="99"/>
      <c r="C69" s="99"/>
      <c r="D69" s="99"/>
      <c r="E69" s="99"/>
      <c r="F69" s="99"/>
      <c r="G69" s="99"/>
      <c r="H69" s="99"/>
      <c r="I69" s="99"/>
    </row>
    <row r="70" spans="1:9" ht="14.25" customHeight="1">
      <c r="A70" s="29"/>
      <c r="B70" s="99"/>
      <c r="C70" s="99"/>
      <c r="D70" s="99"/>
      <c r="E70" s="99"/>
      <c r="F70" s="99"/>
      <c r="G70" s="99"/>
      <c r="H70" s="99"/>
      <c r="I70" s="99"/>
    </row>
    <row r="71" spans="1:9" ht="14.25" customHeight="1">
      <c r="A71" s="29"/>
      <c r="B71" s="99"/>
      <c r="C71" s="99"/>
      <c r="D71" s="99"/>
      <c r="E71" s="99"/>
      <c r="F71" s="99"/>
      <c r="G71" s="99"/>
      <c r="H71" s="99"/>
      <c r="I71" s="99"/>
    </row>
    <row r="72" spans="1:9" ht="14.25" customHeight="1">
      <c r="A72" s="29"/>
      <c r="B72" s="200"/>
      <c r="C72" s="99"/>
      <c r="D72" s="99"/>
      <c r="E72" s="99"/>
      <c r="F72" s="99"/>
      <c r="G72" s="99"/>
      <c r="H72" s="99"/>
      <c r="I72" s="99"/>
    </row>
    <row r="73" spans="1:9" ht="14.25" customHeight="1">
      <c r="A73" s="29"/>
      <c r="B73" s="99"/>
      <c r="C73" s="99"/>
      <c r="D73" s="99"/>
      <c r="E73" s="99"/>
      <c r="F73" s="99"/>
      <c r="G73" s="99"/>
      <c r="H73" s="99"/>
      <c r="I73" s="99"/>
    </row>
    <row r="74" spans="1:9" ht="14.25" customHeight="1">
      <c r="A74" s="29"/>
      <c r="B74" s="99"/>
      <c r="C74" s="99"/>
      <c r="D74" s="99"/>
      <c r="E74" s="99"/>
      <c r="F74" s="99"/>
      <c r="G74" s="99"/>
      <c r="H74" s="99"/>
      <c r="I74" s="99"/>
    </row>
    <row r="75" spans="1:9" ht="14.25" customHeight="1">
      <c r="A75" s="29"/>
      <c r="B75" s="99"/>
      <c r="C75" s="99"/>
      <c r="D75" s="99"/>
      <c r="E75" s="99"/>
      <c r="F75" s="99"/>
      <c r="G75" s="99"/>
      <c r="H75" s="99"/>
      <c r="I75" s="99"/>
    </row>
    <row r="76" spans="1:9" ht="14.25" customHeight="1">
      <c r="A76" s="29"/>
      <c r="B76" s="99"/>
      <c r="C76" s="99"/>
      <c r="D76" s="99"/>
      <c r="E76" s="99"/>
      <c r="F76" s="99"/>
      <c r="G76" s="99"/>
      <c r="H76" s="99"/>
      <c r="I76" s="99"/>
    </row>
    <row r="77" spans="1:9" ht="14.25" customHeight="1">
      <c r="A77" s="29"/>
      <c r="B77" s="99"/>
      <c r="C77" s="99"/>
      <c r="D77" s="99"/>
      <c r="E77" s="99"/>
      <c r="F77" s="99"/>
      <c r="G77" s="99"/>
      <c r="H77" s="99"/>
      <c r="I77" s="99"/>
    </row>
    <row r="78" spans="1:9" ht="14.25" customHeight="1">
      <c r="A78" s="29"/>
      <c r="B78" s="99"/>
      <c r="C78" s="99"/>
      <c r="D78" s="99"/>
      <c r="E78" s="99"/>
      <c r="F78" s="99"/>
      <c r="G78" s="99"/>
      <c r="H78" s="99"/>
      <c r="I78" s="99"/>
    </row>
    <row r="79" spans="1:9" ht="14.25" customHeight="1">
      <c r="A79" s="29"/>
      <c r="B79" s="99"/>
      <c r="C79" s="99"/>
      <c r="D79" s="99"/>
      <c r="E79" s="99"/>
      <c r="F79" s="99"/>
      <c r="G79" s="99"/>
      <c r="H79" s="99"/>
      <c r="I79" s="99"/>
    </row>
    <row r="80" spans="1:9" ht="14.25" customHeight="1">
      <c r="A80" s="29"/>
      <c r="B80" s="99"/>
      <c r="C80" s="99"/>
      <c r="D80" s="99"/>
      <c r="E80" s="99"/>
      <c r="F80" s="99"/>
      <c r="G80" s="99"/>
      <c r="H80" s="99"/>
      <c r="I80" s="99"/>
    </row>
    <row r="81" spans="1:20" ht="14.25" customHeight="1">
      <c r="A81" s="29"/>
      <c r="B81" s="99"/>
      <c r="C81" s="99"/>
      <c r="D81" s="99"/>
      <c r="E81" s="99"/>
      <c r="F81" s="99"/>
      <c r="G81" s="99"/>
      <c r="H81" s="99"/>
      <c r="I81" s="99"/>
    </row>
    <row r="82" spans="1:20" ht="14.25" customHeight="1">
      <c r="A82" s="29"/>
      <c r="B82" s="99"/>
      <c r="C82" s="99"/>
      <c r="D82" s="99"/>
      <c r="E82" s="99"/>
      <c r="F82" s="99"/>
      <c r="G82" s="99"/>
      <c r="H82" s="99"/>
      <c r="I82" s="99"/>
    </row>
    <row r="83" spans="1:20" ht="14.25" customHeight="1">
      <c r="A83" s="29"/>
      <c r="B83" s="99"/>
      <c r="C83" s="99"/>
      <c r="D83" s="99"/>
      <c r="E83" s="99"/>
      <c r="F83" s="99"/>
      <c r="G83" s="99"/>
      <c r="H83" s="99"/>
      <c r="I83" s="99"/>
    </row>
    <row r="84" spans="1:20" ht="14.25" customHeight="1">
      <c r="A84" s="29"/>
      <c r="B84" s="99"/>
      <c r="C84" s="99"/>
      <c r="D84" s="99"/>
      <c r="E84" s="99"/>
      <c r="F84" s="99"/>
      <c r="G84" s="99"/>
      <c r="H84" s="99"/>
      <c r="I84" s="99"/>
    </row>
    <row r="85" spans="1:20" ht="14.25" customHeight="1">
      <c r="A85" s="29"/>
      <c r="B85" s="99"/>
      <c r="C85" s="99"/>
      <c r="D85" s="99"/>
      <c r="E85" s="99"/>
      <c r="F85" s="99"/>
      <c r="G85" s="99"/>
      <c r="H85" s="99"/>
      <c r="I85" s="99"/>
    </row>
    <row r="86" spans="1:20" ht="14.25" customHeight="1">
      <c r="A86" s="29"/>
      <c r="B86" s="99"/>
      <c r="C86" s="99"/>
      <c r="D86" s="99"/>
      <c r="E86" s="99"/>
      <c r="F86" s="99"/>
      <c r="G86" s="99"/>
      <c r="H86" s="99"/>
      <c r="I86" s="99"/>
    </row>
    <row r="87" spans="1:20" ht="14.25" customHeight="1">
      <c r="A87" s="29"/>
      <c r="B87" s="99"/>
      <c r="C87" s="99"/>
      <c r="D87" s="99"/>
      <c r="E87" s="99"/>
      <c r="F87" s="99"/>
      <c r="G87" s="99"/>
      <c r="H87" s="99"/>
      <c r="I87" s="99"/>
    </row>
    <row r="88" spans="1:20" ht="14.25" customHeight="1">
      <c r="A88" s="29"/>
      <c r="B88" s="99"/>
      <c r="C88" s="99"/>
      <c r="D88" s="99"/>
      <c r="E88" s="99"/>
      <c r="F88" s="99"/>
      <c r="G88" s="99"/>
      <c r="H88" s="99"/>
      <c r="I88" s="99"/>
    </row>
    <row r="89" spans="1:20" ht="14.25" customHeight="1">
      <c r="A89" s="29"/>
      <c r="B89" s="99"/>
      <c r="C89" s="99"/>
      <c r="D89" s="99"/>
      <c r="E89" s="99"/>
      <c r="F89" s="99"/>
      <c r="G89" s="99"/>
      <c r="H89" s="99"/>
      <c r="I89" s="99"/>
    </row>
    <row r="90" spans="1:20" ht="14.25" customHeight="1">
      <c r="A90" s="29"/>
      <c r="B90" s="200"/>
      <c r="C90" s="99"/>
      <c r="D90" s="99"/>
      <c r="E90" s="99"/>
      <c r="F90" s="99"/>
      <c r="G90" s="99"/>
      <c r="H90" s="99"/>
      <c r="I90" s="99"/>
    </row>
    <row r="91" spans="1:20" ht="14.25" customHeight="1">
      <c r="A91" s="29"/>
      <c r="B91" s="99"/>
      <c r="C91" s="99"/>
      <c r="D91" s="99"/>
      <c r="E91" s="99"/>
      <c r="F91" s="99"/>
      <c r="G91" s="99"/>
      <c r="H91" s="99"/>
      <c r="I91" s="99"/>
    </row>
    <row r="92" spans="1:20" ht="14.25" customHeight="1">
      <c r="A92" s="29"/>
      <c r="B92" s="99"/>
      <c r="C92" s="99"/>
      <c r="D92" s="99"/>
      <c r="E92" s="99"/>
      <c r="F92" s="99"/>
      <c r="G92" s="99"/>
      <c r="H92" s="99"/>
      <c r="I92" s="99"/>
    </row>
    <row r="93" spans="1:20" ht="14.25" customHeight="1">
      <c r="A93" s="29"/>
      <c r="B93" s="99"/>
      <c r="C93" s="99"/>
      <c r="D93" s="99"/>
      <c r="E93" s="99"/>
      <c r="F93" s="99"/>
      <c r="G93" s="99"/>
      <c r="H93" s="99"/>
      <c r="I93" s="99"/>
    </row>
    <row r="94" spans="1:20" ht="14.25" customHeight="1">
      <c r="A94" s="29"/>
      <c r="B94" s="99"/>
      <c r="C94" s="99"/>
      <c r="D94" s="99"/>
      <c r="E94" s="99"/>
      <c r="F94" s="99"/>
      <c r="G94" s="99"/>
      <c r="H94" s="99"/>
      <c r="I94" s="99"/>
      <c r="K94" s="511"/>
      <c r="L94" s="511"/>
      <c r="M94" s="511"/>
      <c r="N94" s="511"/>
      <c r="O94" s="511"/>
      <c r="P94" s="511"/>
      <c r="Q94" s="511"/>
      <c r="R94" s="511"/>
      <c r="S94" s="511"/>
      <c r="T94" s="511"/>
    </row>
    <row r="95" spans="1:20" ht="14.25" customHeight="1">
      <c r="A95" s="29"/>
      <c r="B95" s="99"/>
      <c r="C95" s="99"/>
      <c r="D95" s="99"/>
      <c r="E95" s="99"/>
      <c r="F95" s="99"/>
      <c r="G95" s="99"/>
      <c r="H95" s="99"/>
      <c r="I95" s="99"/>
      <c r="K95" s="511"/>
      <c r="L95" s="511"/>
      <c r="M95" s="511"/>
      <c r="N95" s="511"/>
      <c r="O95" s="511"/>
      <c r="P95" s="511"/>
      <c r="Q95" s="511"/>
      <c r="R95" s="511"/>
      <c r="S95" s="511"/>
      <c r="T95" s="511"/>
    </row>
    <row r="96" spans="1:20" ht="14.25" customHeight="1">
      <c r="A96" s="29"/>
      <c r="B96" s="99"/>
      <c r="C96" s="99"/>
      <c r="D96" s="99"/>
      <c r="E96" s="99"/>
      <c r="F96" s="99"/>
      <c r="G96" s="99"/>
      <c r="H96" s="99"/>
      <c r="I96" s="99"/>
      <c r="K96" s="511"/>
      <c r="L96" s="511"/>
      <c r="M96" s="511"/>
      <c r="N96" s="511"/>
      <c r="O96" s="511"/>
      <c r="P96" s="511"/>
      <c r="Q96" s="511"/>
      <c r="R96" s="511"/>
      <c r="S96" s="511"/>
      <c r="T96" s="511"/>
    </row>
    <row r="97" spans="1:20" ht="14.25" customHeight="1">
      <c r="A97" s="29"/>
      <c r="B97" s="99"/>
      <c r="C97" s="99"/>
      <c r="D97" s="99"/>
      <c r="E97" s="99"/>
      <c r="F97" s="99"/>
      <c r="G97" s="99"/>
      <c r="H97" s="99"/>
      <c r="I97" s="99"/>
      <c r="K97" s="511"/>
      <c r="L97" s="511"/>
      <c r="M97" s="511"/>
      <c r="N97" s="511"/>
      <c r="O97" s="511"/>
      <c r="P97" s="511"/>
      <c r="Q97" s="511"/>
      <c r="R97" s="511"/>
      <c r="S97" s="511"/>
      <c r="T97" s="511"/>
    </row>
    <row r="98" spans="1:20" ht="14.25" customHeight="1">
      <c r="A98" s="29"/>
      <c r="B98" s="99"/>
      <c r="C98" s="99"/>
      <c r="D98" s="99"/>
      <c r="E98" s="99"/>
      <c r="F98" s="99"/>
      <c r="G98" s="99"/>
      <c r="H98" s="99"/>
      <c r="I98" s="99"/>
      <c r="K98" s="511"/>
      <c r="L98" s="511"/>
      <c r="M98" s="511"/>
      <c r="N98" s="511"/>
      <c r="O98" s="511"/>
      <c r="P98" s="511"/>
      <c r="Q98" s="511"/>
      <c r="R98" s="511"/>
      <c r="S98" s="511"/>
      <c r="T98" s="511"/>
    </row>
    <row r="99" spans="1:20" ht="14.25" customHeight="1">
      <c r="A99" s="3"/>
      <c r="B99" s="99"/>
      <c r="C99" s="99"/>
      <c r="D99" s="99"/>
      <c r="E99" s="99"/>
      <c r="F99" s="99"/>
      <c r="G99" s="99"/>
      <c r="H99" s="99"/>
      <c r="I99" s="99"/>
      <c r="K99" s="511"/>
      <c r="L99" s="511"/>
      <c r="M99" s="511"/>
      <c r="N99" s="511"/>
      <c r="O99" s="511"/>
      <c r="P99" s="511"/>
      <c r="Q99" s="511"/>
      <c r="R99" s="511"/>
      <c r="S99" s="511"/>
      <c r="T99" s="511"/>
    </row>
    <row r="100" spans="1:20" ht="14.25" customHeight="1">
      <c r="B100" s="131"/>
      <c r="C100" s="131"/>
      <c r="D100" s="131"/>
      <c r="E100" s="131"/>
      <c r="F100" s="131"/>
      <c r="G100" s="131"/>
      <c r="H100" s="131"/>
      <c r="I100" s="131"/>
      <c r="K100" s="511"/>
      <c r="L100" s="511"/>
      <c r="M100" s="511"/>
      <c r="N100" s="511"/>
      <c r="O100" s="511"/>
      <c r="P100" s="511"/>
      <c r="Q100" s="511"/>
      <c r="R100" s="511"/>
      <c r="S100" s="511"/>
      <c r="T100" s="511"/>
    </row>
    <row r="101" spans="1:20" ht="14.25" customHeight="1">
      <c r="A101" s="30"/>
      <c r="B101" s="42"/>
      <c r="C101" s="42"/>
      <c r="D101" s="42"/>
      <c r="E101" s="42"/>
      <c r="F101" s="42"/>
      <c r="G101" s="42"/>
      <c r="H101" s="42"/>
      <c r="I101" s="42"/>
      <c r="K101" s="511"/>
      <c r="L101" s="511"/>
      <c r="M101" s="511"/>
      <c r="N101" s="511"/>
      <c r="O101" s="511"/>
      <c r="P101" s="511"/>
      <c r="Q101" s="511"/>
      <c r="R101" s="511"/>
      <c r="S101" s="511"/>
      <c r="T101" s="511"/>
    </row>
    <row r="102" spans="1:20" ht="14.25" customHeight="1">
      <c r="A102" s="30"/>
      <c r="B102" s="42"/>
      <c r="C102" s="42"/>
      <c r="D102" s="42"/>
      <c r="E102" s="42"/>
      <c r="F102" s="42"/>
      <c r="G102" s="42"/>
      <c r="H102" s="42"/>
      <c r="I102" s="42"/>
      <c r="K102" s="511"/>
      <c r="L102" s="511"/>
      <c r="M102" s="511"/>
      <c r="N102" s="511"/>
      <c r="O102" s="511"/>
      <c r="P102" s="511"/>
      <c r="Q102" s="511"/>
      <c r="R102" s="511"/>
      <c r="S102" s="511"/>
      <c r="T102" s="511"/>
    </row>
    <row r="103" spans="1:20" ht="14.25" customHeight="1">
      <c r="A103" s="30"/>
      <c r="B103" s="42"/>
      <c r="C103" s="42"/>
      <c r="D103" s="42"/>
      <c r="E103" s="42"/>
      <c r="F103" s="42"/>
      <c r="G103" s="42"/>
      <c r="H103" s="42"/>
      <c r="I103" s="42"/>
      <c r="K103" s="511"/>
      <c r="L103" s="511"/>
      <c r="M103" s="511"/>
      <c r="N103" s="511"/>
      <c r="O103" s="511"/>
      <c r="P103" s="511"/>
      <c r="Q103" s="511"/>
      <c r="R103" s="511"/>
      <c r="S103" s="511"/>
      <c r="T103" s="511"/>
    </row>
    <row r="104" spans="1:20" ht="14.25" customHeight="1">
      <c r="K104" s="511"/>
      <c r="L104" s="511"/>
      <c r="M104" s="511"/>
      <c r="N104" s="511"/>
      <c r="O104" s="511"/>
      <c r="P104" s="511"/>
      <c r="Q104" s="511"/>
      <c r="R104" s="511"/>
      <c r="S104" s="511"/>
      <c r="T104" s="511"/>
    </row>
    <row r="105" spans="1:20" ht="14.25" customHeight="1">
      <c r="K105" s="511"/>
      <c r="L105" s="511"/>
      <c r="M105" s="511"/>
      <c r="N105" s="511"/>
      <c r="O105" s="511"/>
      <c r="P105" s="511"/>
      <c r="Q105" s="511"/>
      <c r="R105" s="511"/>
      <c r="S105" s="511"/>
      <c r="T105" s="511"/>
    </row>
    <row r="106" spans="1:20" ht="14.25" customHeight="1">
      <c r="K106" s="511"/>
      <c r="L106" s="511"/>
      <c r="M106" s="511"/>
      <c r="N106" s="511"/>
      <c r="O106" s="511"/>
      <c r="P106" s="511"/>
      <c r="Q106" s="511"/>
      <c r="R106" s="511"/>
      <c r="S106" s="511"/>
      <c r="T106" s="511"/>
    </row>
    <row r="107" spans="1:20" ht="14.25" customHeight="1">
      <c r="K107" s="511"/>
      <c r="L107" s="511"/>
      <c r="M107" s="511"/>
      <c r="N107" s="511"/>
      <c r="O107" s="511"/>
      <c r="P107" s="511"/>
      <c r="Q107" s="511"/>
      <c r="R107" s="511"/>
      <c r="S107" s="511"/>
      <c r="T107" s="511"/>
    </row>
    <row r="108" spans="1:20" ht="14.25" customHeight="1">
      <c r="K108" s="511"/>
      <c r="L108" s="511"/>
      <c r="M108" s="511"/>
      <c r="N108" s="511"/>
      <c r="O108" s="511"/>
      <c r="P108" s="511"/>
      <c r="Q108" s="511"/>
      <c r="R108" s="511"/>
      <c r="S108" s="511"/>
      <c r="T108" s="511"/>
    </row>
    <row r="109" spans="1:20" ht="14.25" customHeight="1">
      <c r="K109" s="511"/>
      <c r="L109" s="511"/>
      <c r="M109" s="511"/>
      <c r="N109" s="511"/>
      <c r="O109" s="511"/>
      <c r="P109" s="511"/>
      <c r="Q109" s="511"/>
      <c r="R109" s="511"/>
      <c r="S109" s="511"/>
      <c r="T109" s="511"/>
    </row>
    <row r="110" spans="1:20" ht="14.25" customHeight="1">
      <c r="K110" s="511"/>
      <c r="L110" s="511"/>
      <c r="M110" s="511"/>
      <c r="N110" s="511"/>
      <c r="O110" s="511"/>
      <c r="P110" s="511"/>
      <c r="Q110" s="511"/>
      <c r="R110" s="511"/>
      <c r="S110" s="511"/>
      <c r="T110" s="511"/>
    </row>
    <row r="111" spans="1:20" ht="14.25" customHeight="1">
      <c r="K111" s="511"/>
      <c r="L111" s="511"/>
      <c r="M111" s="511"/>
      <c r="N111" s="511"/>
      <c r="O111" s="511"/>
      <c r="P111" s="511"/>
      <c r="Q111" s="511"/>
      <c r="R111" s="511"/>
      <c r="S111" s="511"/>
      <c r="T111" s="511"/>
    </row>
    <row r="112" spans="1:20" ht="14.25" customHeight="1">
      <c r="K112" s="511"/>
      <c r="L112" s="511"/>
      <c r="M112" s="511"/>
      <c r="N112" s="511"/>
      <c r="O112" s="511"/>
      <c r="P112" s="511"/>
      <c r="Q112" s="511"/>
      <c r="R112" s="511"/>
      <c r="S112" s="511"/>
      <c r="T112" s="511"/>
    </row>
    <row r="113" spans="11:20" ht="14.25" customHeight="1">
      <c r="K113" s="511"/>
      <c r="L113" s="511"/>
      <c r="M113" s="511"/>
      <c r="N113" s="511"/>
      <c r="O113" s="511"/>
      <c r="P113" s="511"/>
      <c r="Q113" s="511"/>
      <c r="R113" s="511"/>
      <c r="S113" s="511"/>
      <c r="T113" s="511"/>
    </row>
    <row r="114" spans="11:20" ht="14.25" customHeight="1">
      <c r="K114" s="511"/>
      <c r="L114" s="511"/>
      <c r="M114" s="511"/>
      <c r="N114" s="511"/>
      <c r="O114" s="511"/>
      <c r="P114" s="511"/>
      <c r="Q114" s="511"/>
      <c r="R114" s="511"/>
      <c r="S114" s="511"/>
      <c r="T114" s="511"/>
    </row>
    <row r="115" spans="11:20" ht="14.25" customHeight="1">
      <c r="K115" s="511"/>
      <c r="L115" s="511"/>
      <c r="M115" s="511"/>
      <c r="N115" s="511"/>
      <c r="O115" s="511"/>
      <c r="P115" s="511"/>
      <c r="Q115" s="511"/>
      <c r="R115" s="511"/>
      <c r="S115" s="511"/>
      <c r="T115" s="511"/>
    </row>
    <row r="116" spans="11:20" ht="14.25" customHeight="1">
      <c r="K116" s="511"/>
      <c r="L116" s="511"/>
      <c r="M116" s="511"/>
      <c r="N116" s="511"/>
      <c r="O116" s="511"/>
      <c r="P116" s="511"/>
      <c r="Q116" s="511"/>
      <c r="R116" s="511"/>
      <c r="S116" s="511"/>
      <c r="T116" s="511"/>
    </row>
    <row r="117" spans="11:20" ht="14.25" customHeight="1">
      <c r="K117" s="511"/>
      <c r="L117" s="511"/>
      <c r="M117" s="511"/>
      <c r="N117" s="511"/>
      <c r="O117" s="511"/>
      <c r="P117" s="511"/>
      <c r="Q117" s="511"/>
      <c r="R117" s="511"/>
      <c r="S117" s="511"/>
      <c r="T117" s="511"/>
    </row>
    <row r="118" spans="11:20" ht="14.25" customHeight="1">
      <c r="K118" s="511"/>
      <c r="L118" s="511"/>
      <c r="M118" s="511"/>
      <c r="N118" s="511"/>
      <c r="O118" s="511"/>
      <c r="P118" s="511"/>
      <c r="Q118" s="511"/>
      <c r="R118" s="511"/>
      <c r="S118" s="511"/>
      <c r="T118" s="511"/>
    </row>
    <row r="119" spans="11:20" ht="14.25" customHeight="1">
      <c r="K119" s="511"/>
      <c r="L119" s="511"/>
      <c r="M119" s="511"/>
      <c r="N119" s="511"/>
      <c r="O119" s="511"/>
      <c r="P119" s="511"/>
      <c r="Q119" s="511"/>
      <c r="R119" s="511"/>
      <c r="S119" s="511"/>
      <c r="T119" s="511"/>
    </row>
    <row r="120" spans="11:20" ht="14.25" customHeight="1">
      <c r="K120" s="511"/>
      <c r="L120" s="511"/>
      <c r="M120" s="511"/>
      <c r="N120" s="511"/>
      <c r="O120" s="511"/>
      <c r="P120" s="511"/>
      <c r="Q120" s="511"/>
      <c r="R120" s="511"/>
      <c r="S120" s="511"/>
      <c r="T120" s="511"/>
    </row>
    <row r="121" spans="11:20" ht="14.25" customHeight="1">
      <c r="K121" s="511"/>
      <c r="L121" s="511"/>
      <c r="M121" s="511"/>
      <c r="N121" s="511"/>
      <c r="O121" s="511"/>
      <c r="P121" s="511"/>
      <c r="Q121" s="511"/>
      <c r="R121" s="511"/>
      <c r="S121" s="511"/>
      <c r="T121" s="511"/>
    </row>
    <row r="122" spans="11:20" ht="14.25" customHeight="1">
      <c r="K122" s="511"/>
      <c r="L122" s="511"/>
      <c r="M122" s="511"/>
      <c r="N122" s="511"/>
      <c r="O122" s="511"/>
      <c r="P122" s="511"/>
      <c r="Q122" s="511"/>
      <c r="R122" s="511"/>
      <c r="S122" s="511"/>
      <c r="T122" s="511"/>
    </row>
    <row r="123" spans="11:20" ht="14.25" customHeight="1">
      <c r="K123" s="511"/>
      <c r="L123" s="511"/>
      <c r="M123" s="511"/>
      <c r="N123" s="511"/>
      <c r="O123" s="511"/>
      <c r="P123" s="511"/>
      <c r="Q123" s="511"/>
      <c r="R123" s="511"/>
      <c r="S123" s="511"/>
      <c r="T123" s="511"/>
    </row>
    <row r="124" spans="11:20" ht="14.25" customHeight="1">
      <c r="K124" s="511"/>
      <c r="L124" s="511"/>
      <c r="M124" s="511"/>
      <c r="N124" s="511"/>
      <c r="O124" s="511"/>
      <c r="P124" s="511"/>
      <c r="Q124" s="511"/>
      <c r="R124" s="511"/>
      <c r="S124" s="511"/>
      <c r="T124" s="511"/>
    </row>
    <row r="125" spans="11:20" ht="14.25" customHeight="1">
      <c r="K125" s="511"/>
      <c r="L125" s="511"/>
      <c r="M125" s="511"/>
      <c r="N125" s="511"/>
      <c r="O125" s="511"/>
      <c r="P125" s="511"/>
      <c r="Q125" s="511"/>
      <c r="R125" s="511"/>
      <c r="S125" s="511"/>
      <c r="T125" s="511"/>
    </row>
    <row r="126" spans="11:20" ht="14.25" customHeight="1">
      <c r="K126" s="511"/>
      <c r="L126" s="511"/>
      <c r="M126" s="511"/>
      <c r="N126" s="511"/>
      <c r="O126" s="511"/>
      <c r="P126" s="511"/>
      <c r="Q126" s="511"/>
      <c r="R126" s="511"/>
      <c r="S126" s="511"/>
      <c r="T126" s="511"/>
    </row>
    <row r="127" spans="11:20" ht="14.25" customHeight="1">
      <c r="K127" s="511"/>
      <c r="L127" s="511"/>
      <c r="M127" s="511"/>
      <c r="N127" s="511"/>
      <c r="O127" s="511"/>
      <c r="P127" s="511"/>
      <c r="Q127" s="511"/>
      <c r="R127" s="511"/>
      <c r="S127" s="511"/>
      <c r="T127" s="511"/>
    </row>
  </sheetData>
  <sortState xmlns:xlrd2="http://schemas.microsoft.com/office/spreadsheetml/2017/richdata2" ref="K4:T93">
    <sortCondition ref="K4:K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T57"/>
  <sheetViews>
    <sheetView zoomScaleNormal="100" workbookViewId="0">
      <pane ySplit="3" topLeftCell="A21" activePane="bottomLeft" state="frozen"/>
      <selection activeCell="J2" sqref="J2"/>
      <selection pane="bottomLeft" activeCell="K2" sqref="K2"/>
    </sheetView>
  </sheetViews>
  <sheetFormatPr defaultColWidth="9.140625" defaultRowHeight="14.25" customHeight="1"/>
  <cols>
    <col min="1" max="1" width="19.140625" customWidth="1"/>
    <col min="2" max="2" width="9" style="37" bestFit="1" customWidth="1"/>
    <col min="3" max="3" width="8.140625" style="37" bestFit="1" customWidth="1"/>
    <col min="4" max="4" width="8.7109375" style="37" bestFit="1" customWidth="1"/>
    <col min="5" max="5" width="7.7109375" style="37" bestFit="1" customWidth="1"/>
    <col min="6" max="6" width="9" style="37" bestFit="1" customWidth="1"/>
    <col min="7" max="7" width="9" style="37" customWidth="1"/>
    <col min="8" max="8" width="6.85546875" style="37" bestFit="1" customWidth="1"/>
    <col min="9" max="9" width="9" style="37" bestFit="1" customWidth="1"/>
    <col min="10" max="10" width="8.42578125" style="3" customWidth="1"/>
    <col min="11" max="11" width="14.7109375" style="3" customWidth="1"/>
    <col min="12" max="12" width="10.5703125" style="3" bestFit="1" customWidth="1"/>
    <col min="13" max="13" width="11.5703125" bestFit="1" customWidth="1"/>
    <col min="15" max="15" width="9" bestFit="1" customWidth="1"/>
    <col min="16" max="17" width="10.5703125" bestFit="1" customWidth="1"/>
    <col min="19" max="19" width="10.5703125" bestFit="1" customWidth="1"/>
    <col min="20" max="20" width="9" bestFit="1" customWidth="1"/>
  </cols>
  <sheetData>
    <row r="1" spans="1:11" ht="16.5" customHeight="1">
      <c r="A1" s="10" t="s">
        <v>327</v>
      </c>
    </row>
    <row r="2" spans="1:11" ht="10.5" customHeight="1">
      <c r="A2" s="10"/>
    </row>
    <row r="3" spans="1:11" ht="51" customHeight="1">
      <c r="A3" s="22"/>
      <c r="B3" s="212" t="s">
        <v>328</v>
      </c>
      <c r="C3" s="212" t="s">
        <v>329</v>
      </c>
      <c r="D3" s="212" t="s">
        <v>330</v>
      </c>
      <c r="E3" s="212" t="s">
        <v>331</v>
      </c>
      <c r="F3" s="212" t="s">
        <v>332</v>
      </c>
      <c r="G3" s="212" t="s">
        <v>333</v>
      </c>
      <c r="H3" s="212" t="s">
        <v>334</v>
      </c>
      <c r="I3" s="212" t="s">
        <v>335</v>
      </c>
      <c r="J3" s="212" t="s">
        <v>336</v>
      </c>
    </row>
    <row r="4" spans="1:11" ht="12.75">
      <c r="A4" s="511" t="s">
        <v>110</v>
      </c>
      <c r="B4" s="512">
        <v>43511</v>
      </c>
      <c r="C4" s="512">
        <v>68831</v>
      </c>
      <c r="D4" s="512">
        <v>12144</v>
      </c>
      <c r="E4" s="512">
        <v>19618</v>
      </c>
      <c r="F4" s="512">
        <v>49376</v>
      </c>
      <c r="G4" s="512">
        <v>182753</v>
      </c>
      <c r="H4" s="512">
        <v>4870</v>
      </c>
      <c r="I4" s="512">
        <v>67904</v>
      </c>
      <c r="J4" s="512">
        <v>16667</v>
      </c>
    </row>
    <row r="5" spans="1:11" ht="14.25" customHeight="1">
      <c r="A5" s="511" t="s">
        <v>225</v>
      </c>
      <c r="B5" s="512">
        <v>26571</v>
      </c>
      <c r="C5" s="512">
        <v>66620</v>
      </c>
      <c r="D5" s="513">
        <v>464</v>
      </c>
      <c r="E5" s="512">
        <v>4673</v>
      </c>
      <c r="F5" s="512">
        <v>6821</v>
      </c>
      <c r="G5" s="512">
        <v>35336</v>
      </c>
      <c r="H5" s="513"/>
      <c r="I5" s="512">
        <v>30663</v>
      </c>
      <c r="J5" s="512">
        <v>5923</v>
      </c>
      <c r="K5" s="105"/>
    </row>
    <row r="6" spans="1:11" ht="14.25" customHeight="1">
      <c r="A6" s="511" t="s">
        <v>113</v>
      </c>
      <c r="B6" s="512">
        <v>36948</v>
      </c>
      <c r="C6" s="512">
        <v>95483</v>
      </c>
      <c r="D6" s="513">
        <v>330</v>
      </c>
      <c r="E6" s="512">
        <v>6515</v>
      </c>
      <c r="F6" s="512">
        <v>14027</v>
      </c>
      <c r="G6" s="512">
        <v>38432</v>
      </c>
      <c r="H6" s="513"/>
      <c r="I6" s="512">
        <v>53994</v>
      </c>
      <c r="J6" s="512">
        <v>16846</v>
      </c>
      <c r="K6" s="105"/>
    </row>
    <row r="7" spans="1:11" ht="14.25" customHeight="1">
      <c r="A7" s="511" t="s">
        <v>226</v>
      </c>
      <c r="B7" s="512">
        <v>63359</v>
      </c>
      <c r="C7" s="512">
        <v>253439</v>
      </c>
      <c r="D7" s="513">
        <v>319</v>
      </c>
      <c r="E7" s="512">
        <v>6487</v>
      </c>
      <c r="F7" s="512">
        <v>6127</v>
      </c>
      <c r="G7" s="512">
        <v>17449</v>
      </c>
      <c r="H7" s="513"/>
      <c r="I7" s="512">
        <v>29881</v>
      </c>
      <c r="J7" s="512">
        <v>30214</v>
      </c>
      <c r="K7" s="105"/>
    </row>
    <row r="8" spans="1:11" ht="14.25" customHeight="1">
      <c r="A8" s="511" t="s">
        <v>115</v>
      </c>
      <c r="B8" s="512">
        <v>6448</v>
      </c>
      <c r="C8" s="512">
        <v>24473</v>
      </c>
      <c r="D8" s="513"/>
      <c r="E8" s="512">
        <v>2447</v>
      </c>
      <c r="F8" s="512">
        <v>1985</v>
      </c>
      <c r="G8" s="512">
        <v>3043</v>
      </c>
      <c r="H8" s="513"/>
      <c r="I8" s="512">
        <v>10086</v>
      </c>
      <c r="J8" s="512">
        <v>4567</v>
      </c>
      <c r="K8" s="105"/>
    </row>
    <row r="9" spans="1:11" ht="14.25" customHeight="1">
      <c r="A9" s="511" t="s">
        <v>117</v>
      </c>
      <c r="B9" s="512">
        <v>43981</v>
      </c>
      <c r="C9" s="512">
        <v>68651</v>
      </c>
      <c r="D9" s="513"/>
      <c r="E9" s="512">
        <v>6870</v>
      </c>
      <c r="F9" s="512">
        <v>12412</v>
      </c>
      <c r="G9" s="512">
        <v>39933</v>
      </c>
      <c r="H9" s="513"/>
      <c r="I9" s="512">
        <v>39204</v>
      </c>
      <c r="J9" s="512">
        <v>12184</v>
      </c>
      <c r="K9" s="105"/>
    </row>
    <row r="10" spans="1:11" ht="14.25" customHeight="1">
      <c r="A10" s="511" t="s">
        <v>314</v>
      </c>
      <c r="B10" s="512">
        <v>1222</v>
      </c>
      <c r="C10" s="512">
        <v>6693</v>
      </c>
      <c r="D10" s="513">
        <v>1</v>
      </c>
      <c r="E10" s="513">
        <v>81</v>
      </c>
      <c r="F10" s="513">
        <v>103</v>
      </c>
      <c r="G10" s="513">
        <v>505</v>
      </c>
      <c r="H10" s="513"/>
      <c r="I10" s="512">
        <v>1248</v>
      </c>
      <c r="J10" s="512">
        <v>5194</v>
      </c>
      <c r="K10" s="105"/>
    </row>
    <row r="11" spans="1:11" ht="14.25" customHeight="1">
      <c r="A11" s="511" t="s">
        <v>315</v>
      </c>
      <c r="B11" s="512">
        <v>6391</v>
      </c>
      <c r="C11" s="512">
        <v>40816</v>
      </c>
      <c r="D11" s="513"/>
      <c r="E11" s="513">
        <v>985</v>
      </c>
      <c r="F11" s="513">
        <v>833</v>
      </c>
      <c r="G11" s="512">
        <v>2935</v>
      </c>
      <c r="H11" s="513"/>
      <c r="I11" s="512">
        <v>5584</v>
      </c>
      <c r="J11" s="512">
        <v>2227</v>
      </c>
      <c r="K11" s="105"/>
    </row>
    <row r="12" spans="1:11" ht="14.25" customHeight="1">
      <c r="A12" s="511" t="s">
        <v>125</v>
      </c>
      <c r="B12" s="512">
        <v>110840</v>
      </c>
      <c r="C12" s="512">
        <v>323373</v>
      </c>
      <c r="D12" s="513">
        <v>424</v>
      </c>
      <c r="E12" s="512">
        <v>17612</v>
      </c>
      <c r="F12" s="512">
        <v>29676</v>
      </c>
      <c r="G12" s="512">
        <v>90725</v>
      </c>
      <c r="H12" s="513"/>
      <c r="I12" s="512">
        <v>101920</v>
      </c>
      <c r="J12" s="512">
        <v>94019</v>
      </c>
      <c r="K12" s="105"/>
    </row>
    <row r="13" spans="1:11" ht="14.25" customHeight="1">
      <c r="A13" s="511" t="s">
        <v>126</v>
      </c>
      <c r="B13" s="512">
        <v>109348</v>
      </c>
      <c r="C13" s="512">
        <v>89459</v>
      </c>
      <c r="D13" s="513">
        <v>38</v>
      </c>
      <c r="E13" s="512">
        <v>9349</v>
      </c>
      <c r="F13" s="512">
        <v>19702</v>
      </c>
      <c r="G13" s="512">
        <v>41174</v>
      </c>
      <c r="H13" s="513"/>
      <c r="I13" s="512">
        <v>64931</v>
      </c>
      <c r="J13" s="512">
        <v>22667</v>
      </c>
      <c r="K13" s="105"/>
    </row>
    <row r="14" spans="1:11" ht="14.25" customHeight="1">
      <c r="A14" s="511" t="s">
        <v>227</v>
      </c>
      <c r="B14" s="512">
        <v>3884</v>
      </c>
      <c r="C14" s="512">
        <v>20607</v>
      </c>
      <c r="D14" s="513">
        <v>2</v>
      </c>
      <c r="E14" s="513">
        <v>868</v>
      </c>
      <c r="F14" s="513">
        <v>324</v>
      </c>
      <c r="G14" s="512">
        <v>6980</v>
      </c>
      <c r="H14" s="513">
        <v>181</v>
      </c>
      <c r="I14" s="512">
        <v>3187</v>
      </c>
      <c r="J14" s="512">
        <v>4086</v>
      </c>
      <c r="K14" s="105"/>
    </row>
    <row r="15" spans="1:11" ht="14.25" customHeight="1">
      <c r="A15" s="511" t="s">
        <v>127</v>
      </c>
      <c r="B15" s="512">
        <v>128371</v>
      </c>
      <c r="C15" s="512">
        <v>276524</v>
      </c>
      <c r="D15" s="512">
        <v>1409</v>
      </c>
      <c r="E15" s="512">
        <v>21824</v>
      </c>
      <c r="F15" s="512">
        <v>32516</v>
      </c>
      <c r="G15" s="512">
        <v>123832</v>
      </c>
      <c r="H15" s="513"/>
      <c r="I15" s="512">
        <v>186076</v>
      </c>
      <c r="J15" s="512">
        <v>105997</v>
      </c>
      <c r="K15" s="105"/>
    </row>
    <row r="16" spans="1:11" ht="14.25" customHeight="1">
      <c r="A16" s="511" t="s">
        <v>128</v>
      </c>
      <c r="B16" s="513">
        <v>965</v>
      </c>
      <c r="C16" s="512">
        <v>3669</v>
      </c>
      <c r="D16" s="513">
        <v>5</v>
      </c>
      <c r="E16" s="513">
        <v>171</v>
      </c>
      <c r="F16" s="513">
        <v>185</v>
      </c>
      <c r="G16" s="513">
        <v>739</v>
      </c>
      <c r="H16" s="513"/>
      <c r="I16" s="512">
        <v>1076</v>
      </c>
      <c r="J16" s="513">
        <v>653</v>
      </c>
      <c r="K16" s="454"/>
    </row>
    <row r="17" spans="1:11" ht="14.25" customHeight="1">
      <c r="A17" s="511" t="s">
        <v>130</v>
      </c>
      <c r="B17" s="512">
        <v>3237</v>
      </c>
      <c r="C17" s="512">
        <v>9376</v>
      </c>
      <c r="D17" s="513"/>
      <c r="E17" s="513">
        <v>829</v>
      </c>
      <c r="F17" s="513">
        <v>612</v>
      </c>
      <c r="G17" s="512">
        <v>3377</v>
      </c>
      <c r="H17" s="513">
        <v>126</v>
      </c>
      <c r="I17" s="512">
        <v>4613</v>
      </c>
      <c r="J17" s="512">
        <v>4121</v>
      </c>
      <c r="K17" s="105"/>
    </row>
    <row r="18" spans="1:11" ht="14.25" customHeight="1">
      <c r="A18" s="511" t="s">
        <v>131</v>
      </c>
      <c r="B18" s="512">
        <v>94598</v>
      </c>
      <c r="C18" s="512">
        <v>104574</v>
      </c>
      <c r="D18" s="512">
        <v>16215</v>
      </c>
      <c r="E18" s="512">
        <v>29844</v>
      </c>
      <c r="F18" s="512">
        <v>86476</v>
      </c>
      <c r="G18" s="512">
        <v>171607</v>
      </c>
      <c r="H18" s="513"/>
      <c r="I18" s="512">
        <v>247912</v>
      </c>
      <c r="J18" s="512">
        <v>51998</v>
      </c>
      <c r="K18" s="105"/>
    </row>
    <row r="19" spans="1:11" ht="14.25" customHeight="1">
      <c r="A19" s="511" t="s">
        <v>132</v>
      </c>
      <c r="B19" s="512">
        <v>53700</v>
      </c>
      <c r="C19" s="512">
        <v>81085</v>
      </c>
      <c r="D19" s="513"/>
      <c r="E19" s="512">
        <v>7828</v>
      </c>
      <c r="F19" s="513"/>
      <c r="G19" s="512">
        <v>96054</v>
      </c>
      <c r="H19" s="513"/>
      <c r="I19" s="512">
        <v>19316</v>
      </c>
      <c r="J19" s="512">
        <v>40729</v>
      </c>
      <c r="K19" s="105"/>
    </row>
    <row r="20" spans="1:11" ht="14.25" customHeight="1">
      <c r="A20" s="511" t="s">
        <v>133</v>
      </c>
      <c r="B20" s="512">
        <v>65339</v>
      </c>
      <c r="C20" s="512">
        <v>220762</v>
      </c>
      <c r="D20" s="513">
        <v>666</v>
      </c>
      <c r="E20" s="512">
        <v>14511</v>
      </c>
      <c r="F20" s="512">
        <v>12646</v>
      </c>
      <c r="G20" s="512">
        <v>50861</v>
      </c>
      <c r="H20" s="513"/>
      <c r="I20" s="512">
        <v>38846</v>
      </c>
      <c r="J20" s="512">
        <v>43924</v>
      </c>
      <c r="K20" s="105"/>
    </row>
    <row r="21" spans="1:11" ht="14.25" customHeight="1">
      <c r="A21" s="511" t="s">
        <v>135</v>
      </c>
      <c r="B21" s="512">
        <v>28777</v>
      </c>
      <c r="C21" s="512">
        <v>54381</v>
      </c>
      <c r="D21" s="513">
        <v>226</v>
      </c>
      <c r="E21" s="512">
        <v>7488</v>
      </c>
      <c r="F21" s="512">
        <v>4807</v>
      </c>
      <c r="G21" s="512">
        <v>22826</v>
      </c>
      <c r="H21" s="513"/>
      <c r="I21" s="512">
        <v>24818</v>
      </c>
      <c r="J21" s="512">
        <v>10734</v>
      </c>
      <c r="K21" s="105"/>
    </row>
    <row r="22" spans="1:11" ht="14.25" customHeight="1">
      <c r="A22" s="511" t="s">
        <v>139</v>
      </c>
      <c r="B22" s="512">
        <v>73121</v>
      </c>
      <c r="C22" s="512">
        <v>106093</v>
      </c>
      <c r="D22" s="512">
        <v>4386</v>
      </c>
      <c r="E22" s="512">
        <v>20177</v>
      </c>
      <c r="F22" s="512">
        <v>20031</v>
      </c>
      <c r="G22" s="512">
        <v>101284</v>
      </c>
      <c r="H22" s="512">
        <v>9037</v>
      </c>
      <c r="I22" s="512">
        <v>71657</v>
      </c>
      <c r="J22" s="512">
        <v>58529</v>
      </c>
      <c r="K22" s="105"/>
    </row>
    <row r="23" spans="1:11" ht="14.25" customHeight="1">
      <c r="A23" s="511" t="s">
        <v>229</v>
      </c>
      <c r="B23" s="512">
        <v>154352</v>
      </c>
      <c r="C23" s="512">
        <v>369275</v>
      </c>
      <c r="D23" s="513"/>
      <c r="E23" s="512">
        <v>20140</v>
      </c>
      <c r="F23" s="512">
        <v>38381</v>
      </c>
      <c r="G23" s="512">
        <v>100623</v>
      </c>
      <c r="H23" s="513"/>
      <c r="I23" s="512">
        <v>129281</v>
      </c>
      <c r="J23" s="512">
        <v>86733</v>
      </c>
      <c r="K23" s="105"/>
    </row>
    <row r="24" spans="1:11" ht="14.25" customHeight="1">
      <c r="A24" s="511" t="s">
        <v>230</v>
      </c>
      <c r="B24" s="512">
        <v>12107</v>
      </c>
      <c r="C24" s="512">
        <v>56486</v>
      </c>
      <c r="D24" s="513"/>
      <c r="E24" s="512">
        <v>1998</v>
      </c>
      <c r="F24" s="512">
        <v>2128</v>
      </c>
      <c r="G24" s="512">
        <v>7307</v>
      </c>
      <c r="H24" s="513"/>
      <c r="I24" s="512">
        <v>11942</v>
      </c>
      <c r="J24" s="512">
        <v>5368</v>
      </c>
      <c r="K24" s="105"/>
    </row>
    <row r="25" spans="1:11" ht="14.25" customHeight="1">
      <c r="A25" s="511" t="s">
        <v>318</v>
      </c>
      <c r="B25" s="512">
        <v>56444</v>
      </c>
      <c r="C25" s="512">
        <v>174521</v>
      </c>
      <c r="D25" s="513">
        <v>257</v>
      </c>
      <c r="E25" s="512">
        <v>8941</v>
      </c>
      <c r="F25" s="512">
        <v>11696</v>
      </c>
      <c r="G25" s="512">
        <v>42332</v>
      </c>
      <c r="H25" s="513"/>
      <c r="I25" s="512">
        <v>57263</v>
      </c>
      <c r="J25" s="512">
        <v>34352</v>
      </c>
      <c r="K25" s="105"/>
    </row>
    <row r="26" spans="1:11" ht="14.25" customHeight="1">
      <c r="A26" s="511" t="s">
        <v>141</v>
      </c>
      <c r="B26" s="512">
        <v>59455</v>
      </c>
      <c r="C26" s="512">
        <v>117590</v>
      </c>
      <c r="D26" s="513"/>
      <c r="E26" s="512">
        <v>14923</v>
      </c>
      <c r="F26" s="512">
        <v>29897</v>
      </c>
      <c r="G26" s="512">
        <v>146679</v>
      </c>
      <c r="H26" s="513"/>
      <c r="I26" s="512">
        <v>100084</v>
      </c>
      <c r="J26" s="512">
        <v>84304</v>
      </c>
      <c r="K26" s="105"/>
    </row>
    <row r="27" spans="1:11" ht="14.25" customHeight="1">
      <c r="A27" s="511" t="s">
        <v>142</v>
      </c>
      <c r="B27" s="512">
        <v>55319</v>
      </c>
      <c r="C27" s="512">
        <v>115593</v>
      </c>
      <c r="D27" s="513"/>
      <c r="E27" s="512">
        <v>7715</v>
      </c>
      <c r="F27" s="512">
        <v>14991</v>
      </c>
      <c r="G27" s="512">
        <v>27808</v>
      </c>
      <c r="H27" s="513"/>
      <c r="I27" s="512">
        <v>58202</v>
      </c>
      <c r="J27" s="512">
        <v>14490</v>
      </c>
      <c r="K27" s="105"/>
    </row>
    <row r="28" spans="1:11" ht="14.25" customHeight="1">
      <c r="A28" s="511" t="s">
        <v>143</v>
      </c>
      <c r="B28" s="512">
        <v>43758</v>
      </c>
      <c r="C28" s="512">
        <v>139999</v>
      </c>
      <c r="D28" s="513">
        <v>604</v>
      </c>
      <c r="E28" s="512">
        <v>7127</v>
      </c>
      <c r="F28" s="512">
        <v>12595</v>
      </c>
      <c r="G28" s="512">
        <v>27307</v>
      </c>
      <c r="H28" s="513"/>
      <c r="I28" s="512">
        <v>41274</v>
      </c>
      <c r="J28" s="512">
        <v>37703</v>
      </c>
      <c r="K28" s="105"/>
    </row>
    <row r="29" spans="1:11" ht="14.25" customHeight="1">
      <c r="A29" s="511" t="s">
        <v>144</v>
      </c>
      <c r="B29" s="512">
        <v>10778</v>
      </c>
      <c r="C29" s="512">
        <v>18699</v>
      </c>
      <c r="D29" s="513">
        <v>362</v>
      </c>
      <c r="E29" s="512">
        <v>3176</v>
      </c>
      <c r="F29" s="512">
        <v>5002</v>
      </c>
      <c r="G29" s="512">
        <v>13242</v>
      </c>
      <c r="H29" s="513"/>
      <c r="I29" s="512">
        <v>16940</v>
      </c>
      <c r="J29" s="512">
        <v>3452</v>
      </c>
      <c r="K29" s="105"/>
    </row>
    <row r="30" spans="1:11" ht="14.25" customHeight="1">
      <c r="A30" s="511" t="s">
        <v>146</v>
      </c>
      <c r="B30" s="512">
        <v>8762</v>
      </c>
      <c r="C30" s="512">
        <v>26748</v>
      </c>
      <c r="D30" s="513">
        <v>49</v>
      </c>
      <c r="E30" s="512">
        <v>1231</v>
      </c>
      <c r="F30" s="512">
        <v>1392</v>
      </c>
      <c r="G30" s="512">
        <v>4628</v>
      </c>
      <c r="H30" s="513"/>
      <c r="I30" s="512">
        <v>4561</v>
      </c>
      <c r="J30" s="512">
        <v>3361</v>
      </c>
      <c r="K30" s="105"/>
    </row>
    <row r="31" spans="1:11" ht="14.25" customHeight="1">
      <c r="A31" s="511" t="s">
        <v>148</v>
      </c>
      <c r="B31" s="512">
        <v>9671</v>
      </c>
      <c r="C31" s="512">
        <v>17022</v>
      </c>
      <c r="D31" s="512">
        <v>1648</v>
      </c>
      <c r="E31" s="512">
        <v>4460</v>
      </c>
      <c r="F31" s="512">
        <v>11685</v>
      </c>
      <c r="G31" s="512">
        <v>44302</v>
      </c>
      <c r="H31" s="513"/>
      <c r="I31" s="512">
        <v>19411</v>
      </c>
      <c r="J31" s="512">
        <v>3601</v>
      </c>
      <c r="K31" s="105"/>
    </row>
    <row r="32" spans="1:11" ht="14.25" customHeight="1">
      <c r="A32" s="511" t="s">
        <v>149</v>
      </c>
      <c r="B32" s="512">
        <v>141316</v>
      </c>
      <c r="C32" s="512">
        <v>268971</v>
      </c>
      <c r="D32" s="512">
        <v>1060</v>
      </c>
      <c r="E32" s="512">
        <v>16188</v>
      </c>
      <c r="F32" s="512">
        <v>47305</v>
      </c>
      <c r="G32" s="512">
        <v>128983</v>
      </c>
      <c r="H32" s="513"/>
      <c r="I32" s="512">
        <v>127078</v>
      </c>
      <c r="J32" s="512">
        <v>83274</v>
      </c>
      <c r="K32" s="105"/>
    </row>
    <row r="33" spans="1:11" ht="14.25" customHeight="1">
      <c r="A33" s="511" t="s">
        <v>320</v>
      </c>
      <c r="B33" s="512">
        <v>215127</v>
      </c>
      <c r="C33" s="512">
        <v>160006</v>
      </c>
      <c r="D33" s="513"/>
      <c r="E33" s="513"/>
      <c r="F33" s="512">
        <v>38621</v>
      </c>
      <c r="G33" s="512">
        <v>78961</v>
      </c>
      <c r="H33" s="513"/>
      <c r="I33" s="512">
        <v>149141</v>
      </c>
      <c r="J33" s="512">
        <v>17777</v>
      </c>
      <c r="K33" s="105"/>
    </row>
    <row r="34" spans="1:11" ht="14.25" customHeight="1">
      <c r="A34" s="511" t="s">
        <v>154</v>
      </c>
      <c r="B34" s="512">
        <v>2932</v>
      </c>
      <c r="C34" s="512">
        <v>10970</v>
      </c>
      <c r="D34" s="513">
        <v>34</v>
      </c>
      <c r="E34" s="513">
        <v>212</v>
      </c>
      <c r="F34" s="513">
        <v>139</v>
      </c>
      <c r="G34" s="513">
        <v>675</v>
      </c>
      <c r="H34" s="511"/>
      <c r="I34" s="512">
        <v>1141</v>
      </c>
      <c r="J34" s="512">
        <v>1124</v>
      </c>
      <c r="K34" s="105"/>
    </row>
    <row r="35" spans="1:11" ht="14.25" customHeight="1">
      <c r="A35" s="511" t="s">
        <v>321</v>
      </c>
      <c r="B35" s="512">
        <v>3805</v>
      </c>
      <c r="C35" s="512">
        <v>10717</v>
      </c>
      <c r="D35" s="513">
        <v>109</v>
      </c>
      <c r="E35" s="512">
        <v>1103</v>
      </c>
      <c r="F35" s="513">
        <v>972</v>
      </c>
      <c r="G35" s="512">
        <v>3610</v>
      </c>
      <c r="H35" s="513"/>
      <c r="I35" s="512">
        <v>5876</v>
      </c>
      <c r="J35" s="512">
        <v>1474</v>
      </c>
      <c r="K35" s="105"/>
    </row>
    <row r="36" spans="1:11" ht="12.75">
      <c r="A36" s="511" t="s">
        <v>234</v>
      </c>
      <c r="B36" s="512">
        <v>3026</v>
      </c>
      <c r="C36" s="512">
        <v>13044</v>
      </c>
      <c r="D36" s="513">
        <v>16</v>
      </c>
      <c r="E36" s="513">
        <v>399</v>
      </c>
      <c r="F36" s="513">
        <v>888</v>
      </c>
      <c r="G36" s="512">
        <v>2138</v>
      </c>
      <c r="H36" s="513"/>
      <c r="I36" s="512">
        <v>6432</v>
      </c>
      <c r="J36" s="512">
        <v>1578</v>
      </c>
      <c r="K36" s="105"/>
    </row>
    <row r="37" spans="1:11" ht="14.25" customHeight="1">
      <c r="A37" s="511" t="s">
        <v>157</v>
      </c>
      <c r="B37" s="512">
        <v>2566</v>
      </c>
      <c r="C37" s="512">
        <v>6467</v>
      </c>
      <c r="D37" s="513">
        <v>28</v>
      </c>
      <c r="E37" s="513">
        <v>411</v>
      </c>
      <c r="F37" s="513">
        <v>395</v>
      </c>
      <c r="G37" s="512">
        <v>1033</v>
      </c>
      <c r="H37" s="513"/>
      <c r="I37" s="512">
        <v>1890</v>
      </c>
      <c r="J37" s="512">
        <v>1772</v>
      </c>
      <c r="K37" s="105"/>
    </row>
    <row r="38" spans="1:11" ht="14.25" customHeight="1">
      <c r="A38" s="511" t="s">
        <v>164</v>
      </c>
      <c r="B38" s="512">
        <v>65667</v>
      </c>
      <c r="C38" s="512">
        <v>62602</v>
      </c>
      <c r="D38" s="513"/>
      <c r="E38" s="512">
        <v>8455</v>
      </c>
      <c r="F38" s="512">
        <v>13321</v>
      </c>
      <c r="G38" s="512">
        <v>48536</v>
      </c>
      <c r="H38" s="513">
        <v>15</v>
      </c>
      <c r="I38" s="512">
        <v>43024</v>
      </c>
      <c r="J38" s="512">
        <v>20673</v>
      </c>
      <c r="K38" s="105"/>
    </row>
    <row r="39" spans="1:11" ht="14.25" customHeight="1">
      <c r="A39" s="511" t="s">
        <v>166</v>
      </c>
      <c r="B39" s="512">
        <v>1629</v>
      </c>
      <c r="C39" s="512">
        <v>6700</v>
      </c>
      <c r="D39" s="513"/>
      <c r="E39" s="513">
        <v>253</v>
      </c>
      <c r="F39" s="513"/>
      <c r="G39" s="513">
        <v>693</v>
      </c>
      <c r="H39" s="513"/>
      <c r="I39" s="512">
        <v>1642</v>
      </c>
      <c r="J39" s="512">
        <v>1554</v>
      </c>
      <c r="K39" s="105"/>
    </row>
    <row r="40" spans="1:11" ht="14.25" customHeight="1">
      <c r="A40" s="511" t="s">
        <v>235</v>
      </c>
      <c r="B40" s="512">
        <v>19421</v>
      </c>
      <c r="C40" s="512">
        <v>75850</v>
      </c>
      <c r="D40" s="513">
        <v>251</v>
      </c>
      <c r="E40" s="512">
        <v>3157</v>
      </c>
      <c r="F40" s="512">
        <v>8758</v>
      </c>
      <c r="G40" s="512">
        <v>21173</v>
      </c>
      <c r="H40" s="513"/>
      <c r="I40" s="512">
        <v>32042</v>
      </c>
      <c r="J40" s="512">
        <v>8795</v>
      </c>
      <c r="K40" s="105"/>
    </row>
    <row r="41" spans="1:11" ht="14.25" customHeight="1">
      <c r="A41" s="511" t="s">
        <v>167</v>
      </c>
      <c r="B41" s="512">
        <v>103347</v>
      </c>
      <c r="C41" s="512">
        <v>127925</v>
      </c>
      <c r="D41" s="513">
        <v>731</v>
      </c>
      <c r="E41" s="512">
        <v>19134</v>
      </c>
      <c r="F41" s="512">
        <v>36183</v>
      </c>
      <c r="G41" s="512">
        <v>140019</v>
      </c>
      <c r="H41" s="513"/>
      <c r="I41" s="512">
        <v>94600</v>
      </c>
      <c r="J41" s="512">
        <v>31260</v>
      </c>
      <c r="K41" s="105"/>
    </row>
    <row r="42" spans="1:11" ht="14.25" customHeight="1">
      <c r="A42" s="511" t="s">
        <v>168</v>
      </c>
      <c r="B42" s="512">
        <v>19834</v>
      </c>
      <c r="C42" s="512">
        <v>56912</v>
      </c>
      <c r="D42" s="513">
        <v>192</v>
      </c>
      <c r="E42" s="512">
        <v>2398</v>
      </c>
      <c r="F42" s="512">
        <v>3335</v>
      </c>
      <c r="G42" s="512">
        <v>14717</v>
      </c>
      <c r="H42" s="513"/>
      <c r="I42" s="512">
        <v>20545</v>
      </c>
      <c r="J42" s="512">
        <v>14334</v>
      </c>
      <c r="K42" s="105"/>
    </row>
    <row r="43" spans="1:11" ht="14.25" customHeight="1">
      <c r="A43" s="511" t="s">
        <v>188</v>
      </c>
      <c r="B43" s="512">
        <v>4932</v>
      </c>
      <c r="C43" s="512">
        <v>18538</v>
      </c>
      <c r="D43" s="513">
        <v>230</v>
      </c>
      <c r="E43" s="512">
        <v>1133</v>
      </c>
      <c r="F43" s="512">
        <v>1467</v>
      </c>
      <c r="G43" s="512">
        <v>5371</v>
      </c>
      <c r="H43" s="513"/>
      <c r="I43" s="512">
        <v>7954</v>
      </c>
      <c r="J43" s="512">
        <v>4782</v>
      </c>
      <c r="K43" s="105"/>
    </row>
    <row r="44" spans="1:11" ht="14.25" customHeight="1">
      <c r="A44" s="511" t="s">
        <v>170</v>
      </c>
      <c r="B44" s="512">
        <v>99811</v>
      </c>
      <c r="C44" s="512">
        <v>242019</v>
      </c>
      <c r="D44" s="513">
        <v>860</v>
      </c>
      <c r="E44" s="512">
        <v>19709</v>
      </c>
      <c r="F44" s="512">
        <v>23129</v>
      </c>
      <c r="G44" s="512">
        <v>93215</v>
      </c>
      <c r="H44" s="512">
        <v>3016</v>
      </c>
      <c r="I44" s="512">
        <v>108606</v>
      </c>
      <c r="J44" s="512">
        <v>71547</v>
      </c>
      <c r="K44" s="105"/>
    </row>
    <row r="45" spans="1:11" ht="14.25" customHeight="1">
      <c r="A45" s="511" t="s">
        <v>171</v>
      </c>
      <c r="B45" s="512">
        <v>75800</v>
      </c>
      <c r="C45" s="512">
        <v>96887</v>
      </c>
      <c r="D45" s="513"/>
      <c r="E45" s="512">
        <v>13454</v>
      </c>
      <c r="F45" s="512">
        <v>22850</v>
      </c>
      <c r="G45" s="512">
        <v>83750</v>
      </c>
      <c r="H45" s="513"/>
      <c r="I45" s="512">
        <v>81749</v>
      </c>
      <c r="J45" s="512">
        <v>26505</v>
      </c>
      <c r="K45" s="105"/>
    </row>
    <row r="46" spans="1:11" ht="14.25" customHeight="1">
      <c r="A46" s="511" t="s">
        <v>172</v>
      </c>
      <c r="B46" s="512">
        <v>4412</v>
      </c>
      <c r="C46" s="512">
        <v>20128</v>
      </c>
      <c r="D46" s="513">
        <v>50</v>
      </c>
      <c r="E46" s="512">
        <v>1237</v>
      </c>
      <c r="F46" s="513">
        <v>816</v>
      </c>
      <c r="G46" s="512">
        <v>4988</v>
      </c>
      <c r="H46" s="513"/>
      <c r="I46" s="512">
        <v>9372</v>
      </c>
      <c r="J46" s="512">
        <v>3980</v>
      </c>
      <c r="K46" s="105"/>
    </row>
    <row r="47" spans="1:11" ht="14.25" customHeight="1">
      <c r="A47" s="3"/>
      <c r="B47" s="279"/>
      <c r="C47" s="279"/>
      <c r="D47" s="279"/>
      <c r="E47" s="279"/>
      <c r="F47" s="279"/>
      <c r="G47" s="279"/>
      <c r="H47" s="279"/>
      <c r="I47" s="279"/>
      <c r="J47" s="279"/>
      <c r="K47" s="105"/>
    </row>
    <row r="48" spans="1:11" ht="14.25" customHeight="1">
      <c r="A48" s="8" t="s">
        <v>11</v>
      </c>
      <c r="B48" s="335">
        <f>MEDIAN(B4:B46,'Circulation by Category A-L'!B4:B50)</f>
        <v>25411.5</v>
      </c>
      <c r="C48" s="335">
        <f>MEDIAN(C4:C46,'Circulation by Category A-L'!C4:C50)</f>
        <v>66159.5</v>
      </c>
      <c r="D48" s="335">
        <f>MEDIAN(D4:D46,'Circulation by Category A-L'!D4:D50)</f>
        <v>335</v>
      </c>
      <c r="E48" s="335">
        <f>MEDIAN(E4:E46,'Circulation by Category A-L'!E4:E50)</f>
        <v>4673</v>
      </c>
      <c r="F48" s="335">
        <f>MEDIAN(F4:F46,'Circulation by Category A-L'!F4:F50)</f>
        <v>5694</v>
      </c>
      <c r="G48" s="335">
        <f>MEDIAN(G4:G46,'Circulation by Category A-L'!G4:G50)</f>
        <v>19533</v>
      </c>
      <c r="H48" s="335">
        <f>MEDIAN(H4:H46,'Circulation by Category A-L'!H4:H50)</f>
        <v>3110</v>
      </c>
      <c r="I48" s="335">
        <f>MEDIAN(I4:I46,'Circulation by Category A-L'!I4:I50)</f>
        <v>25718</v>
      </c>
      <c r="J48" s="335">
        <f>MEDIAN(J4:J46,'Circulation by Category A-L'!J4:J50)</f>
        <v>11312.5</v>
      </c>
      <c r="K48" s="105"/>
    </row>
    <row r="49" spans="1:20" ht="14.25" customHeight="1">
      <c r="A49" s="8" t="s">
        <v>10</v>
      </c>
      <c r="B49" s="335">
        <f>AVERAGE(B4:B46,'Circulation by Category A-L'!B4:B50)</f>
        <v>40302.933333333334</v>
      </c>
      <c r="C49" s="335">
        <f>AVERAGE(C4:C46,'Circulation by Category A-L'!C4:C50)</f>
        <v>84918.488888888882</v>
      </c>
      <c r="D49" s="335">
        <f>AVERAGE(D4:D46,'Circulation by Category A-L'!D4:D50)</f>
        <v>1348.8275862068965</v>
      </c>
      <c r="E49" s="335">
        <f>AVERAGE(E4:E46,'Circulation by Category A-L'!E4:E50)</f>
        <v>7448.393258426966</v>
      </c>
      <c r="F49" s="335">
        <f>AVERAGE(F4:F46,'Circulation by Category A-L'!F4:F50)</f>
        <v>13512.252873563219</v>
      </c>
      <c r="G49" s="335">
        <f>AVERAGE(G4:G46,'Circulation by Category A-L'!G4:G50)</f>
        <v>43927.088888888888</v>
      </c>
      <c r="H49" s="335">
        <f>AVERAGE(H4:H46,'Circulation by Category A-L'!H4:H50)</f>
        <v>4047.3571428571427</v>
      </c>
      <c r="I49" s="335">
        <f>AVERAGE(I4:I46,'Circulation by Category A-L'!I4:I50)</f>
        <v>47158.533333333333</v>
      </c>
      <c r="J49" s="335">
        <f>AVERAGE(J4:J46,'Circulation by Category A-L'!J4:J50)</f>
        <v>22701.144444444446</v>
      </c>
      <c r="K49" s="105"/>
    </row>
    <row r="50" spans="1:20" ht="14.25" customHeight="1">
      <c r="A50" s="8" t="s">
        <v>237</v>
      </c>
      <c r="B50" s="335">
        <f>SUM(B4:B46,'Circulation by Category A-L'!B4:B50)</f>
        <v>3627264</v>
      </c>
      <c r="C50" s="335">
        <f>SUM(C4:C46,'Circulation by Category A-L'!C4:C50)</f>
        <v>7642664</v>
      </c>
      <c r="D50" s="335">
        <f>SUM(D4:D46,'Circulation by Category A-L'!D4:D50)</f>
        <v>78232</v>
      </c>
      <c r="E50" s="335">
        <f>SUM(E4:E46,'Circulation by Category A-L'!E4:E50)</f>
        <v>662907</v>
      </c>
      <c r="F50" s="335">
        <f>SUM(F4:F46,'Circulation by Category A-L'!F4:F50)</f>
        <v>1175566</v>
      </c>
      <c r="G50" s="335">
        <f>SUM(G4:G46,'Circulation by Category A-L'!G4:G50)</f>
        <v>3953438</v>
      </c>
      <c r="H50" s="335">
        <f>SUM(H4:H46,'Circulation by Category A-L'!H4:H50)</f>
        <v>56663</v>
      </c>
      <c r="I50" s="335">
        <f>SUM(I4:I46,'Circulation by Category A-L'!I4:I50)</f>
        <v>4244268</v>
      </c>
      <c r="J50" s="335">
        <f>SUM(J4:J46,'Circulation by Category A-L'!J4:J50)</f>
        <v>2043103</v>
      </c>
      <c r="K50" s="453"/>
    </row>
    <row r="51" spans="1:20" ht="14.25" customHeight="1">
      <c r="A51" s="3"/>
      <c r="B51" s="279"/>
      <c r="C51" s="279"/>
      <c r="D51" s="279"/>
      <c r="E51" s="279"/>
      <c r="F51" s="279"/>
      <c r="G51" s="279"/>
      <c r="H51" s="279"/>
      <c r="I51" s="279"/>
      <c r="J51" s="279"/>
      <c r="K51" s="453"/>
    </row>
    <row r="52" spans="1:20" ht="14.25" customHeight="1">
      <c r="A52" s="3"/>
      <c r="B52" s="19"/>
      <c r="C52" s="19"/>
      <c r="D52" s="3"/>
      <c r="E52" s="19"/>
      <c r="F52" s="19"/>
      <c r="G52" s="19"/>
      <c r="H52" s="3"/>
      <c r="I52" s="19"/>
      <c r="K52" s="281"/>
      <c r="L52" s="281"/>
      <c r="M52" s="281"/>
      <c r="N52" s="281"/>
      <c r="O52" s="281"/>
      <c r="P52" s="281"/>
      <c r="Q52" s="281"/>
      <c r="R52" s="281"/>
      <c r="S52" s="281"/>
      <c r="T52" s="281"/>
    </row>
    <row r="53" spans="1:20" ht="14.25" customHeight="1">
      <c r="A53" s="30"/>
      <c r="B53" s="42"/>
      <c r="C53" s="42"/>
      <c r="D53" s="42"/>
      <c r="E53" s="42"/>
      <c r="F53" s="42"/>
      <c r="G53" s="42"/>
      <c r="H53" s="42"/>
      <c r="I53" s="42"/>
      <c r="J53" s="42"/>
      <c r="K53" s="282"/>
      <c r="L53" s="283"/>
      <c r="M53" s="283"/>
      <c r="N53" s="283"/>
      <c r="O53" s="283"/>
      <c r="P53" s="283"/>
      <c r="Q53" s="283"/>
      <c r="R53" s="283"/>
      <c r="S53" s="283"/>
      <c r="T53" s="283"/>
    </row>
    <row r="54" spans="1:20" ht="14.25" customHeight="1">
      <c r="A54" s="30"/>
      <c r="B54" s="42"/>
      <c r="C54" s="42"/>
      <c r="D54" s="42"/>
      <c r="E54" s="42"/>
      <c r="F54" s="42"/>
      <c r="G54" s="42"/>
      <c r="H54" s="42"/>
      <c r="I54" s="42"/>
      <c r="J54" s="42"/>
      <c r="K54" s="282"/>
      <c r="L54" s="283"/>
      <c r="M54" s="283"/>
      <c r="N54" s="283"/>
      <c r="O54" s="283"/>
      <c r="P54" s="283"/>
      <c r="Q54" s="283"/>
      <c r="R54" s="283"/>
      <c r="S54" s="283"/>
      <c r="T54" s="283"/>
    </row>
    <row r="55" spans="1:20" ht="14.25" customHeight="1">
      <c r="A55" s="30"/>
      <c r="B55" s="42"/>
      <c r="C55" s="42"/>
      <c r="D55" s="42"/>
      <c r="E55" s="42"/>
      <c r="F55" s="42"/>
      <c r="G55" s="42"/>
      <c r="H55" s="42"/>
      <c r="I55" s="42"/>
      <c r="J55" s="42"/>
      <c r="K55" s="282"/>
      <c r="L55" s="283"/>
      <c r="M55" s="283"/>
      <c r="N55" s="283"/>
      <c r="O55" s="283"/>
      <c r="P55" s="283"/>
      <c r="Q55" s="283"/>
      <c r="R55" s="283"/>
      <c r="S55" s="283"/>
      <c r="T55" s="283"/>
    </row>
    <row r="56" spans="1:20" ht="14.25" customHeight="1">
      <c r="A56" s="8"/>
      <c r="B56" s="102"/>
      <c r="C56" s="102"/>
      <c r="D56" s="102"/>
      <c r="E56" s="102"/>
      <c r="F56" s="102"/>
      <c r="G56" s="102"/>
      <c r="H56" s="102"/>
      <c r="I56" s="102"/>
    </row>
    <row r="57" spans="1:20" ht="14.25" customHeight="1">
      <c r="A57" s="8"/>
      <c r="B57" s="102"/>
      <c r="C57" s="102"/>
      <c r="D57" s="102"/>
      <c r="E57" s="102"/>
      <c r="F57" s="102"/>
      <c r="G57" s="102"/>
      <c r="H57" s="102"/>
      <c r="I57" s="102"/>
    </row>
  </sheetData>
  <phoneticPr fontId="40" type="noConversion"/>
  <pageMargins left="0.47244094488188981"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490"/>
  <sheetViews>
    <sheetView zoomScaleNormal="100" workbookViewId="0">
      <pane ySplit="5" topLeftCell="A6" activePane="bottomLeft" state="frozen"/>
      <selection pane="bottomLeft" activeCell="K54" sqref="K54"/>
    </sheetView>
  </sheetViews>
  <sheetFormatPr defaultColWidth="8.85546875" defaultRowHeight="12.75"/>
  <cols>
    <col min="1" max="1" width="6.140625" customWidth="1"/>
    <col min="2" max="2" width="17.85546875" style="5" customWidth="1"/>
    <col min="3" max="3" width="10.5703125" style="70" customWidth="1"/>
    <col min="4" max="4" width="10.85546875" style="84" customWidth="1"/>
    <col min="5" max="5" width="6.140625" style="84" customWidth="1"/>
    <col min="6" max="6" width="10.85546875" style="84" customWidth="1"/>
    <col min="7" max="7" width="1.5703125" style="84" customWidth="1"/>
    <col min="8" max="8" width="10.5703125" style="84" bestFit="1" customWidth="1"/>
    <col min="9" max="9" width="6.140625" customWidth="1"/>
    <col min="10" max="10" width="12.42578125" style="70" customWidth="1"/>
    <col min="11" max="11" width="15.28515625" bestFit="1" customWidth="1"/>
    <col min="12" max="12" width="9.85546875" style="441" bestFit="1" customWidth="1"/>
    <col min="13" max="13" width="8.85546875" customWidth="1"/>
    <col min="14" max="14" width="27" customWidth="1"/>
    <col min="15" max="15" width="16" bestFit="1" customWidth="1"/>
    <col min="16" max="16" width="14.140625" customWidth="1"/>
    <col min="17" max="17" width="11.140625" customWidth="1"/>
    <col min="18" max="18" width="12.7109375" bestFit="1" customWidth="1"/>
    <col min="19" max="19" width="12" bestFit="1" customWidth="1"/>
    <col min="20" max="20" width="11.140625" bestFit="1" customWidth="1"/>
    <col min="21" max="21" width="10" bestFit="1" customWidth="1"/>
    <col min="22" max="22" width="9.85546875" bestFit="1" customWidth="1"/>
  </cols>
  <sheetData>
    <row r="1" spans="1:23" ht="16.5" customHeight="1">
      <c r="A1" s="10" t="s">
        <v>0</v>
      </c>
      <c r="B1" s="408"/>
      <c r="I1" s="84"/>
      <c r="L1" s="507"/>
    </row>
    <row r="2" spans="1:23" ht="9" customHeight="1">
      <c r="L2" s="507"/>
    </row>
    <row r="3" spans="1:23">
      <c r="A3" s="4" t="s">
        <v>17</v>
      </c>
      <c r="L3" s="507"/>
    </row>
    <row r="4" spans="1:23" ht="7.5" customHeight="1">
      <c r="A4" s="4"/>
      <c r="L4" s="507"/>
    </row>
    <row r="5" spans="1:23" ht="35.25" customHeight="1">
      <c r="A5" s="198" t="s">
        <v>18</v>
      </c>
      <c r="B5" s="304"/>
      <c r="C5" s="302" t="s">
        <v>2</v>
      </c>
      <c r="D5" s="303" t="s">
        <v>19</v>
      </c>
      <c r="E5" s="303" t="s">
        <v>4</v>
      </c>
      <c r="F5" s="303" t="s">
        <v>20</v>
      </c>
      <c r="G5" s="303"/>
      <c r="H5" s="303" t="s">
        <v>21</v>
      </c>
      <c r="I5" s="212" t="s">
        <v>4</v>
      </c>
      <c r="J5" s="302" t="s">
        <v>22</v>
      </c>
      <c r="L5" s="508"/>
      <c r="N5" s="183"/>
      <c r="O5" s="305"/>
      <c r="P5" s="302"/>
      <c r="Q5" s="303"/>
      <c r="R5" s="302"/>
      <c r="S5" s="302"/>
      <c r="T5" s="302"/>
      <c r="U5" s="303"/>
      <c r="V5" s="303"/>
      <c r="W5" s="303"/>
    </row>
    <row r="6" spans="1:23" ht="13.5" customHeight="1">
      <c r="A6" s="407"/>
      <c r="B6" s="408"/>
      <c r="C6" s="157"/>
      <c r="D6" s="307" t="s">
        <v>8</v>
      </c>
      <c r="E6" s="307" t="s">
        <v>8</v>
      </c>
      <c r="F6" s="307" t="s">
        <v>8</v>
      </c>
      <c r="G6" s="307"/>
      <c r="H6" s="307" t="s">
        <v>8</v>
      </c>
      <c r="I6" s="307" t="s">
        <v>8</v>
      </c>
      <c r="J6" s="223" t="s">
        <v>8</v>
      </c>
      <c r="L6" s="507"/>
      <c r="O6" s="306"/>
      <c r="P6" s="134"/>
      <c r="Q6" s="307"/>
      <c r="R6" s="223"/>
      <c r="S6" s="223"/>
      <c r="T6" s="223"/>
      <c r="U6" s="223"/>
      <c r="V6" s="223"/>
      <c r="W6" s="223"/>
    </row>
    <row r="7" spans="1:23" ht="13.5" customHeight="1">
      <c r="A7" s="3" t="s">
        <v>23</v>
      </c>
      <c r="B7" s="3" t="s">
        <v>24</v>
      </c>
      <c r="C7" s="503">
        <v>54353</v>
      </c>
      <c r="D7" s="127">
        <v>3394183</v>
      </c>
      <c r="E7" s="127">
        <f>D7/C7</f>
        <v>62.447022243482422</v>
      </c>
      <c r="F7" s="127">
        <v>305000</v>
      </c>
      <c r="G7" s="127"/>
      <c r="H7" s="127">
        <f t="shared" ref="H7:H53" si="0">SUM(F7,D7)</f>
        <v>3699183</v>
      </c>
      <c r="I7" s="14">
        <f>H7/C7</f>
        <v>68.058488031939362</v>
      </c>
      <c r="J7" s="509">
        <v>190250</v>
      </c>
      <c r="L7" s="507"/>
      <c r="N7" s="3"/>
      <c r="O7" s="363"/>
      <c r="P7" s="12"/>
      <c r="Q7" s="268"/>
      <c r="R7" s="256"/>
      <c r="S7" s="364"/>
      <c r="T7" s="364"/>
      <c r="U7" s="256"/>
      <c r="V7" s="364"/>
      <c r="W7" s="256"/>
    </row>
    <row r="8" spans="1:23" ht="13.5" customHeight="1">
      <c r="A8" s="3" t="s">
        <v>23</v>
      </c>
      <c r="B8" s="3" t="s">
        <v>25</v>
      </c>
      <c r="C8" s="503">
        <v>30779</v>
      </c>
      <c r="D8" s="127">
        <v>1669164.81</v>
      </c>
      <c r="E8" s="127">
        <f t="shared" ref="E8:E54" si="1">D8/C8</f>
        <v>54.230638097404075</v>
      </c>
      <c r="F8" s="127">
        <v>150698.46</v>
      </c>
      <c r="G8" s="127"/>
      <c r="H8" s="127">
        <f t="shared" si="0"/>
        <v>1819863.27</v>
      </c>
      <c r="I8" s="14">
        <f t="shared" ref="I8:I54" si="2">H8/C8</f>
        <v>59.126783521232007</v>
      </c>
      <c r="J8" s="509">
        <v>134700</v>
      </c>
      <c r="L8" s="507"/>
      <c r="N8" s="3"/>
      <c r="O8" s="363"/>
      <c r="P8" s="12"/>
      <c r="Q8" s="268"/>
      <c r="R8" s="256"/>
      <c r="S8" s="364"/>
      <c r="T8" s="364"/>
      <c r="U8" s="256"/>
      <c r="V8" s="364"/>
      <c r="W8" s="256"/>
    </row>
    <row r="9" spans="1:23" ht="13.5" customHeight="1">
      <c r="A9" s="3" t="s">
        <v>23</v>
      </c>
      <c r="B9" s="3" t="s">
        <v>26</v>
      </c>
      <c r="C9" s="503">
        <v>44628</v>
      </c>
      <c r="D9" s="127">
        <v>1694918</v>
      </c>
      <c r="E9" s="127">
        <f t="shared" si="1"/>
        <v>37.978802545487142</v>
      </c>
      <c r="F9" s="127"/>
      <c r="G9" s="127"/>
      <c r="H9" s="127">
        <f t="shared" si="0"/>
        <v>1694918</v>
      </c>
      <c r="I9" s="14">
        <f t="shared" si="2"/>
        <v>37.978802545487142</v>
      </c>
      <c r="J9" s="509">
        <v>165978</v>
      </c>
      <c r="L9" s="507"/>
      <c r="N9" s="3"/>
      <c r="O9" s="363"/>
      <c r="P9" s="12"/>
      <c r="Q9" s="268"/>
      <c r="R9" s="256"/>
      <c r="S9" s="364"/>
      <c r="T9" s="364"/>
      <c r="U9" s="256"/>
      <c r="V9" s="364"/>
      <c r="W9" s="256"/>
    </row>
    <row r="10" spans="1:23" ht="13.5" customHeight="1">
      <c r="A10" s="3" t="s">
        <v>27</v>
      </c>
      <c r="B10" s="3" t="s">
        <v>28</v>
      </c>
      <c r="C10" s="503">
        <v>2338</v>
      </c>
      <c r="D10" s="127">
        <v>91405.17</v>
      </c>
      <c r="E10" s="127">
        <f t="shared" si="1"/>
        <v>39.095453378956371</v>
      </c>
      <c r="F10" s="127">
        <v>15770.88</v>
      </c>
      <c r="G10" s="127"/>
      <c r="H10" s="127">
        <f t="shared" si="0"/>
        <v>107176.05</v>
      </c>
      <c r="I10" s="14">
        <f t="shared" si="2"/>
        <v>45.840911035072715</v>
      </c>
      <c r="J10" s="509">
        <v>67422</v>
      </c>
      <c r="L10" s="507"/>
      <c r="N10" s="3"/>
      <c r="O10" s="363"/>
      <c r="P10" s="12"/>
      <c r="Q10" s="268"/>
      <c r="R10" s="256"/>
      <c r="S10" s="364"/>
      <c r="T10" s="364"/>
      <c r="U10" s="256"/>
      <c r="V10" s="364"/>
      <c r="W10" s="256"/>
    </row>
    <row r="11" spans="1:23" ht="13.5" customHeight="1">
      <c r="A11" s="3" t="s">
        <v>23</v>
      </c>
      <c r="B11" s="3" t="s">
        <v>29</v>
      </c>
      <c r="C11" s="503">
        <v>43618</v>
      </c>
      <c r="D11" s="127">
        <v>1894862.13</v>
      </c>
      <c r="E11" s="127">
        <f t="shared" si="1"/>
        <v>43.44220574074923</v>
      </c>
      <c r="F11" s="127">
        <v>216397.77</v>
      </c>
      <c r="G11" s="127"/>
      <c r="H11" s="127">
        <f t="shared" si="0"/>
        <v>2111259.9</v>
      </c>
      <c r="I11" s="14">
        <f t="shared" si="2"/>
        <v>48.40340914301435</v>
      </c>
      <c r="J11" s="509">
        <v>163524</v>
      </c>
      <c r="L11" s="507"/>
      <c r="N11" s="3"/>
      <c r="O11" s="363"/>
      <c r="P11" s="12"/>
      <c r="Q11" s="268"/>
      <c r="R11" s="256"/>
      <c r="S11" s="364"/>
      <c r="T11" s="364"/>
      <c r="U11" s="256"/>
      <c r="V11" s="364"/>
      <c r="W11" s="256"/>
    </row>
    <row r="12" spans="1:23" ht="13.5" customHeight="1">
      <c r="A12" s="3" t="s">
        <v>30</v>
      </c>
      <c r="B12" s="3" t="s">
        <v>31</v>
      </c>
      <c r="C12" s="503">
        <v>178396</v>
      </c>
      <c r="D12" s="127">
        <v>5296472.33</v>
      </c>
      <c r="E12" s="127">
        <f t="shared" si="1"/>
        <v>29.689411926276374</v>
      </c>
      <c r="F12" s="127">
        <v>525373.64</v>
      </c>
      <c r="G12" s="127"/>
      <c r="H12" s="127">
        <f t="shared" si="0"/>
        <v>5821845.9699999997</v>
      </c>
      <c r="I12" s="14">
        <f t="shared" si="2"/>
        <v>32.634397464068698</v>
      </c>
      <c r="J12" s="509">
        <v>484128</v>
      </c>
      <c r="L12" s="507"/>
      <c r="N12" s="3"/>
      <c r="O12" s="365"/>
      <c r="P12" s="12"/>
      <c r="Q12" s="268"/>
      <c r="R12" s="256"/>
      <c r="S12" s="364"/>
      <c r="T12" s="364"/>
      <c r="U12" s="256"/>
      <c r="V12" s="364"/>
      <c r="W12" s="256"/>
    </row>
    <row r="13" spans="1:23" ht="13.5" customHeight="1">
      <c r="A13" s="3" t="s">
        <v>23</v>
      </c>
      <c r="B13" s="3" t="s">
        <v>32</v>
      </c>
      <c r="C13" s="503">
        <v>34476</v>
      </c>
      <c r="D13" s="127">
        <v>1243855.0900000001</v>
      </c>
      <c r="E13" s="127">
        <f t="shared" si="1"/>
        <v>36.078869068337397</v>
      </c>
      <c r="F13" s="127">
        <v>88906.02</v>
      </c>
      <c r="G13" s="127"/>
      <c r="H13" s="127">
        <f t="shared" si="0"/>
        <v>1332761.1100000001</v>
      </c>
      <c r="I13" s="14">
        <f t="shared" si="2"/>
        <v>38.657649089221493</v>
      </c>
      <c r="J13" s="509">
        <v>143620</v>
      </c>
      <c r="L13" s="507"/>
      <c r="N13" s="3"/>
      <c r="O13" s="363"/>
      <c r="P13" s="19"/>
      <c r="Q13" s="268"/>
      <c r="R13" s="256"/>
      <c r="S13" s="364"/>
      <c r="T13" s="364"/>
      <c r="U13" s="256"/>
      <c r="V13" s="364"/>
      <c r="W13" s="256"/>
    </row>
    <row r="14" spans="1:23" ht="13.5" customHeight="1">
      <c r="A14" s="3" t="s">
        <v>33</v>
      </c>
      <c r="B14" s="3" t="s">
        <v>34</v>
      </c>
      <c r="C14" s="503">
        <v>12996</v>
      </c>
      <c r="D14" s="127">
        <v>707991.31</v>
      </c>
      <c r="E14" s="127">
        <f t="shared" si="1"/>
        <v>54.4776323484149</v>
      </c>
      <c r="F14" s="127">
        <v>267584.58</v>
      </c>
      <c r="G14" s="127"/>
      <c r="H14" s="127">
        <f t="shared" si="0"/>
        <v>975575.89000000013</v>
      </c>
      <c r="I14" s="14">
        <f t="shared" si="2"/>
        <v>75.067396891351194</v>
      </c>
      <c r="J14" s="509">
        <v>92279</v>
      </c>
      <c r="L14" s="507"/>
      <c r="N14" s="3"/>
      <c r="O14" s="363"/>
      <c r="P14" s="12"/>
      <c r="Q14" s="268"/>
      <c r="R14" s="256"/>
      <c r="S14" s="364"/>
      <c r="T14" s="364"/>
      <c r="U14" s="256"/>
      <c r="V14" s="364"/>
      <c r="W14" s="256"/>
    </row>
    <row r="15" spans="1:23" ht="13.5" customHeight="1">
      <c r="A15" s="3" t="s">
        <v>35</v>
      </c>
      <c r="B15" s="379" t="s">
        <v>36</v>
      </c>
      <c r="C15" s="503">
        <v>8750</v>
      </c>
      <c r="D15" s="127">
        <v>583544.18999999994</v>
      </c>
      <c r="E15" s="127">
        <f t="shared" si="1"/>
        <v>66.690764571428559</v>
      </c>
      <c r="F15" s="127">
        <v>129592.95</v>
      </c>
      <c r="G15" s="127"/>
      <c r="H15" s="127">
        <f t="shared" si="0"/>
        <v>713137.1399999999</v>
      </c>
      <c r="I15" s="14">
        <f t="shared" si="2"/>
        <v>81.501387428571419</v>
      </c>
      <c r="J15" s="509">
        <v>81852</v>
      </c>
      <c r="L15" s="507"/>
      <c r="N15" s="3"/>
      <c r="O15" s="363"/>
      <c r="P15" s="12"/>
      <c r="Q15" s="268"/>
      <c r="R15" s="256"/>
      <c r="S15" s="364"/>
      <c r="T15" s="364"/>
      <c r="U15" s="256"/>
      <c r="V15" s="364"/>
      <c r="W15" s="256"/>
    </row>
    <row r="16" spans="1:23" ht="13.5" customHeight="1">
      <c r="A16" s="3" t="s">
        <v>30</v>
      </c>
      <c r="B16" s="3" t="s">
        <v>37</v>
      </c>
      <c r="C16" s="503">
        <v>374451</v>
      </c>
      <c r="D16" s="127">
        <v>10230584</v>
      </c>
      <c r="E16" s="127">
        <f t="shared" si="1"/>
        <v>27.321556091451217</v>
      </c>
      <c r="F16" s="127">
        <v>962165</v>
      </c>
      <c r="G16" s="127"/>
      <c r="H16" s="127">
        <f t="shared" si="0"/>
        <v>11192749</v>
      </c>
      <c r="I16" s="14">
        <f t="shared" si="2"/>
        <v>29.891091224218922</v>
      </c>
      <c r="J16" s="509">
        <v>955677</v>
      </c>
      <c r="L16" s="507"/>
      <c r="N16" s="3"/>
      <c r="O16" s="363"/>
      <c r="P16" s="12"/>
      <c r="Q16" s="268"/>
      <c r="R16" s="256"/>
      <c r="S16" s="364"/>
      <c r="T16" s="364"/>
      <c r="U16" s="256"/>
      <c r="V16" s="364"/>
      <c r="W16" s="256"/>
    </row>
    <row r="17" spans="1:23" ht="13.5" customHeight="1">
      <c r="A17" s="3" t="s">
        <v>35</v>
      </c>
      <c r="B17" s="3" t="s">
        <v>38</v>
      </c>
      <c r="C17" s="503">
        <v>5972</v>
      </c>
      <c r="D17" s="127">
        <v>373338.68</v>
      </c>
      <c r="E17" s="127">
        <f t="shared" si="1"/>
        <v>62.514849296718019</v>
      </c>
      <c r="F17" s="209">
        <v>4456.3999999999996</v>
      </c>
      <c r="G17" s="209"/>
      <c r="H17" s="127">
        <f t="shared" si="0"/>
        <v>377795.08</v>
      </c>
      <c r="I17" s="14">
        <f t="shared" si="2"/>
        <v>63.261064969859348</v>
      </c>
      <c r="J17" s="509">
        <v>74131</v>
      </c>
      <c r="L17" s="507"/>
      <c r="N17" s="3"/>
      <c r="O17" s="363"/>
      <c r="P17" s="12"/>
      <c r="Q17" s="268"/>
      <c r="R17" s="256"/>
      <c r="S17" s="364"/>
      <c r="T17" s="364"/>
      <c r="U17" s="256"/>
      <c r="V17" s="364"/>
      <c r="W17" s="256"/>
    </row>
    <row r="18" spans="1:23" ht="13.5" customHeight="1">
      <c r="A18" s="3" t="s">
        <v>35</v>
      </c>
      <c r="B18" s="3" t="s">
        <v>39</v>
      </c>
      <c r="C18" s="503">
        <v>7379</v>
      </c>
      <c r="D18" s="127">
        <v>192386.46</v>
      </c>
      <c r="E18" s="127">
        <f t="shared" si="1"/>
        <v>26.072158829109636</v>
      </c>
      <c r="F18" s="127">
        <v>11875.15</v>
      </c>
      <c r="G18" s="127"/>
      <c r="H18" s="127">
        <f t="shared" si="0"/>
        <v>204261.61</v>
      </c>
      <c r="I18" s="14">
        <f t="shared" si="2"/>
        <v>27.681475809730316</v>
      </c>
      <c r="J18" s="509">
        <v>76509</v>
      </c>
      <c r="L18" s="507"/>
      <c r="N18" s="3"/>
      <c r="O18" s="363"/>
      <c r="P18" s="12"/>
      <c r="Q18" s="268"/>
      <c r="R18" s="256"/>
      <c r="S18" s="364"/>
      <c r="T18" s="364"/>
      <c r="U18" s="256"/>
      <c r="V18" s="364"/>
      <c r="W18" s="256"/>
    </row>
    <row r="19" spans="1:23" ht="13.5" customHeight="1">
      <c r="A19" s="3" t="s">
        <v>40</v>
      </c>
      <c r="B19" s="3" t="s">
        <v>41</v>
      </c>
      <c r="C19" s="503">
        <v>79118</v>
      </c>
      <c r="D19" s="127">
        <v>3358170.51</v>
      </c>
      <c r="E19" s="127">
        <f t="shared" si="1"/>
        <v>42.445088475441743</v>
      </c>
      <c r="F19" s="127">
        <v>234149.22</v>
      </c>
      <c r="G19" s="127"/>
      <c r="H19" s="127">
        <f t="shared" si="0"/>
        <v>3592319.73</v>
      </c>
      <c r="I19" s="14">
        <f t="shared" si="2"/>
        <v>45.404582143127989</v>
      </c>
      <c r="J19" s="509">
        <v>250399</v>
      </c>
      <c r="L19" s="507"/>
      <c r="N19" s="3"/>
      <c r="O19" s="363"/>
      <c r="P19" s="12"/>
      <c r="Q19" s="268"/>
      <c r="R19" s="256"/>
      <c r="S19" s="364"/>
      <c r="T19" s="364"/>
      <c r="U19" s="256"/>
      <c r="V19" s="364"/>
      <c r="W19" s="256"/>
    </row>
    <row r="20" spans="1:23" ht="13.5" customHeight="1">
      <c r="A20" s="3" t="s">
        <v>27</v>
      </c>
      <c r="B20" s="3" t="s">
        <v>42</v>
      </c>
      <c r="C20" s="503">
        <v>2580</v>
      </c>
      <c r="D20" s="127">
        <v>224083</v>
      </c>
      <c r="E20" s="127">
        <f t="shared" si="1"/>
        <v>86.853875968992241</v>
      </c>
      <c r="F20" s="127"/>
      <c r="G20" s="127"/>
      <c r="H20" s="127">
        <f t="shared" si="0"/>
        <v>224083</v>
      </c>
      <c r="I20" s="14">
        <f t="shared" si="2"/>
        <v>86.853875968992241</v>
      </c>
      <c r="J20" s="509">
        <v>68110</v>
      </c>
      <c r="L20" s="507"/>
      <c r="N20" s="3"/>
      <c r="O20" s="363"/>
      <c r="P20" s="364"/>
      <c r="Q20" s="268"/>
      <c r="R20" s="256"/>
      <c r="S20" s="364"/>
      <c r="T20" s="364"/>
      <c r="U20" s="256"/>
      <c r="V20" s="364"/>
      <c r="W20" s="256"/>
    </row>
    <row r="21" spans="1:23" ht="13.5" customHeight="1">
      <c r="A21" s="3" t="s">
        <v>27</v>
      </c>
      <c r="B21" s="3" t="s">
        <v>43</v>
      </c>
      <c r="C21" s="503">
        <v>2590</v>
      </c>
      <c r="D21" s="127">
        <v>437897.32</v>
      </c>
      <c r="E21" s="127">
        <f t="shared" si="1"/>
        <v>169.07232432432431</v>
      </c>
      <c r="F21" s="127">
        <v>29953.23</v>
      </c>
      <c r="G21" s="127"/>
      <c r="H21" s="127">
        <f t="shared" si="0"/>
        <v>467850.55</v>
      </c>
      <c r="I21" s="14">
        <f t="shared" si="2"/>
        <v>180.637277992278</v>
      </c>
      <c r="J21" s="509">
        <v>68132</v>
      </c>
      <c r="L21" s="507"/>
      <c r="N21" s="3"/>
      <c r="O21" s="363"/>
      <c r="P21" s="12"/>
      <c r="Q21" s="268"/>
      <c r="R21" s="256"/>
      <c r="S21" s="364"/>
      <c r="T21" s="364"/>
      <c r="U21" s="256"/>
      <c r="V21" s="364"/>
      <c r="W21" s="256"/>
    </row>
    <row r="22" spans="1:23" ht="13.5" customHeight="1">
      <c r="A22" s="3" t="s">
        <v>44</v>
      </c>
      <c r="B22" s="3" t="s">
        <v>45</v>
      </c>
      <c r="C22" s="503">
        <v>1611</v>
      </c>
      <c r="D22" s="127">
        <v>119469.2</v>
      </c>
      <c r="E22" s="127">
        <f t="shared" si="1"/>
        <v>74.158410924891371</v>
      </c>
      <c r="F22" s="127"/>
      <c r="G22" s="127"/>
      <c r="H22" s="127">
        <f t="shared" si="0"/>
        <v>119469.2</v>
      </c>
      <c r="I22" s="14">
        <f t="shared" si="2"/>
        <v>74.158410924891371</v>
      </c>
      <c r="J22" s="509">
        <v>68485</v>
      </c>
      <c r="L22" s="507"/>
      <c r="N22" s="3"/>
      <c r="O22" s="363"/>
      <c r="P22" s="364"/>
      <c r="Q22" s="268"/>
      <c r="R22" s="256"/>
      <c r="S22" s="364"/>
      <c r="T22" s="364"/>
      <c r="U22" s="256"/>
      <c r="V22" s="364"/>
      <c r="W22" s="256"/>
    </row>
    <row r="23" spans="1:23" ht="13.5" customHeight="1">
      <c r="A23" s="3" t="s">
        <v>46</v>
      </c>
      <c r="B23" s="3" t="s">
        <v>47</v>
      </c>
      <c r="C23" s="503">
        <v>17479</v>
      </c>
      <c r="D23" s="127">
        <v>713333.91</v>
      </c>
      <c r="E23" s="127">
        <f t="shared" si="1"/>
        <v>40.810910807254423</v>
      </c>
      <c r="F23" s="127">
        <v>40711.56</v>
      </c>
      <c r="G23" s="127"/>
      <c r="H23" s="127">
        <f t="shared" si="0"/>
        <v>754045.47</v>
      </c>
      <c r="I23" s="14">
        <f t="shared" si="2"/>
        <v>43.140080668230446</v>
      </c>
      <c r="J23" s="509">
        <v>107879</v>
      </c>
      <c r="L23" s="507"/>
      <c r="N23" s="3"/>
      <c r="O23" s="363"/>
      <c r="P23" s="12"/>
      <c r="Q23" s="268"/>
      <c r="R23" s="256"/>
      <c r="S23" s="364"/>
      <c r="T23" s="364"/>
      <c r="U23" s="256"/>
      <c r="V23" s="364"/>
      <c r="W23" s="256"/>
    </row>
    <row r="24" spans="1:23" ht="13.5" customHeight="1">
      <c r="A24" s="3" t="s">
        <v>48</v>
      </c>
      <c r="B24" s="3" t="s">
        <v>49</v>
      </c>
      <c r="C24" s="503">
        <v>40612</v>
      </c>
      <c r="D24" s="127">
        <v>2700397.99</v>
      </c>
      <c r="E24" s="127">
        <f t="shared" si="1"/>
        <v>66.4926127745494</v>
      </c>
      <c r="F24" s="127">
        <v>168278.16</v>
      </c>
      <c r="G24" s="127"/>
      <c r="H24" s="127">
        <f t="shared" si="0"/>
        <v>2868676.1500000004</v>
      </c>
      <c r="I24" s="14">
        <f t="shared" si="2"/>
        <v>70.636170343740773</v>
      </c>
      <c r="J24" s="509">
        <v>154623</v>
      </c>
      <c r="L24" s="507"/>
      <c r="N24" s="3"/>
      <c r="O24" s="363"/>
      <c r="P24" s="12"/>
      <c r="Q24" s="268"/>
      <c r="R24" s="256"/>
      <c r="S24" s="364"/>
      <c r="T24" s="364"/>
      <c r="U24" s="256"/>
      <c r="V24" s="364"/>
      <c r="W24" s="256"/>
    </row>
    <row r="25" spans="1:23" ht="13.5" customHeight="1">
      <c r="A25" s="3" t="s">
        <v>23</v>
      </c>
      <c r="B25" s="3" t="s">
        <v>50</v>
      </c>
      <c r="C25" s="503">
        <v>35081</v>
      </c>
      <c r="D25" s="127">
        <v>1965367.33</v>
      </c>
      <c r="E25" s="127">
        <f t="shared" si="1"/>
        <v>56.02369744306035</v>
      </c>
      <c r="F25" s="127">
        <v>103446</v>
      </c>
      <c r="G25" s="127"/>
      <c r="H25" s="127">
        <f t="shared" si="0"/>
        <v>2068813.33</v>
      </c>
      <c r="I25" s="14">
        <f t="shared" si="2"/>
        <v>58.972473133605085</v>
      </c>
      <c r="J25" s="509">
        <v>142375</v>
      </c>
      <c r="L25" s="507"/>
      <c r="N25" s="3"/>
      <c r="O25" s="363"/>
      <c r="P25" s="364"/>
      <c r="Q25" s="268"/>
      <c r="R25" s="256"/>
      <c r="S25" s="364"/>
      <c r="T25" s="364"/>
      <c r="U25" s="256"/>
      <c r="V25" s="364"/>
      <c r="W25" s="256"/>
    </row>
    <row r="26" spans="1:23" ht="13.5" customHeight="1">
      <c r="A26" s="3" t="s">
        <v>33</v>
      </c>
      <c r="B26" s="3" t="s">
        <v>51</v>
      </c>
      <c r="C26" s="503">
        <v>13634</v>
      </c>
      <c r="D26" s="127">
        <v>422714.58</v>
      </c>
      <c r="E26" s="127">
        <f t="shared" si="1"/>
        <v>31.004443303505941</v>
      </c>
      <c r="F26" s="127">
        <v>179034.87</v>
      </c>
      <c r="G26" s="127"/>
      <c r="H26" s="127">
        <f t="shared" si="0"/>
        <v>601749.44999999995</v>
      </c>
      <c r="I26" s="14">
        <f t="shared" si="2"/>
        <v>44.135943230159889</v>
      </c>
      <c r="J26" s="509">
        <v>90418</v>
      </c>
      <c r="L26" s="507"/>
      <c r="N26" s="3"/>
      <c r="O26" s="363"/>
      <c r="P26" s="364"/>
      <c r="Q26" s="268"/>
      <c r="R26" s="256"/>
      <c r="S26" s="364"/>
      <c r="T26" s="364"/>
      <c r="U26" s="256"/>
      <c r="V26" s="364"/>
      <c r="W26" s="256"/>
    </row>
    <row r="27" spans="1:23" ht="13.5" customHeight="1">
      <c r="A27" s="3" t="s">
        <v>40</v>
      </c>
      <c r="B27" s="3" t="s">
        <v>52</v>
      </c>
      <c r="C27" s="503">
        <v>101437</v>
      </c>
      <c r="D27" s="127">
        <v>3992045.61</v>
      </c>
      <c r="E27" s="127">
        <f t="shared" si="1"/>
        <v>39.354925816023737</v>
      </c>
      <c r="F27" s="127">
        <v>307109.84000000003</v>
      </c>
      <c r="G27" s="127"/>
      <c r="H27" s="127">
        <f t="shared" si="0"/>
        <v>4299155.45</v>
      </c>
      <c r="I27" s="14">
        <f t="shared" si="2"/>
        <v>42.38251772035845</v>
      </c>
      <c r="J27" s="509">
        <v>286901</v>
      </c>
      <c r="L27" s="507"/>
      <c r="N27" s="3"/>
      <c r="O27" s="363"/>
      <c r="P27" s="12"/>
      <c r="Q27" s="268"/>
      <c r="R27" s="256"/>
      <c r="S27" s="364"/>
      <c r="T27" s="364"/>
      <c r="U27" s="256"/>
      <c r="V27" s="364"/>
      <c r="W27" s="256"/>
    </row>
    <row r="28" spans="1:23" ht="13.5" customHeight="1">
      <c r="A28" s="3" t="s">
        <v>53</v>
      </c>
      <c r="B28" s="3" t="s">
        <v>54</v>
      </c>
      <c r="C28" s="503">
        <v>170943</v>
      </c>
      <c r="D28" s="127">
        <v>5405881.0499999998</v>
      </c>
      <c r="E28" s="127">
        <f t="shared" si="1"/>
        <v>31.623880767273299</v>
      </c>
      <c r="F28" s="127">
        <v>430731.27</v>
      </c>
      <c r="G28" s="127"/>
      <c r="H28" s="127">
        <f t="shared" si="0"/>
        <v>5836612.3200000003</v>
      </c>
      <c r="I28" s="14">
        <f t="shared" si="2"/>
        <v>34.143616995138736</v>
      </c>
      <c r="J28" s="509">
        <v>472460</v>
      </c>
      <c r="L28" s="507"/>
      <c r="N28" s="3"/>
      <c r="O28" s="363"/>
      <c r="P28" s="12"/>
      <c r="Q28" s="268"/>
      <c r="R28" s="256"/>
      <c r="S28" s="364"/>
      <c r="T28" s="364"/>
      <c r="U28" s="256"/>
      <c r="V28" s="364"/>
      <c r="W28" s="256"/>
    </row>
    <row r="29" spans="1:23" ht="13.5" customHeight="1">
      <c r="A29" s="3" t="s">
        <v>55</v>
      </c>
      <c r="B29" s="379" t="s">
        <v>56</v>
      </c>
      <c r="C29" s="503">
        <v>96074</v>
      </c>
      <c r="D29" s="127">
        <v>5116595.5</v>
      </c>
      <c r="E29" s="127">
        <f t="shared" si="1"/>
        <v>53.256817661386016</v>
      </c>
      <c r="F29" s="127">
        <v>426940.38</v>
      </c>
      <c r="G29" s="127"/>
      <c r="H29" s="127">
        <f t="shared" si="0"/>
        <v>5543535.8799999999</v>
      </c>
      <c r="I29" s="14">
        <f t="shared" si="2"/>
        <v>57.700687803151737</v>
      </c>
      <c r="J29" s="509">
        <v>288730</v>
      </c>
      <c r="L29" s="507"/>
      <c r="N29" s="3"/>
      <c r="O29" s="363"/>
      <c r="P29" s="12"/>
      <c r="Q29" s="268"/>
      <c r="R29" s="256"/>
      <c r="S29" s="364"/>
      <c r="T29" s="364"/>
      <c r="U29" s="256"/>
      <c r="V29" s="364"/>
      <c r="W29" s="256"/>
    </row>
    <row r="30" spans="1:23" ht="13.5" customHeight="1">
      <c r="A30" s="3" t="s">
        <v>30</v>
      </c>
      <c r="B30" s="580" t="s">
        <v>57</v>
      </c>
      <c r="C30" s="503">
        <v>377917</v>
      </c>
      <c r="D30" s="127">
        <v>13489111</v>
      </c>
      <c r="E30" s="127">
        <f t="shared" si="1"/>
        <v>35.693316257273423</v>
      </c>
      <c r="F30" s="127">
        <v>1224872</v>
      </c>
      <c r="G30" s="127"/>
      <c r="H30" s="127">
        <f t="shared" si="0"/>
        <v>14713983</v>
      </c>
      <c r="I30" s="14">
        <f t="shared" si="2"/>
        <v>38.934430046809219</v>
      </c>
      <c r="J30" s="509">
        <v>976651</v>
      </c>
      <c r="L30" s="507"/>
      <c r="N30" s="580"/>
      <c r="O30" s="363"/>
      <c r="P30" s="12"/>
      <c r="Q30" s="268"/>
      <c r="R30" s="256"/>
      <c r="S30" s="364"/>
      <c r="T30" s="364"/>
      <c r="U30" s="256"/>
      <c r="V30" s="364"/>
      <c r="W30" s="256"/>
    </row>
    <row r="31" spans="1:23" ht="13.5" customHeight="1">
      <c r="A31" s="3" t="s">
        <v>27</v>
      </c>
      <c r="B31" s="3" t="s">
        <v>58</v>
      </c>
      <c r="C31" s="503">
        <v>2799</v>
      </c>
      <c r="D31" s="127">
        <v>310663.65999999997</v>
      </c>
      <c r="E31" s="127">
        <f t="shared" si="1"/>
        <v>110.99094676670238</v>
      </c>
      <c r="F31" s="127">
        <v>51223.58</v>
      </c>
      <c r="G31" s="127"/>
      <c r="H31" s="127">
        <f t="shared" si="0"/>
        <v>361887.24</v>
      </c>
      <c r="I31" s="14">
        <f t="shared" si="2"/>
        <v>129.29161843515541</v>
      </c>
      <c r="J31" s="509">
        <v>66333</v>
      </c>
      <c r="L31" s="507"/>
      <c r="N31" s="3"/>
      <c r="O31" s="363"/>
      <c r="P31" s="12"/>
      <c r="Q31" s="268"/>
      <c r="R31" s="256"/>
      <c r="S31" s="364"/>
      <c r="T31" s="364"/>
      <c r="U31" s="256"/>
      <c r="V31" s="364"/>
      <c r="W31" s="256"/>
    </row>
    <row r="32" spans="1:23" ht="13.5" customHeight="1">
      <c r="A32" s="3" t="s">
        <v>53</v>
      </c>
      <c r="B32" s="3" t="s">
        <v>59</v>
      </c>
      <c r="C32" s="503">
        <v>343968</v>
      </c>
      <c r="D32" s="382">
        <v>11611589.93</v>
      </c>
      <c r="E32" s="127">
        <f t="shared" si="1"/>
        <v>33.75776214647874</v>
      </c>
      <c r="F32" s="127">
        <v>1293446.42</v>
      </c>
      <c r="G32" s="127"/>
      <c r="H32" s="127">
        <f t="shared" si="0"/>
        <v>12905036.35</v>
      </c>
      <c r="I32" s="14">
        <f t="shared" si="2"/>
        <v>37.518130610987065</v>
      </c>
      <c r="J32" s="509">
        <v>896536</v>
      </c>
      <c r="L32" s="507"/>
      <c r="N32" s="3"/>
      <c r="O32" s="363"/>
      <c r="P32" s="12"/>
      <c r="Q32" s="268"/>
      <c r="R32" s="256"/>
      <c r="S32" s="364"/>
      <c r="T32" s="364"/>
      <c r="U32" s="256"/>
      <c r="V32" s="364"/>
      <c r="W32" s="256"/>
    </row>
    <row r="33" spans="1:23" ht="13.5" customHeight="1">
      <c r="A33" s="3" t="s">
        <v>23</v>
      </c>
      <c r="B33" s="3" t="s">
        <v>60</v>
      </c>
      <c r="C33" s="503">
        <v>59985</v>
      </c>
      <c r="D33" s="127">
        <v>1922252.8</v>
      </c>
      <c r="E33" s="127">
        <f t="shared" si="1"/>
        <v>32.04555805618071</v>
      </c>
      <c r="F33" s="127">
        <v>550584.56999999995</v>
      </c>
      <c r="G33" s="127"/>
      <c r="H33" s="127">
        <f t="shared" si="0"/>
        <v>2472837.37</v>
      </c>
      <c r="I33" s="14">
        <f t="shared" si="2"/>
        <v>41.224262232224724</v>
      </c>
      <c r="J33" s="509">
        <v>207785</v>
      </c>
      <c r="L33" s="507"/>
      <c r="N33" s="3"/>
      <c r="O33" s="363"/>
      <c r="P33" s="12"/>
      <c r="Q33" s="268"/>
      <c r="R33" s="256"/>
      <c r="S33" s="364"/>
      <c r="T33" s="364"/>
      <c r="U33" s="256"/>
      <c r="V33" s="364"/>
      <c r="W33" s="256"/>
    </row>
    <row r="34" spans="1:23" ht="13.5" customHeight="1">
      <c r="A34" s="3" t="s">
        <v>23</v>
      </c>
      <c r="B34" s="3" t="s">
        <v>61</v>
      </c>
      <c r="C34" s="503">
        <v>51662</v>
      </c>
      <c r="D34" s="127">
        <v>2259369.2400000002</v>
      </c>
      <c r="E34" s="127">
        <f t="shared" si="1"/>
        <v>43.733677364407114</v>
      </c>
      <c r="F34" s="127">
        <v>5855</v>
      </c>
      <c r="G34" s="127"/>
      <c r="H34" s="127">
        <f t="shared" si="0"/>
        <v>2265224.2400000002</v>
      </c>
      <c r="I34" s="14">
        <f t="shared" si="2"/>
        <v>43.847010181564791</v>
      </c>
      <c r="J34" s="509">
        <v>190965</v>
      </c>
      <c r="L34" s="507"/>
      <c r="N34" s="3"/>
      <c r="O34" s="363"/>
      <c r="P34" s="12"/>
      <c r="Q34" s="268"/>
      <c r="R34" s="256"/>
      <c r="S34" s="364"/>
      <c r="T34" s="364"/>
      <c r="U34" s="256"/>
      <c r="V34" s="364"/>
      <c r="W34" s="256"/>
    </row>
    <row r="35" spans="1:23" ht="13.5" customHeight="1">
      <c r="A35" s="3" t="s">
        <v>62</v>
      </c>
      <c r="B35" s="3" t="s">
        <v>63</v>
      </c>
      <c r="C35" s="503">
        <v>4658</v>
      </c>
      <c r="D35" s="127">
        <v>380353.82</v>
      </c>
      <c r="E35" s="127">
        <f t="shared" si="1"/>
        <v>81.656036925719192</v>
      </c>
      <c r="F35" s="127">
        <v>64826.67</v>
      </c>
      <c r="G35" s="127"/>
      <c r="H35" s="127">
        <f t="shared" si="0"/>
        <v>445180.49</v>
      </c>
      <c r="I35" s="14">
        <f t="shared" si="2"/>
        <v>95.573312580506652</v>
      </c>
      <c r="J35" s="509">
        <v>72089</v>
      </c>
      <c r="L35" s="507"/>
      <c r="N35" s="3"/>
      <c r="O35" s="363"/>
      <c r="P35" s="12"/>
      <c r="Q35" s="268"/>
      <c r="R35" s="256"/>
      <c r="S35" s="364"/>
      <c r="T35" s="364"/>
      <c r="U35" s="256"/>
      <c r="V35" s="364"/>
      <c r="W35" s="256"/>
    </row>
    <row r="36" spans="1:23" ht="13.5" customHeight="1">
      <c r="A36" s="3" t="s">
        <v>64</v>
      </c>
      <c r="B36" s="3" t="s">
        <v>65</v>
      </c>
      <c r="C36" s="503">
        <v>77277</v>
      </c>
      <c r="D36" s="127">
        <v>2501431.1</v>
      </c>
      <c r="E36" s="127">
        <f t="shared" si="1"/>
        <v>32.369671441696752</v>
      </c>
      <c r="F36" s="127">
        <v>353490.76</v>
      </c>
      <c r="G36" s="127"/>
      <c r="H36" s="127">
        <f t="shared" si="0"/>
        <v>2854921.8600000003</v>
      </c>
      <c r="I36" s="14">
        <f t="shared" si="2"/>
        <v>36.944004813851471</v>
      </c>
      <c r="J36" s="509">
        <v>247018</v>
      </c>
      <c r="L36" s="507"/>
      <c r="N36" s="3"/>
      <c r="O36" s="363"/>
      <c r="P36" s="12"/>
      <c r="Q36" s="268"/>
      <c r="R36" s="256"/>
      <c r="S36" s="364"/>
      <c r="T36" s="364"/>
      <c r="U36" s="256"/>
      <c r="V36" s="364"/>
      <c r="W36" s="256"/>
    </row>
    <row r="37" spans="1:23" ht="13.5" customHeight="1">
      <c r="A37" s="3" t="s">
        <v>27</v>
      </c>
      <c r="B37" s="3" t="s">
        <v>66</v>
      </c>
      <c r="C37" s="503">
        <v>4341</v>
      </c>
      <c r="D37" s="127">
        <v>264511.33</v>
      </c>
      <c r="E37" s="127">
        <f t="shared" si="1"/>
        <v>60.933271135683029</v>
      </c>
      <c r="F37" s="127"/>
      <c r="G37" s="127"/>
      <c r="H37" s="127">
        <f t="shared" si="0"/>
        <v>264511.33</v>
      </c>
      <c r="I37" s="14">
        <f t="shared" si="2"/>
        <v>60.933271135683029</v>
      </c>
      <c r="J37" s="509">
        <v>69223</v>
      </c>
      <c r="L37" s="507"/>
      <c r="N37" s="3"/>
      <c r="O37" s="363"/>
      <c r="P37" s="12"/>
      <c r="Q37" s="268"/>
      <c r="R37" s="256"/>
      <c r="S37" s="364"/>
      <c r="T37" s="364"/>
      <c r="U37" s="256"/>
      <c r="V37" s="364"/>
      <c r="W37" s="256"/>
    </row>
    <row r="38" spans="1:23" ht="13.5" customHeight="1">
      <c r="A38" s="3" t="s">
        <v>27</v>
      </c>
      <c r="B38" s="3" t="s">
        <v>67</v>
      </c>
      <c r="C38" s="503">
        <v>3958</v>
      </c>
      <c r="D38" s="127">
        <v>272112.2</v>
      </c>
      <c r="E38" s="127">
        <f t="shared" si="1"/>
        <v>68.749924204143511</v>
      </c>
      <c r="F38" s="127">
        <v>8257.85</v>
      </c>
      <c r="G38" s="127"/>
      <c r="H38" s="127">
        <f t="shared" si="0"/>
        <v>280370.05</v>
      </c>
      <c r="I38" s="14">
        <f t="shared" si="2"/>
        <v>70.836293582617486</v>
      </c>
      <c r="J38" s="509">
        <v>74265</v>
      </c>
      <c r="L38" s="507"/>
      <c r="N38" s="3"/>
      <c r="O38" s="363"/>
      <c r="P38" s="12"/>
      <c r="Q38" s="268"/>
      <c r="R38" s="256"/>
      <c r="S38" s="364"/>
      <c r="T38" s="364"/>
      <c r="U38" s="256"/>
      <c r="V38" s="364"/>
      <c r="W38" s="256"/>
    </row>
    <row r="39" spans="1:23" ht="13.5" customHeight="1">
      <c r="A39" s="3" t="s">
        <v>33</v>
      </c>
      <c r="B39" s="580" t="s">
        <v>68</v>
      </c>
      <c r="C39" s="503">
        <v>11235</v>
      </c>
      <c r="D39" s="127">
        <v>803504</v>
      </c>
      <c r="E39" s="127">
        <f t="shared" si="1"/>
        <v>71.517935024477083</v>
      </c>
      <c r="F39" s="127"/>
      <c r="G39" s="127"/>
      <c r="H39" s="127">
        <f t="shared" si="0"/>
        <v>803504</v>
      </c>
      <c r="I39" s="14">
        <f t="shared" si="2"/>
        <v>71.517935024477083</v>
      </c>
      <c r="J39" s="509">
        <v>89276</v>
      </c>
      <c r="L39" s="507"/>
      <c r="N39" s="580"/>
      <c r="O39" s="363"/>
      <c r="P39" s="364"/>
      <c r="Q39" s="268"/>
      <c r="R39" s="256"/>
      <c r="S39" s="364"/>
      <c r="T39" s="364"/>
      <c r="U39" s="256"/>
      <c r="V39" s="364"/>
      <c r="W39" s="256"/>
    </row>
    <row r="40" spans="1:23" ht="13.5" customHeight="1">
      <c r="A40" s="3" t="s">
        <v>33</v>
      </c>
      <c r="B40" s="379" t="s">
        <v>69</v>
      </c>
      <c r="C40" s="503">
        <v>12743</v>
      </c>
      <c r="D40" s="127">
        <v>417507.75</v>
      </c>
      <c r="E40" s="127">
        <f t="shared" si="1"/>
        <v>32.763693792670487</v>
      </c>
      <c r="F40" s="127">
        <v>9888</v>
      </c>
      <c r="G40" s="127"/>
      <c r="H40" s="127">
        <f t="shared" si="0"/>
        <v>427395.75</v>
      </c>
      <c r="I40" s="14">
        <f t="shared" si="2"/>
        <v>33.539649219179154</v>
      </c>
      <c r="J40" s="509">
        <v>94266</v>
      </c>
      <c r="L40" s="507"/>
      <c r="N40" s="3"/>
      <c r="O40" s="363"/>
      <c r="P40" s="12"/>
      <c r="Q40" s="268"/>
      <c r="R40" s="256"/>
      <c r="S40" s="364"/>
      <c r="T40" s="364"/>
      <c r="U40" s="256"/>
      <c r="V40" s="364"/>
      <c r="W40" s="256"/>
    </row>
    <row r="41" spans="1:23" ht="13.5" customHeight="1">
      <c r="A41" s="3" t="s">
        <v>30</v>
      </c>
      <c r="B41" s="3" t="s">
        <v>70</v>
      </c>
      <c r="C41" s="503">
        <v>241521</v>
      </c>
      <c r="D41" s="127">
        <v>6828185.8399999999</v>
      </c>
      <c r="E41" s="127">
        <f t="shared" si="1"/>
        <v>28.271603049010231</v>
      </c>
      <c r="F41" s="127">
        <v>498301.94</v>
      </c>
      <c r="G41" s="127"/>
      <c r="H41" s="127">
        <f t="shared" si="0"/>
        <v>7326487.7800000003</v>
      </c>
      <c r="I41" s="14">
        <f t="shared" si="2"/>
        <v>30.334785712215503</v>
      </c>
      <c r="J41" s="509">
        <v>639856</v>
      </c>
      <c r="L41" s="507"/>
      <c r="N41" s="3"/>
      <c r="O41" s="363"/>
      <c r="P41" s="12"/>
      <c r="Q41" s="268"/>
      <c r="R41" s="256"/>
      <c r="S41" s="364"/>
      <c r="T41" s="364"/>
      <c r="U41" s="256"/>
      <c r="V41" s="364"/>
      <c r="W41" s="256"/>
    </row>
    <row r="42" spans="1:23" ht="13.5" customHeight="1">
      <c r="A42" s="3" t="s">
        <v>23</v>
      </c>
      <c r="B42" s="3" t="s">
        <v>71</v>
      </c>
      <c r="C42" s="503">
        <v>53719</v>
      </c>
      <c r="D42" s="127">
        <v>2578163</v>
      </c>
      <c r="E42" s="127">
        <f t="shared" si="1"/>
        <v>47.993503229769729</v>
      </c>
      <c r="F42" s="127"/>
      <c r="G42" s="127"/>
      <c r="H42" s="127">
        <f t="shared" si="0"/>
        <v>2578163</v>
      </c>
      <c r="I42" s="14">
        <f t="shared" si="2"/>
        <v>47.993503229769729</v>
      </c>
      <c r="J42" s="509">
        <v>188959</v>
      </c>
      <c r="L42" s="507"/>
      <c r="N42" s="3"/>
      <c r="O42" s="363"/>
      <c r="P42" s="12"/>
      <c r="Q42" s="268"/>
      <c r="R42" s="256"/>
      <c r="S42" s="364"/>
      <c r="T42" s="364"/>
      <c r="U42" s="256"/>
      <c r="V42" s="364"/>
      <c r="W42" s="256"/>
    </row>
    <row r="43" spans="1:23" ht="14.1" customHeight="1">
      <c r="A43" s="3" t="s">
        <v>35</v>
      </c>
      <c r="B43" s="3" t="s">
        <v>72</v>
      </c>
      <c r="C43" s="503">
        <v>9423</v>
      </c>
      <c r="D43" s="127">
        <v>205210</v>
      </c>
      <c r="E43" s="127">
        <f t="shared" si="1"/>
        <v>21.777565531147193</v>
      </c>
      <c r="F43" s="127">
        <v>40018</v>
      </c>
      <c r="G43" s="127"/>
      <c r="H43" s="127">
        <f t="shared" si="0"/>
        <v>245228</v>
      </c>
      <c r="I43" s="14">
        <f t="shared" si="2"/>
        <v>26.024408362517246</v>
      </c>
      <c r="J43" s="509">
        <v>80567</v>
      </c>
      <c r="L43" s="507"/>
      <c r="N43" s="3"/>
      <c r="O43" s="363"/>
      <c r="P43" s="12"/>
      <c r="Q43" s="268"/>
      <c r="R43" s="256"/>
      <c r="S43" s="364"/>
      <c r="T43" s="364"/>
      <c r="U43" s="256"/>
      <c r="V43" s="364"/>
      <c r="W43" s="256"/>
    </row>
    <row r="44" spans="1:23" ht="13.5" customHeight="1">
      <c r="A44" s="3" t="s">
        <v>46</v>
      </c>
      <c r="B44" s="3" t="s">
        <v>73</v>
      </c>
      <c r="C44" s="503">
        <v>9084</v>
      </c>
      <c r="D44" s="127">
        <v>812620.92</v>
      </c>
      <c r="E44" s="127">
        <f t="shared" si="1"/>
        <v>89.456287978863941</v>
      </c>
      <c r="F44" s="127">
        <v>40174.370000000003</v>
      </c>
      <c r="G44" s="127"/>
      <c r="H44" s="127">
        <f t="shared" si="0"/>
        <v>852795.29</v>
      </c>
      <c r="I44" s="14">
        <f t="shared" si="2"/>
        <v>93.8788298106561</v>
      </c>
      <c r="J44" s="509">
        <v>79707</v>
      </c>
      <c r="L44" s="507"/>
      <c r="N44" s="3"/>
      <c r="O44" s="363"/>
      <c r="P44" s="364"/>
      <c r="Q44" s="268"/>
      <c r="R44" s="366"/>
      <c r="S44" s="364"/>
      <c r="T44" s="364"/>
      <c r="U44" s="366"/>
      <c r="V44" s="364"/>
      <c r="W44" s="256"/>
    </row>
    <row r="45" spans="1:23" ht="13.5" customHeight="1">
      <c r="A45" s="3" t="s">
        <v>23</v>
      </c>
      <c r="B45" s="3" t="s">
        <v>74</v>
      </c>
      <c r="C45" s="503">
        <v>38473</v>
      </c>
      <c r="D45" s="127">
        <v>2070134.45</v>
      </c>
      <c r="E45" s="127">
        <f t="shared" si="1"/>
        <v>53.807461076599175</v>
      </c>
      <c r="F45" s="127">
        <v>163157.24</v>
      </c>
      <c r="G45" s="127"/>
      <c r="H45" s="127">
        <f t="shared" si="0"/>
        <v>2233291.69</v>
      </c>
      <c r="I45" s="14">
        <f t="shared" si="2"/>
        <v>58.048285550905831</v>
      </c>
      <c r="J45" s="509">
        <v>154325</v>
      </c>
      <c r="L45" s="507"/>
      <c r="N45" s="3"/>
      <c r="O45" s="363"/>
      <c r="P45" s="12"/>
      <c r="Q45" s="268"/>
      <c r="R45" s="256"/>
      <c r="S45" s="364"/>
      <c r="T45" s="364"/>
      <c r="U45" s="256"/>
      <c r="V45" s="364"/>
      <c r="W45" s="256"/>
    </row>
    <row r="46" spans="1:23" ht="13.5" customHeight="1">
      <c r="A46" s="3" t="s">
        <v>30</v>
      </c>
      <c r="B46" s="3" t="s">
        <v>75</v>
      </c>
      <c r="C46" s="503">
        <v>211695</v>
      </c>
      <c r="D46" s="127">
        <v>9022146</v>
      </c>
      <c r="E46" s="127">
        <f t="shared" si="1"/>
        <v>42.618606958123713</v>
      </c>
      <c r="F46" s="127">
        <v>1316593.97</v>
      </c>
      <c r="G46" s="127"/>
      <c r="H46" s="127">
        <f t="shared" si="0"/>
        <v>10338739.970000001</v>
      </c>
      <c r="I46" s="14">
        <f t="shared" si="2"/>
        <v>48.837903445995423</v>
      </c>
      <c r="J46" s="509">
        <v>580430</v>
      </c>
      <c r="L46" s="507"/>
      <c r="N46" s="3"/>
      <c r="O46" s="363"/>
      <c r="P46" s="12"/>
      <c r="Q46" s="268"/>
      <c r="R46" s="256"/>
      <c r="S46" s="364"/>
      <c r="T46" s="364"/>
      <c r="U46" s="256"/>
      <c r="V46" s="364"/>
      <c r="W46" s="256"/>
    </row>
    <row r="47" spans="1:23" ht="13.5" customHeight="1">
      <c r="A47" s="3" t="s">
        <v>33</v>
      </c>
      <c r="B47" s="3" t="s">
        <v>76</v>
      </c>
      <c r="C47" s="503">
        <v>12437</v>
      </c>
      <c r="D47" s="127">
        <v>577464.57999999996</v>
      </c>
      <c r="E47" s="127">
        <f t="shared" si="1"/>
        <v>46.431179544906321</v>
      </c>
      <c r="F47" s="127">
        <v>16939.259999999998</v>
      </c>
      <c r="G47" s="127"/>
      <c r="H47" s="127">
        <f t="shared" si="0"/>
        <v>594403.83999999997</v>
      </c>
      <c r="I47" s="14">
        <f t="shared" si="2"/>
        <v>47.793184851652327</v>
      </c>
      <c r="J47" s="509">
        <v>92220</v>
      </c>
      <c r="L47" s="507"/>
      <c r="N47" s="3"/>
      <c r="O47" s="363"/>
      <c r="P47" s="12"/>
      <c r="Q47" s="268"/>
      <c r="R47" s="256"/>
      <c r="S47" s="364"/>
      <c r="T47" s="364"/>
      <c r="U47" s="256"/>
      <c r="V47" s="364"/>
      <c r="W47" s="256"/>
    </row>
    <row r="48" spans="1:23" ht="13.5" customHeight="1">
      <c r="A48" s="3" t="s">
        <v>35</v>
      </c>
      <c r="B48" s="379" t="s">
        <v>77</v>
      </c>
      <c r="C48" s="503">
        <v>9906</v>
      </c>
      <c r="D48" s="382">
        <v>330397</v>
      </c>
      <c r="E48" s="127">
        <f t="shared" si="1"/>
        <v>33.353220270543105</v>
      </c>
      <c r="F48" s="127"/>
      <c r="G48" s="127"/>
      <c r="H48" s="127">
        <f t="shared" si="0"/>
        <v>330397</v>
      </c>
      <c r="I48" s="14">
        <f t="shared" si="2"/>
        <v>33.353220270543105</v>
      </c>
      <c r="J48" s="509">
        <v>85968</v>
      </c>
      <c r="L48" s="507"/>
      <c r="N48" s="3"/>
      <c r="O48" s="363"/>
      <c r="P48" s="12"/>
      <c r="Q48" s="268"/>
      <c r="R48" s="256"/>
      <c r="S48" s="364"/>
      <c r="T48" s="364"/>
      <c r="U48" s="256"/>
      <c r="V48" s="364"/>
      <c r="W48" s="256"/>
    </row>
    <row r="49" spans="1:23" ht="13.5" customHeight="1">
      <c r="A49" s="3" t="s">
        <v>30</v>
      </c>
      <c r="B49" s="3" t="s">
        <v>78</v>
      </c>
      <c r="C49" s="503">
        <v>159471</v>
      </c>
      <c r="D49" s="127">
        <v>6569943.71</v>
      </c>
      <c r="E49" s="127">
        <f t="shared" si="1"/>
        <v>41.198360266129889</v>
      </c>
      <c r="F49" s="127">
        <v>952111.93</v>
      </c>
      <c r="G49" s="127"/>
      <c r="H49" s="127">
        <f t="shared" si="0"/>
        <v>7522055.6399999997</v>
      </c>
      <c r="I49" s="14">
        <f t="shared" si="2"/>
        <v>47.168799593656523</v>
      </c>
      <c r="J49" s="509">
        <v>444319</v>
      </c>
      <c r="L49" s="507"/>
      <c r="N49" s="3"/>
      <c r="O49" s="363"/>
      <c r="P49" s="12"/>
      <c r="Q49" s="268"/>
      <c r="R49" s="256"/>
      <c r="S49" s="364"/>
      <c r="T49" s="364"/>
      <c r="U49" s="256"/>
      <c r="V49" s="364"/>
      <c r="W49" s="256"/>
    </row>
    <row r="50" spans="1:23" ht="13.5" customHeight="1">
      <c r="A50" s="3" t="s">
        <v>27</v>
      </c>
      <c r="B50" s="3" t="s">
        <v>79</v>
      </c>
      <c r="C50" s="503">
        <v>4239</v>
      </c>
      <c r="D50" s="127">
        <v>397423.45</v>
      </c>
      <c r="E50" s="127">
        <f t="shared" si="1"/>
        <v>93.754057560745466</v>
      </c>
      <c r="F50" s="127">
        <v>22417.11</v>
      </c>
      <c r="G50" s="127"/>
      <c r="H50" s="127">
        <f t="shared" si="0"/>
        <v>419840.56</v>
      </c>
      <c r="I50" s="14">
        <f t="shared" si="2"/>
        <v>99.042359046945037</v>
      </c>
      <c r="J50" s="509">
        <v>73341</v>
      </c>
      <c r="L50" s="507"/>
      <c r="N50" s="3"/>
      <c r="O50" s="363"/>
      <c r="P50" s="12"/>
      <c r="Q50" s="268"/>
      <c r="R50" s="256"/>
      <c r="S50" s="364"/>
      <c r="T50" s="364"/>
      <c r="U50" s="256"/>
      <c r="V50" s="364"/>
      <c r="W50" s="256"/>
    </row>
    <row r="51" spans="1:23" ht="13.5" customHeight="1">
      <c r="A51" s="3" t="s">
        <v>35</v>
      </c>
      <c r="B51" s="3" t="s">
        <v>80</v>
      </c>
      <c r="C51" s="503">
        <v>8871</v>
      </c>
      <c r="D51" s="127">
        <v>594823.01</v>
      </c>
      <c r="E51" s="127">
        <f t="shared" si="1"/>
        <v>67.052531845338748</v>
      </c>
      <c r="F51" s="127">
        <v>46659.27</v>
      </c>
      <c r="G51" s="127"/>
      <c r="H51" s="127">
        <f t="shared" si="0"/>
        <v>641482.28</v>
      </c>
      <c r="I51" s="14">
        <f t="shared" si="2"/>
        <v>72.312284973509193</v>
      </c>
      <c r="J51" s="509">
        <v>84812</v>
      </c>
      <c r="L51" s="507"/>
      <c r="N51" s="3"/>
      <c r="O51" s="363"/>
      <c r="P51" s="12"/>
      <c r="Q51" s="268"/>
      <c r="R51" s="256"/>
      <c r="S51" s="364"/>
      <c r="T51" s="364"/>
      <c r="U51" s="256"/>
      <c r="V51" s="364"/>
      <c r="W51" s="256"/>
    </row>
    <row r="52" spans="1:23" ht="13.5" customHeight="1">
      <c r="A52" s="3" t="s">
        <v>46</v>
      </c>
      <c r="B52" s="3" t="s">
        <v>81</v>
      </c>
      <c r="C52" s="503">
        <v>31132</v>
      </c>
      <c r="D52" s="127">
        <v>2111508</v>
      </c>
      <c r="E52" s="127">
        <f t="shared" si="1"/>
        <v>67.82436078632918</v>
      </c>
      <c r="F52" s="127">
        <v>256419</v>
      </c>
      <c r="G52" s="127"/>
      <c r="H52" s="127">
        <f t="shared" si="0"/>
        <v>2367927</v>
      </c>
      <c r="I52" s="14">
        <f t="shared" si="2"/>
        <v>76.060869844532959</v>
      </c>
      <c r="J52" s="509">
        <v>136107</v>
      </c>
      <c r="L52" s="507"/>
      <c r="N52" s="3"/>
      <c r="O52" s="363"/>
      <c r="P52" s="12"/>
      <c r="Q52" s="268"/>
      <c r="R52" s="256"/>
      <c r="S52" s="364"/>
      <c r="T52" s="364"/>
      <c r="U52" s="256"/>
      <c r="V52" s="364"/>
      <c r="W52" s="256"/>
    </row>
    <row r="53" spans="1:23" ht="13.5" customHeight="1">
      <c r="A53" s="3" t="s">
        <v>33</v>
      </c>
      <c r="B53" s="3" t="s">
        <v>82</v>
      </c>
      <c r="C53" s="503">
        <v>10764</v>
      </c>
      <c r="D53" s="127">
        <v>863325.44</v>
      </c>
      <c r="E53" s="127">
        <f t="shared" si="1"/>
        <v>80.204890375325149</v>
      </c>
      <c r="F53" s="114">
        <v>6037.4</v>
      </c>
      <c r="G53" s="114"/>
      <c r="H53" s="127">
        <f t="shared" si="0"/>
        <v>869362.84</v>
      </c>
      <c r="I53" s="14">
        <f t="shared" si="2"/>
        <v>80.765778520995909</v>
      </c>
      <c r="J53" s="509">
        <v>83850</v>
      </c>
      <c r="L53" s="507"/>
      <c r="N53" s="3"/>
      <c r="O53" s="363"/>
      <c r="P53" s="12"/>
      <c r="Q53" s="268"/>
      <c r="R53" s="256"/>
      <c r="S53" s="364"/>
      <c r="T53" s="364"/>
      <c r="U53" s="364"/>
      <c r="V53" s="364"/>
      <c r="W53" s="256"/>
    </row>
    <row r="54" spans="1:23" ht="13.5" customHeight="1">
      <c r="A54" s="3" t="s">
        <v>46</v>
      </c>
      <c r="B54" s="3" t="s">
        <v>83</v>
      </c>
      <c r="C54" s="503">
        <v>27029</v>
      </c>
      <c r="D54" s="127">
        <v>1099149.9099999999</v>
      </c>
      <c r="E54" s="127">
        <f t="shared" si="1"/>
        <v>40.665578082799954</v>
      </c>
      <c r="F54" s="127"/>
      <c r="G54" s="127"/>
      <c r="H54" s="127">
        <f>SUM(F54,D54)</f>
        <v>1099149.9099999999</v>
      </c>
      <c r="I54" s="14">
        <f t="shared" si="2"/>
        <v>40.665578082799954</v>
      </c>
      <c r="J54" s="509">
        <v>125329</v>
      </c>
      <c r="L54" s="507"/>
      <c r="N54" s="3"/>
      <c r="O54" s="363"/>
      <c r="P54" s="12"/>
      <c r="Q54" s="268"/>
      <c r="R54" s="256"/>
      <c r="S54" s="364"/>
      <c r="T54" s="364"/>
      <c r="U54" s="364"/>
      <c r="V54" s="364"/>
      <c r="W54" s="256"/>
    </row>
    <row r="55" spans="1:23" ht="13.5" customHeight="1">
      <c r="E55" s="127"/>
      <c r="L55" s="507"/>
    </row>
    <row r="56" spans="1:23" ht="13.5" customHeight="1">
      <c r="A56" s="6" t="s">
        <v>84</v>
      </c>
      <c r="C56" s="19"/>
      <c r="D56" s="127"/>
      <c r="E56" s="127"/>
      <c r="F56" s="127"/>
      <c r="G56" s="127"/>
      <c r="H56" s="127"/>
      <c r="I56" s="14"/>
      <c r="J56" s="145"/>
      <c r="L56" s="507"/>
    </row>
    <row r="57" spans="1:23">
      <c r="A57" s="3"/>
      <c r="B57" s="580"/>
      <c r="C57" s="580"/>
      <c r="D57" s="580"/>
      <c r="E57" s="580"/>
      <c r="F57" s="580"/>
      <c r="G57" s="580"/>
      <c r="H57" s="580"/>
      <c r="I57" s="580"/>
      <c r="J57" s="580"/>
      <c r="L57" s="507"/>
    </row>
    <row r="58" spans="1:23">
      <c r="A58" s="3"/>
      <c r="B58" s="6"/>
      <c r="C58" s="19"/>
      <c r="D58" s="127"/>
      <c r="E58" s="127"/>
      <c r="F58" s="127"/>
      <c r="G58" s="127"/>
      <c r="H58" s="127"/>
      <c r="I58" s="14"/>
      <c r="J58" s="145"/>
      <c r="L58" s="507"/>
    </row>
    <row r="59" spans="1:23">
      <c r="C59" s="19"/>
      <c r="D59" s="127"/>
      <c r="E59" s="127"/>
      <c r="F59" s="127"/>
      <c r="G59" s="127"/>
      <c r="H59" s="127"/>
      <c r="I59" s="14"/>
      <c r="J59" s="145"/>
      <c r="L59" s="507"/>
    </row>
    <row r="60" spans="1:23">
      <c r="C60" s="19"/>
      <c r="D60" s="127"/>
      <c r="E60" s="127"/>
      <c r="F60" s="127"/>
      <c r="G60" s="127"/>
      <c r="H60" s="127"/>
      <c r="I60" s="14"/>
      <c r="J60" s="145"/>
      <c r="L60" s="507"/>
    </row>
    <row r="61" spans="1:23">
      <c r="C61" s="19"/>
      <c r="D61" s="127"/>
      <c r="E61" s="127"/>
      <c r="F61" s="127"/>
      <c r="G61" s="127"/>
      <c r="H61" s="127"/>
      <c r="I61" s="14"/>
      <c r="J61" s="145"/>
      <c r="L61" s="507"/>
    </row>
    <row r="62" spans="1:23">
      <c r="C62" s="19"/>
      <c r="D62" s="127"/>
      <c r="E62" s="127"/>
      <c r="F62" s="127"/>
      <c r="G62" s="127"/>
      <c r="H62" s="127"/>
      <c r="I62" s="14"/>
      <c r="J62" s="145"/>
      <c r="L62" s="507"/>
    </row>
    <row r="64" spans="1:23">
      <c r="C64" s="19"/>
      <c r="D64" s="127"/>
      <c r="E64" s="127"/>
      <c r="F64" s="127"/>
      <c r="G64" s="127"/>
      <c r="H64" s="127"/>
      <c r="I64" s="14"/>
      <c r="J64" s="145"/>
      <c r="L64" s="507"/>
    </row>
    <row r="65" spans="2:10">
      <c r="C65" s="19"/>
      <c r="D65" s="127"/>
      <c r="E65" s="127"/>
      <c r="F65" s="127"/>
      <c r="G65" s="127"/>
      <c r="H65" s="127"/>
      <c r="I65" s="14"/>
      <c r="J65" s="145"/>
    </row>
    <row r="66" spans="2:10">
      <c r="C66" s="19"/>
      <c r="D66" s="127"/>
      <c r="E66" s="127"/>
      <c r="F66" s="127"/>
      <c r="G66" s="127"/>
      <c r="H66" s="127"/>
      <c r="I66" s="14"/>
      <c r="J66" s="145"/>
    </row>
    <row r="67" spans="2:10">
      <c r="C67" s="19"/>
      <c r="D67" s="127"/>
      <c r="E67" s="127"/>
      <c r="F67" s="127"/>
      <c r="G67" s="127"/>
      <c r="H67" s="127"/>
      <c r="I67" s="14"/>
      <c r="J67" s="145"/>
    </row>
    <row r="68" spans="2:10">
      <c r="C68" s="19"/>
      <c r="D68" s="127"/>
      <c r="E68" s="127"/>
      <c r="F68" s="127"/>
      <c r="G68" s="127"/>
      <c r="H68" s="127"/>
      <c r="I68" s="14"/>
      <c r="J68" s="145"/>
    </row>
    <row r="69" spans="2:10">
      <c r="C69" s="19"/>
      <c r="D69" s="127"/>
      <c r="E69" s="127"/>
      <c r="F69" s="127"/>
      <c r="G69" s="127"/>
      <c r="H69" s="127"/>
      <c r="I69" s="14"/>
      <c r="J69" s="145"/>
    </row>
    <row r="70" spans="2:10">
      <c r="B70" s="6"/>
      <c r="C70" s="19"/>
      <c r="D70" s="127"/>
      <c r="E70" s="127"/>
      <c r="F70" s="127"/>
      <c r="G70" s="127"/>
      <c r="H70" s="127"/>
      <c r="I70" s="14"/>
      <c r="J70" s="145"/>
    </row>
    <row r="71" spans="2:10">
      <c r="B71" s="6"/>
      <c r="C71" s="19"/>
      <c r="D71" s="127"/>
      <c r="E71" s="127"/>
      <c r="F71" s="127"/>
      <c r="G71" s="127"/>
      <c r="H71" s="127"/>
      <c r="I71" s="14"/>
      <c r="J71" s="145"/>
    </row>
    <row r="72" spans="2:10">
      <c r="B72" s="6"/>
      <c r="C72" s="19"/>
      <c r="D72" s="127"/>
      <c r="E72" s="127"/>
      <c r="F72" s="127"/>
      <c r="G72" s="127"/>
      <c r="H72" s="127"/>
      <c r="I72" s="14"/>
      <c r="J72" s="145"/>
    </row>
    <row r="73" spans="2:10">
      <c r="B73" s="6"/>
      <c r="C73" s="19"/>
      <c r="D73" s="127"/>
      <c r="E73" s="127"/>
      <c r="F73" s="127"/>
      <c r="G73" s="127"/>
      <c r="H73" s="127"/>
      <c r="I73" s="14"/>
      <c r="J73" s="145"/>
    </row>
    <row r="74" spans="2:10">
      <c r="B74" s="6"/>
      <c r="C74" s="19"/>
      <c r="D74" s="127"/>
      <c r="E74" s="127"/>
      <c r="F74" s="127"/>
      <c r="G74" s="127"/>
      <c r="H74" s="127"/>
      <c r="I74" s="14"/>
      <c r="J74" s="145"/>
    </row>
    <row r="75" spans="2:10">
      <c r="B75" s="6"/>
      <c r="C75" s="19"/>
      <c r="D75" s="127"/>
      <c r="E75" s="127"/>
      <c r="F75" s="127"/>
      <c r="G75" s="127"/>
      <c r="H75" s="127"/>
      <c r="I75" s="14"/>
      <c r="J75" s="145"/>
    </row>
    <row r="76" spans="2:10">
      <c r="B76" s="6"/>
      <c r="C76" s="19"/>
      <c r="D76" s="127"/>
      <c r="E76" s="127"/>
      <c r="F76" s="127"/>
      <c r="G76" s="127"/>
      <c r="H76" s="127"/>
      <c r="I76" s="14"/>
      <c r="J76" s="145"/>
    </row>
    <row r="77" spans="2:10">
      <c r="B77" s="6"/>
      <c r="C77" s="19"/>
      <c r="D77" s="127"/>
      <c r="E77" s="127"/>
      <c r="F77" s="127"/>
      <c r="G77" s="127"/>
      <c r="H77" s="127"/>
      <c r="I77" s="14"/>
      <c r="J77" s="145"/>
    </row>
    <row r="78" spans="2:10">
      <c r="B78" s="6"/>
      <c r="C78" s="19"/>
      <c r="D78" s="127"/>
      <c r="E78" s="127"/>
      <c r="F78" s="127"/>
      <c r="G78" s="127"/>
      <c r="H78" s="127"/>
      <c r="I78" s="14"/>
      <c r="J78" s="145"/>
    </row>
    <row r="79" spans="2:10">
      <c r="B79" s="6"/>
      <c r="C79" s="19"/>
      <c r="D79" s="127"/>
      <c r="E79" s="127"/>
      <c r="F79" s="127"/>
      <c r="G79" s="127"/>
      <c r="H79" s="127"/>
      <c r="I79" s="14"/>
      <c r="J79" s="145"/>
    </row>
    <row r="80" spans="2:10">
      <c r="B80" s="6"/>
      <c r="C80" s="19"/>
      <c r="D80" s="127"/>
      <c r="E80" s="127"/>
      <c r="F80" s="127"/>
      <c r="G80" s="127"/>
      <c r="H80" s="127"/>
      <c r="I80" s="14"/>
      <c r="J80" s="145"/>
    </row>
    <row r="81" spans="2:10">
      <c r="B81" s="6"/>
      <c r="C81" s="19"/>
      <c r="D81" s="127"/>
      <c r="E81" s="127"/>
      <c r="F81" s="127"/>
      <c r="G81" s="127"/>
      <c r="H81" s="127"/>
      <c r="I81" s="14"/>
      <c r="J81" s="145"/>
    </row>
    <row r="82" spans="2:10">
      <c r="B82" s="6"/>
      <c r="C82" s="19"/>
      <c r="D82" s="127"/>
      <c r="E82" s="127"/>
      <c r="F82" s="127"/>
      <c r="G82" s="127"/>
      <c r="H82" s="127"/>
      <c r="I82" s="14"/>
      <c r="J82" s="145"/>
    </row>
    <row r="83" spans="2:10">
      <c r="B83" s="6"/>
      <c r="C83" s="19"/>
      <c r="D83" s="127"/>
      <c r="E83" s="127"/>
      <c r="F83" s="127"/>
      <c r="G83" s="127"/>
      <c r="H83" s="127"/>
      <c r="I83" s="14"/>
      <c r="J83" s="145"/>
    </row>
    <row r="84" spans="2:10">
      <c r="B84" s="6"/>
      <c r="C84" s="19"/>
      <c r="D84" s="127"/>
      <c r="E84" s="127"/>
      <c r="F84" s="127"/>
      <c r="G84" s="127"/>
      <c r="H84" s="127"/>
      <c r="I84" s="14"/>
      <c r="J84" s="145"/>
    </row>
    <row r="85" spans="2:10">
      <c r="B85" s="6"/>
      <c r="C85" s="19"/>
      <c r="D85" s="127"/>
      <c r="E85" s="127"/>
      <c r="F85" s="127"/>
      <c r="G85" s="127"/>
      <c r="H85" s="127"/>
      <c r="I85" s="14"/>
      <c r="J85" s="145"/>
    </row>
    <row r="86" spans="2:10">
      <c r="B86" s="6"/>
      <c r="C86" s="19"/>
      <c r="D86" s="127"/>
      <c r="E86" s="127"/>
      <c r="F86" s="127"/>
      <c r="G86" s="127"/>
      <c r="H86" s="127"/>
      <c r="I86" s="14"/>
      <c r="J86" s="145"/>
    </row>
    <row r="87" spans="2:10">
      <c r="B87" s="6"/>
      <c r="C87" s="19"/>
      <c r="D87" s="127"/>
      <c r="E87" s="127"/>
      <c r="F87" s="127"/>
      <c r="G87" s="127"/>
      <c r="H87" s="127"/>
      <c r="I87" s="14"/>
      <c r="J87" s="145"/>
    </row>
    <row r="88" spans="2:10">
      <c r="B88" s="6"/>
      <c r="C88" s="19"/>
      <c r="D88" s="127"/>
      <c r="E88" s="127"/>
      <c r="F88" s="127"/>
      <c r="G88" s="127"/>
      <c r="H88" s="127"/>
      <c r="I88" s="14"/>
      <c r="J88" s="145"/>
    </row>
    <row r="89" spans="2:10">
      <c r="B89" s="6"/>
      <c r="C89" s="19"/>
      <c r="D89" s="127"/>
      <c r="E89" s="127"/>
      <c r="F89" s="127"/>
      <c r="G89" s="127"/>
      <c r="H89" s="127"/>
      <c r="I89" s="14"/>
      <c r="J89" s="145"/>
    </row>
    <row r="90" spans="2:10">
      <c r="B90" s="6"/>
      <c r="C90" s="19"/>
      <c r="D90" s="127"/>
      <c r="E90" s="127"/>
      <c r="F90" s="127"/>
      <c r="G90" s="127"/>
      <c r="H90" s="127"/>
      <c r="I90" s="14"/>
      <c r="J90" s="145"/>
    </row>
    <row r="91" spans="2:10">
      <c r="B91" s="6"/>
      <c r="C91" s="19"/>
      <c r="D91" s="127"/>
      <c r="E91" s="127"/>
      <c r="F91" s="127"/>
      <c r="G91" s="127"/>
      <c r="H91" s="127"/>
      <c r="I91" s="14"/>
      <c r="J91" s="145"/>
    </row>
    <row r="92" spans="2:10">
      <c r="B92" s="6"/>
      <c r="C92" s="19"/>
      <c r="D92" s="127"/>
      <c r="E92" s="127"/>
      <c r="F92" s="127"/>
      <c r="G92" s="127"/>
      <c r="H92" s="127"/>
      <c r="I92" s="14"/>
      <c r="J92" s="145"/>
    </row>
    <row r="93" spans="2:10">
      <c r="B93" s="6"/>
      <c r="C93" s="19"/>
      <c r="D93" s="127"/>
      <c r="E93" s="127"/>
      <c r="F93" s="127"/>
      <c r="G93" s="127"/>
      <c r="H93" s="127"/>
      <c r="I93" s="14"/>
      <c r="J93" s="145"/>
    </row>
    <row r="94" spans="2:10">
      <c r="B94" s="6"/>
      <c r="C94" s="19"/>
      <c r="D94" s="127"/>
      <c r="E94" s="127"/>
      <c r="F94" s="127"/>
      <c r="G94" s="127"/>
      <c r="H94" s="127"/>
      <c r="I94" s="14"/>
      <c r="J94" s="145"/>
    </row>
    <row r="95" spans="2:10">
      <c r="B95" s="6"/>
      <c r="C95" s="19"/>
      <c r="D95" s="127"/>
      <c r="E95" s="127"/>
      <c r="F95" s="127"/>
      <c r="G95" s="127"/>
      <c r="H95" s="127"/>
      <c r="I95" s="14"/>
      <c r="J95" s="145"/>
    </row>
    <row r="96" spans="2:10">
      <c r="B96" s="6"/>
      <c r="C96" s="19"/>
      <c r="D96" s="127"/>
      <c r="E96" s="127"/>
      <c r="F96" s="127"/>
      <c r="G96" s="127"/>
      <c r="H96" s="127"/>
      <c r="I96" s="14"/>
      <c r="J96" s="145"/>
    </row>
    <row r="97" spans="2:10">
      <c r="B97" s="6"/>
      <c r="C97" s="19"/>
      <c r="D97" s="127"/>
      <c r="E97" s="127"/>
      <c r="F97" s="127"/>
      <c r="G97" s="127"/>
      <c r="H97" s="127"/>
      <c r="I97" s="14"/>
      <c r="J97" s="145"/>
    </row>
    <row r="98" spans="2:10">
      <c r="B98" s="6"/>
      <c r="C98" s="19"/>
      <c r="D98" s="127"/>
      <c r="E98" s="127"/>
      <c r="F98" s="127"/>
      <c r="G98" s="127"/>
      <c r="H98" s="127"/>
      <c r="I98" s="14"/>
      <c r="J98" s="145"/>
    </row>
    <row r="99" spans="2:10">
      <c r="B99" s="6"/>
      <c r="C99" s="19"/>
      <c r="D99" s="127"/>
      <c r="E99" s="127"/>
      <c r="F99" s="127"/>
      <c r="G99" s="127"/>
      <c r="H99" s="127"/>
      <c r="I99" s="14"/>
      <c r="J99" s="145"/>
    </row>
    <row r="100" spans="2:10">
      <c r="B100" s="6"/>
      <c r="C100" s="19"/>
      <c r="D100" s="127"/>
      <c r="E100" s="127"/>
      <c r="F100" s="127"/>
      <c r="G100" s="127"/>
      <c r="H100" s="127"/>
      <c r="I100" s="14"/>
      <c r="J100" s="145"/>
    </row>
    <row r="101" spans="2:10">
      <c r="B101" s="6"/>
      <c r="C101" s="19"/>
      <c r="D101" s="127"/>
      <c r="E101" s="127"/>
      <c r="F101" s="127"/>
      <c r="G101" s="127"/>
      <c r="H101" s="127"/>
      <c r="I101" s="14"/>
      <c r="J101" s="145"/>
    </row>
    <row r="102" spans="2:10">
      <c r="B102" s="6"/>
      <c r="C102" s="19"/>
      <c r="D102" s="127"/>
      <c r="E102" s="127"/>
      <c r="F102" s="127"/>
      <c r="G102" s="127"/>
      <c r="H102" s="127"/>
      <c r="I102" s="14"/>
      <c r="J102" s="145"/>
    </row>
    <row r="103" spans="2:10">
      <c r="B103" s="6"/>
      <c r="C103" s="19"/>
      <c r="D103" s="127"/>
      <c r="E103" s="127"/>
      <c r="F103" s="127"/>
      <c r="G103" s="127"/>
      <c r="H103" s="127"/>
      <c r="I103" s="14"/>
      <c r="J103" s="145"/>
    </row>
    <row r="104" spans="2:10">
      <c r="B104" s="6"/>
      <c r="C104" s="19"/>
      <c r="D104" s="127"/>
      <c r="E104" s="127"/>
      <c r="F104" s="127"/>
      <c r="G104" s="127"/>
      <c r="H104" s="127"/>
      <c r="I104" s="14"/>
      <c r="J104" s="145"/>
    </row>
    <row r="105" spans="2:10">
      <c r="B105" s="6"/>
      <c r="C105" s="19"/>
      <c r="D105" s="127"/>
      <c r="E105" s="127"/>
      <c r="F105" s="127"/>
      <c r="G105" s="127"/>
      <c r="H105" s="127"/>
      <c r="I105" s="14"/>
      <c r="J105" s="145"/>
    </row>
    <row r="106" spans="2:10">
      <c r="B106" s="6"/>
      <c r="C106" s="19"/>
      <c r="D106" s="127"/>
      <c r="E106" s="127"/>
      <c r="F106" s="127"/>
      <c r="G106" s="127"/>
      <c r="H106" s="127"/>
      <c r="I106" s="14"/>
      <c r="J106" s="145"/>
    </row>
    <row r="107" spans="2:10">
      <c r="B107" s="6"/>
      <c r="C107" s="19"/>
      <c r="D107" s="127"/>
      <c r="E107" s="127"/>
      <c r="F107" s="127"/>
      <c r="G107" s="127"/>
      <c r="H107" s="127"/>
      <c r="I107" s="14"/>
      <c r="J107" s="145"/>
    </row>
    <row r="108" spans="2:10">
      <c r="B108" s="6"/>
      <c r="C108" s="19"/>
      <c r="D108" s="127"/>
      <c r="E108" s="127"/>
      <c r="F108" s="127"/>
      <c r="G108" s="127"/>
      <c r="H108" s="127"/>
      <c r="I108" s="14"/>
      <c r="J108" s="145"/>
    </row>
    <row r="109" spans="2:10">
      <c r="B109" s="6"/>
      <c r="C109" s="19"/>
      <c r="D109" s="127"/>
      <c r="E109" s="127"/>
      <c r="F109" s="127"/>
      <c r="G109" s="127"/>
      <c r="H109" s="127"/>
      <c r="I109" s="14"/>
      <c r="J109" s="145"/>
    </row>
    <row r="110" spans="2:10">
      <c r="B110" s="6"/>
      <c r="C110" s="19"/>
      <c r="D110" s="127"/>
      <c r="E110" s="127"/>
      <c r="F110" s="127"/>
      <c r="G110" s="127"/>
      <c r="H110" s="127"/>
      <c r="I110" s="14"/>
      <c r="J110" s="145"/>
    </row>
    <row r="111" spans="2:10">
      <c r="B111" s="6"/>
      <c r="C111" s="19"/>
      <c r="D111" s="127"/>
      <c r="E111" s="127"/>
      <c r="F111" s="127"/>
      <c r="G111" s="127"/>
      <c r="H111" s="127"/>
      <c r="I111" s="14"/>
      <c r="J111" s="145"/>
    </row>
    <row r="112" spans="2:10">
      <c r="B112" s="6"/>
      <c r="C112" s="19"/>
      <c r="D112" s="127"/>
      <c r="E112" s="127"/>
      <c r="F112" s="127"/>
      <c r="G112" s="127"/>
      <c r="H112" s="127"/>
      <c r="I112" s="14"/>
      <c r="J112" s="145"/>
    </row>
    <row r="113" spans="2:10">
      <c r="B113" s="6"/>
      <c r="C113" s="19"/>
      <c r="D113" s="127"/>
      <c r="E113" s="127"/>
      <c r="F113" s="127"/>
      <c r="G113" s="127"/>
      <c r="H113" s="127"/>
      <c r="I113" s="14"/>
      <c r="J113" s="145"/>
    </row>
    <row r="114" spans="2:10">
      <c r="B114" s="6"/>
      <c r="C114" s="19"/>
      <c r="D114" s="127"/>
      <c r="E114" s="127"/>
      <c r="F114" s="127"/>
      <c r="G114" s="127"/>
      <c r="H114" s="127"/>
      <c r="I114" s="14"/>
      <c r="J114" s="145"/>
    </row>
    <row r="115" spans="2:10">
      <c r="B115" s="6"/>
      <c r="C115" s="19"/>
      <c r="D115" s="127"/>
      <c r="E115" s="127"/>
      <c r="F115" s="127"/>
      <c r="G115" s="127"/>
      <c r="H115" s="127"/>
      <c r="I115" s="14"/>
      <c r="J115" s="145"/>
    </row>
    <row r="116" spans="2:10">
      <c r="B116" s="6"/>
      <c r="C116" s="19"/>
      <c r="D116" s="127"/>
      <c r="E116" s="127"/>
      <c r="F116" s="127"/>
      <c r="G116" s="127"/>
      <c r="H116" s="127"/>
      <c r="I116" s="14"/>
      <c r="J116" s="145"/>
    </row>
    <row r="117" spans="2:10">
      <c r="B117" s="6"/>
      <c r="C117" s="19"/>
      <c r="D117" s="127"/>
      <c r="E117" s="127"/>
      <c r="F117" s="127"/>
      <c r="G117" s="127"/>
      <c r="H117" s="127"/>
      <c r="I117" s="14"/>
      <c r="J117" s="145"/>
    </row>
    <row r="118" spans="2:10">
      <c r="B118" s="6"/>
      <c r="C118" s="19"/>
      <c r="D118" s="127"/>
      <c r="E118" s="127"/>
      <c r="F118" s="127"/>
      <c r="G118" s="127"/>
      <c r="H118" s="127"/>
      <c r="I118" s="14"/>
      <c r="J118" s="145"/>
    </row>
    <row r="119" spans="2:10">
      <c r="B119" s="6"/>
      <c r="C119" s="19"/>
      <c r="D119" s="127"/>
      <c r="E119" s="127"/>
      <c r="F119" s="127"/>
      <c r="G119" s="127"/>
      <c r="H119" s="127"/>
      <c r="I119" s="14"/>
      <c r="J119" s="145"/>
    </row>
    <row r="120" spans="2:10">
      <c r="B120" s="6"/>
      <c r="C120" s="19"/>
      <c r="D120" s="127"/>
      <c r="E120" s="127"/>
      <c r="F120" s="127"/>
      <c r="G120" s="127"/>
      <c r="H120" s="127"/>
      <c r="I120" s="14"/>
      <c r="J120" s="145"/>
    </row>
    <row r="121" spans="2:10">
      <c r="B121" s="6"/>
      <c r="C121" s="19"/>
      <c r="D121" s="127"/>
      <c r="E121" s="127"/>
      <c r="F121" s="127"/>
      <c r="G121" s="127"/>
      <c r="H121" s="127"/>
      <c r="I121" s="14"/>
      <c r="J121" s="145"/>
    </row>
    <row r="122" spans="2:10">
      <c r="B122" s="6"/>
      <c r="C122" s="19"/>
      <c r="D122" s="127"/>
      <c r="E122" s="127"/>
      <c r="F122" s="127"/>
      <c r="G122" s="127"/>
      <c r="H122" s="127"/>
      <c r="I122" s="14"/>
      <c r="J122" s="145"/>
    </row>
    <row r="123" spans="2:10">
      <c r="B123" s="6"/>
      <c r="C123" s="19"/>
      <c r="D123" s="127"/>
      <c r="E123" s="127"/>
      <c r="F123" s="127"/>
      <c r="G123" s="127"/>
      <c r="H123" s="127"/>
      <c r="I123" s="14"/>
      <c r="J123" s="145"/>
    </row>
    <row r="124" spans="2:10">
      <c r="B124" s="6"/>
      <c r="C124" s="19"/>
      <c r="D124" s="127"/>
      <c r="E124" s="127"/>
      <c r="F124" s="127"/>
      <c r="G124" s="127"/>
      <c r="H124" s="127"/>
      <c r="I124" s="14"/>
      <c r="J124" s="145"/>
    </row>
    <row r="125" spans="2:10">
      <c r="B125" s="6"/>
      <c r="C125" s="19"/>
      <c r="D125" s="127"/>
      <c r="E125" s="127"/>
      <c r="F125" s="127"/>
      <c r="G125" s="127"/>
      <c r="H125" s="127"/>
      <c r="I125" s="14"/>
      <c r="J125" s="145"/>
    </row>
    <row r="126" spans="2:10">
      <c r="B126" s="6"/>
      <c r="C126" s="19"/>
      <c r="D126" s="127"/>
      <c r="E126" s="127"/>
      <c r="F126" s="127"/>
      <c r="G126" s="127"/>
      <c r="H126" s="127"/>
      <c r="I126" s="14"/>
      <c r="J126" s="145"/>
    </row>
    <row r="127" spans="2:10">
      <c r="B127" s="6"/>
      <c r="C127" s="19"/>
      <c r="D127" s="127"/>
      <c r="E127" s="127"/>
      <c r="F127" s="127"/>
      <c r="G127" s="127"/>
      <c r="H127" s="127"/>
      <c r="I127" s="14"/>
      <c r="J127" s="145"/>
    </row>
    <row r="128" spans="2:10">
      <c r="B128" s="6"/>
      <c r="C128" s="19"/>
      <c r="D128" s="127"/>
      <c r="E128" s="127"/>
      <c r="F128" s="127"/>
      <c r="G128" s="127"/>
      <c r="H128" s="127"/>
      <c r="I128" s="14"/>
      <c r="J128" s="145"/>
    </row>
    <row r="129" spans="2:21">
      <c r="B129" s="6"/>
      <c r="C129" s="19"/>
      <c r="D129" s="127"/>
      <c r="E129" s="127"/>
      <c r="F129" s="127"/>
      <c r="G129" s="127"/>
      <c r="H129" s="127"/>
      <c r="I129" s="14"/>
      <c r="J129" s="145"/>
      <c r="L129" s="507"/>
    </row>
    <row r="130" spans="2:21">
      <c r="B130" s="6"/>
      <c r="C130" s="19"/>
      <c r="D130" s="127"/>
      <c r="E130" s="127"/>
      <c r="F130" s="127"/>
      <c r="G130" s="127"/>
      <c r="H130" s="127"/>
      <c r="I130" s="14"/>
      <c r="J130" s="145"/>
      <c r="L130" s="507"/>
    </row>
    <row r="131" spans="2:21">
      <c r="B131" s="6"/>
      <c r="C131" s="19"/>
      <c r="D131" s="127"/>
      <c r="E131" s="127"/>
      <c r="F131" s="127"/>
      <c r="G131" s="127"/>
      <c r="H131" s="127"/>
      <c r="I131" s="14"/>
      <c r="J131" s="145"/>
      <c r="L131" s="507"/>
    </row>
    <row r="132" spans="2:21">
      <c r="B132" s="6"/>
      <c r="C132" s="19"/>
      <c r="D132" s="127"/>
      <c r="E132" s="127"/>
      <c r="F132" s="127"/>
      <c r="G132" s="127"/>
      <c r="H132" s="127"/>
      <c r="I132" s="14"/>
      <c r="J132" s="145"/>
      <c r="L132" s="507"/>
    </row>
    <row r="133" spans="2:21">
      <c r="B133" s="6"/>
      <c r="C133" s="19"/>
      <c r="D133" s="127"/>
      <c r="E133" s="127"/>
      <c r="F133" s="127"/>
      <c r="G133" s="127"/>
      <c r="H133" s="127"/>
      <c r="I133" s="14"/>
      <c r="J133" s="145"/>
      <c r="L133" s="507"/>
    </row>
    <row r="134" spans="2:21">
      <c r="B134" s="6"/>
      <c r="C134" s="19"/>
      <c r="D134" s="127"/>
      <c r="E134" s="127"/>
      <c r="F134" s="127"/>
      <c r="G134" s="127"/>
      <c r="H134" s="127"/>
      <c r="I134" s="14"/>
      <c r="J134" s="145"/>
      <c r="L134" s="507"/>
      <c r="N134" s="359"/>
      <c r="O134" s="329"/>
      <c r="P134" s="360"/>
      <c r="Q134" s="361"/>
      <c r="R134" s="360"/>
      <c r="S134" s="360"/>
      <c r="T134" s="360"/>
      <c r="U134" s="285"/>
    </row>
    <row r="135" spans="2:21">
      <c r="B135" s="6"/>
      <c r="C135" s="19"/>
      <c r="D135" s="127"/>
      <c r="E135" s="127"/>
      <c r="F135" s="127"/>
      <c r="G135" s="127"/>
      <c r="H135" s="127"/>
      <c r="I135" s="14"/>
      <c r="J135" s="145"/>
      <c r="L135" s="507"/>
      <c r="N135" s="356"/>
      <c r="O135" s="357"/>
      <c r="P135" s="362"/>
      <c r="Q135" s="362"/>
      <c r="R135" s="362"/>
      <c r="S135" s="362"/>
      <c r="T135" s="362"/>
      <c r="U135" s="285"/>
    </row>
    <row r="136" spans="2:21">
      <c r="B136" s="6"/>
      <c r="C136" s="19"/>
      <c r="D136" s="127"/>
      <c r="E136" s="127"/>
      <c r="F136" s="127"/>
      <c r="G136" s="127"/>
      <c r="H136" s="127"/>
      <c r="I136" s="14"/>
      <c r="J136" s="145"/>
      <c r="L136" s="507"/>
      <c r="N136" s="356"/>
      <c r="O136" s="357"/>
      <c r="P136" s="358"/>
      <c r="Q136" s="358"/>
      <c r="R136" s="358"/>
      <c r="S136" s="358"/>
      <c r="T136" s="358"/>
      <c r="U136" s="337"/>
    </row>
    <row r="137" spans="2:21">
      <c r="B137" s="6"/>
      <c r="C137" s="19"/>
      <c r="D137" s="127"/>
      <c r="E137" s="127"/>
      <c r="F137" s="127"/>
      <c r="G137" s="127"/>
      <c r="H137" s="127"/>
      <c r="I137" s="14"/>
      <c r="J137" s="145"/>
      <c r="L137" s="507"/>
    </row>
    <row r="138" spans="2:21">
      <c r="B138" s="6"/>
      <c r="C138" s="19"/>
      <c r="D138" s="127"/>
      <c r="E138" s="127"/>
      <c r="F138" s="127"/>
      <c r="G138" s="127"/>
      <c r="H138" s="127"/>
      <c r="I138" s="14"/>
      <c r="J138" s="145"/>
      <c r="L138" s="507"/>
    </row>
    <row r="139" spans="2:21">
      <c r="B139" s="6"/>
      <c r="C139" s="19"/>
      <c r="D139" s="127"/>
      <c r="E139" s="127"/>
      <c r="F139" s="127"/>
      <c r="G139" s="127"/>
      <c r="H139" s="127"/>
      <c r="I139" s="14"/>
      <c r="J139" s="145"/>
      <c r="L139" s="507"/>
    </row>
    <row r="140" spans="2:21">
      <c r="B140" s="6"/>
      <c r="C140" s="19"/>
      <c r="D140" s="127"/>
      <c r="E140" s="127"/>
      <c r="F140" s="127"/>
      <c r="G140" s="127"/>
      <c r="H140" s="127"/>
      <c r="I140" s="14"/>
      <c r="J140" s="145"/>
      <c r="L140" s="507"/>
    </row>
    <row r="141" spans="2:21">
      <c r="B141" s="6"/>
      <c r="C141" s="19"/>
      <c r="D141" s="127"/>
      <c r="E141" s="127"/>
      <c r="F141" s="127"/>
      <c r="G141" s="127"/>
      <c r="H141" s="127"/>
      <c r="I141" s="14"/>
      <c r="J141" s="145"/>
      <c r="L141" s="507"/>
    </row>
    <row r="142" spans="2:21">
      <c r="B142" s="6"/>
      <c r="C142" s="19"/>
      <c r="D142" s="127"/>
      <c r="E142" s="127"/>
      <c r="F142" s="127"/>
      <c r="G142" s="127"/>
      <c r="H142" s="127"/>
      <c r="I142" s="14"/>
      <c r="J142" s="145"/>
      <c r="L142" s="507"/>
    </row>
    <row r="143" spans="2:21">
      <c r="B143" s="6"/>
      <c r="C143" s="19"/>
      <c r="D143" s="127"/>
      <c r="E143" s="127"/>
      <c r="F143" s="127"/>
      <c r="G143" s="127"/>
      <c r="H143" s="127"/>
      <c r="I143" s="14"/>
      <c r="J143" s="145"/>
      <c r="L143" s="507"/>
    </row>
    <row r="144" spans="2:21">
      <c r="B144" s="6"/>
      <c r="C144" s="19"/>
      <c r="D144" s="127"/>
      <c r="E144" s="127"/>
      <c r="F144" s="127"/>
      <c r="G144" s="127"/>
      <c r="H144" s="127"/>
      <c r="I144" s="14"/>
      <c r="J144" s="145"/>
      <c r="L144" s="507"/>
    </row>
    <row r="145" spans="2:10">
      <c r="B145" s="6"/>
      <c r="C145" s="19"/>
      <c r="D145" s="127"/>
      <c r="E145" s="127"/>
      <c r="F145" s="127"/>
      <c r="G145" s="127"/>
      <c r="H145" s="127"/>
      <c r="I145" s="14"/>
      <c r="J145" s="145"/>
    </row>
    <row r="146" spans="2:10">
      <c r="B146" s="6"/>
      <c r="C146" s="19"/>
      <c r="D146" s="127"/>
      <c r="E146" s="127"/>
      <c r="F146" s="127"/>
      <c r="G146" s="127"/>
      <c r="H146" s="127"/>
      <c r="I146" s="14"/>
      <c r="J146" s="145"/>
    </row>
    <row r="147" spans="2:10">
      <c r="B147" s="6"/>
      <c r="C147" s="19"/>
      <c r="D147" s="127"/>
      <c r="E147" s="127"/>
      <c r="F147" s="127"/>
      <c r="G147" s="127"/>
      <c r="H147" s="127"/>
      <c r="I147" s="14"/>
      <c r="J147" s="145"/>
    </row>
    <row r="148" spans="2:10">
      <c r="B148" s="6"/>
      <c r="C148" s="19"/>
      <c r="D148" s="127"/>
      <c r="E148" s="127"/>
      <c r="F148" s="127"/>
      <c r="G148" s="127"/>
      <c r="H148" s="127"/>
      <c r="I148" s="14"/>
      <c r="J148" s="145"/>
    </row>
    <row r="149" spans="2:10">
      <c r="B149" s="6"/>
      <c r="C149" s="19"/>
      <c r="D149" s="127"/>
      <c r="E149" s="127"/>
      <c r="F149" s="127"/>
      <c r="G149" s="127"/>
      <c r="H149" s="127"/>
      <c r="I149" s="14"/>
      <c r="J149" s="145"/>
    </row>
    <row r="150" spans="2:10">
      <c r="B150" s="6"/>
      <c r="C150" s="19"/>
      <c r="D150" s="127"/>
      <c r="E150" s="127"/>
      <c r="F150" s="127"/>
      <c r="G150" s="127"/>
      <c r="H150" s="127"/>
      <c r="I150" s="14"/>
      <c r="J150" s="145"/>
    </row>
    <row r="151" spans="2:10">
      <c r="B151" s="6"/>
      <c r="C151" s="19"/>
      <c r="D151" s="127"/>
      <c r="E151" s="127"/>
      <c r="F151" s="127"/>
      <c r="G151" s="127"/>
      <c r="H151" s="127"/>
      <c r="I151" s="14"/>
      <c r="J151" s="145"/>
    </row>
    <row r="152" spans="2:10">
      <c r="B152" s="6"/>
      <c r="C152" s="19"/>
      <c r="D152" s="127"/>
      <c r="E152" s="127"/>
      <c r="F152" s="127"/>
      <c r="G152" s="127"/>
      <c r="H152" s="127"/>
      <c r="I152" s="14"/>
      <c r="J152" s="145"/>
    </row>
    <row r="153" spans="2:10">
      <c r="B153" s="6"/>
      <c r="C153" s="19"/>
      <c r="D153" s="127"/>
      <c r="E153" s="127"/>
      <c r="F153" s="127"/>
      <c r="G153" s="127"/>
      <c r="H153" s="127"/>
      <c r="I153" s="14"/>
      <c r="J153" s="145"/>
    </row>
    <row r="154" spans="2:10">
      <c r="B154" s="6"/>
      <c r="C154" s="19"/>
      <c r="D154" s="127"/>
      <c r="E154" s="127"/>
      <c r="F154" s="127"/>
      <c r="G154" s="127"/>
      <c r="H154" s="127"/>
      <c r="I154" s="14"/>
      <c r="J154" s="145"/>
    </row>
    <row r="155" spans="2:10">
      <c r="B155" s="6"/>
      <c r="C155" s="19"/>
      <c r="D155" s="127"/>
      <c r="E155" s="127"/>
      <c r="F155" s="127"/>
      <c r="G155" s="127"/>
      <c r="H155" s="127"/>
      <c r="I155" s="14"/>
      <c r="J155" s="145"/>
    </row>
    <row r="156" spans="2:10">
      <c r="B156" s="6"/>
      <c r="C156" s="19"/>
      <c r="D156" s="127"/>
      <c r="E156" s="127"/>
      <c r="F156" s="127"/>
      <c r="G156" s="127"/>
      <c r="H156" s="127"/>
      <c r="I156" s="14"/>
      <c r="J156" s="145"/>
    </row>
    <row r="157" spans="2:10">
      <c r="B157" s="6"/>
      <c r="C157" s="19"/>
      <c r="D157" s="127"/>
      <c r="E157" s="127"/>
      <c r="F157" s="127"/>
      <c r="G157" s="127"/>
      <c r="H157" s="127"/>
      <c r="I157" s="14"/>
      <c r="J157" s="145"/>
    </row>
    <row r="158" spans="2:10">
      <c r="B158" s="6"/>
      <c r="C158" s="19"/>
      <c r="D158" s="127"/>
      <c r="E158" s="127"/>
      <c r="F158" s="127"/>
      <c r="G158" s="127"/>
      <c r="H158" s="127"/>
      <c r="I158" s="14"/>
      <c r="J158" s="145"/>
    </row>
    <row r="159" spans="2:10">
      <c r="B159" s="6"/>
      <c r="C159" s="19"/>
      <c r="D159" s="127"/>
      <c r="E159" s="127"/>
      <c r="F159" s="127"/>
      <c r="G159" s="127"/>
      <c r="H159" s="127"/>
      <c r="I159" s="14"/>
      <c r="J159" s="145"/>
    </row>
    <row r="160" spans="2:10">
      <c r="B160" s="6"/>
      <c r="C160" s="19"/>
      <c r="D160" s="127"/>
      <c r="E160" s="127"/>
      <c r="F160" s="127"/>
      <c r="G160" s="127"/>
      <c r="H160" s="127"/>
      <c r="I160" s="14"/>
      <c r="J160" s="145"/>
    </row>
    <row r="161" spans="1:10">
      <c r="B161" s="6"/>
      <c r="C161" s="19"/>
      <c r="D161" s="127"/>
      <c r="E161" s="127"/>
      <c r="F161" s="127"/>
      <c r="G161" s="127"/>
      <c r="H161" s="127"/>
      <c r="I161" s="14"/>
      <c r="J161" s="145"/>
    </row>
    <row r="162" spans="1:10">
      <c r="B162" s="6"/>
      <c r="C162" s="19"/>
      <c r="D162" s="127"/>
      <c r="E162" s="127"/>
      <c r="F162" s="127"/>
      <c r="G162" s="127"/>
      <c r="H162" s="127"/>
      <c r="I162" s="14"/>
      <c r="J162" s="145"/>
    </row>
    <row r="163" spans="1:10">
      <c r="B163" s="6"/>
      <c r="C163" s="19"/>
      <c r="D163" s="127"/>
      <c r="E163" s="127"/>
      <c r="F163" s="127"/>
      <c r="G163" s="127"/>
      <c r="H163" s="127"/>
      <c r="I163" s="14"/>
      <c r="J163" s="145"/>
    </row>
    <row r="164" spans="1:10">
      <c r="B164" s="6"/>
      <c r="C164" s="19"/>
      <c r="D164" s="127"/>
      <c r="E164" s="127"/>
      <c r="F164" s="127"/>
      <c r="G164" s="127"/>
      <c r="H164" s="127"/>
      <c r="I164" s="14"/>
      <c r="J164" s="145"/>
    </row>
    <row r="165" spans="1:10">
      <c r="B165" s="6"/>
      <c r="C165" s="19"/>
      <c r="D165" s="127"/>
      <c r="E165" s="127"/>
      <c r="F165" s="127"/>
      <c r="G165" s="127"/>
      <c r="H165" s="127"/>
      <c r="I165" s="14"/>
      <c r="J165" s="145"/>
    </row>
    <row r="166" spans="1:10">
      <c r="B166" s="6"/>
      <c r="C166" s="19"/>
      <c r="D166" s="114"/>
      <c r="E166" s="114"/>
      <c r="F166" s="114"/>
      <c r="G166" s="114"/>
      <c r="H166" s="114"/>
      <c r="I166" s="14"/>
      <c r="J166" s="19"/>
    </row>
    <row r="167" spans="1:10">
      <c r="B167" s="6"/>
      <c r="C167" s="147"/>
      <c r="D167" s="150"/>
      <c r="E167" s="150"/>
      <c r="F167" s="150"/>
      <c r="G167" s="150"/>
      <c r="H167" s="150"/>
      <c r="I167" s="30"/>
      <c r="J167" s="147"/>
    </row>
    <row r="168" spans="1:10">
      <c r="B168" s="6"/>
      <c r="C168" s="147"/>
      <c r="D168" s="150"/>
      <c r="E168" s="150"/>
      <c r="F168" s="150"/>
      <c r="G168" s="150"/>
      <c r="H168" s="150"/>
      <c r="I168" s="62"/>
      <c r="J168" s="147"/>
    </row>
    <row r="169" spans="1:10">
      <c r="B169" s="6"/>
      <c r="C169" s="20"/>
      <c r="D169" s="115"/>
      <c r="E169" s="115"/>
      <c r="F169" s="115"/>
      <c r="G169" s="115"/>
      <c r="H169" s="150"/>
      <c r="I169" s="62"/>
      <c r="J169" s="20"/>
    </row>
    <row r="170" spans="1:10">
      <c r="B170" s="6"/>
      <c r="C170" s="20"/>
      <c r="D170" s="115"/>
      <c r="E170" s="115"/>
      <c r="F170" s="115"/>
      <c r="G170" s="115"/>
      <c r="H170" s="150"/>
      <c r="I170" s="62"/>
      <c r="J170" s="20"/>
    </row>
    <row r="171" spans="1:10">
      <c r="B171" s="8"/>
      <c r="C171" s="147"/>
      <c r="D171" s="150"/>
      <c r="E171" s="150"/>
      <c r="F171" s="150"/>
      <c r="G171" s="150"/>
      <c r="H171" s="150"/>
      <c r="I171" s="62"/>
      <c r="J171" s="147"/>
    </row>
    <row r="172" spans="1:10">
      <c r="A172" s="3"/>
      <c r="B172" s="8"/>
      <c r="C172" s="145"/>
      <c r="D172" s="115"/>
      <c r="E172" s="115"/>
      <c r="F172" s="115"/>
      <c r="G172" s="115"/>
      <c r="H172" s="127"/>
      <c r="I172" s="14"/>
      <c r="J172" s="145"/>
    </row>
    <row r="173" spans="1:10">
      <c r="A173" s="3"/>
      <c r="B173" s="8"/>
      <c r="C173" s="147"/>
      <c r="D173" s="115"/>
      <c r="E173" s="115"/>
      <c r="F173" s="115"/>
      <c r="G173" s="115"/>
      <c r="H173" s="150"/>
      <c r="I173" s="58"/>
      <c r="J173" s="147"/>
    </row>
    <row r="174" spans="1:10">
      <c r="A174" s="3"/>
      <c r="B174" s="8"/>
      <c r="C174" s="147"/>
      <c r="D174" s="115"/>
      <c r="E174" s="115"/>
      <c r="F174" s="115"/>
      <c r="G174" s="115"/>
      <c r="H174" s="150"/>
      <c r="I174" s="58"/>
      <c r="J174" s="147"/>
    </row>
    <row r="175" spans="1:10">
      <c r="A175" s="3"/>
      <c r="B175" s="8"/>
      <c r="C175" s="147"/>
      <c r="D175" s="115"/>
      <c r="E175" s="115"/>
      <c r="F175" s="115"/>
      <c r="G175" s="115"/>
      <c r="H175" s="150"/>
      <c r="I175" s="58"/>
      <c r="J175" s="147"/>
    </row>
    <row r="176" spans="1:10">
      <c r="A176" s="3"/>
      <c r="B176" s="6"/>
      <c r="C176" s="147"/>
      <c r="D176" s="115"/>
      <c r="E176" s="115"/>
      <c r="F176" s="115"/>
      <c r="G176" s="115"/>
      <c r="H176" s="150"/>
      <c r="I176" s="58"/>
      <c r="J176" s="147"/>
    </row>
    <row r="177" spans="1:10">
      <c r="A177" s="3"/>
      <c r="B177" s="48"/>
      <c r="C177" s="19"/>
      <c r="D177" s="114"/>
      <c r="E177" s="114"/>
      <c r="F177" s="114"/>
      <c r="G177" s="114"/>
      <c r="H177" s="114"/>
      <c r="I177" s="3"/>
      <c r="J177" s="145"/>
    </row>
    <row r="178" spans="1:10">
      <c r="A178" s="3"/>
      <c r="B178" s="48"/>
      <c r="C178" s="147"/>
      <c r="D178" s="115"/>
      <c r="E178" s="115"/>
      <c r="F178" s="115"/>
      <c r="G178" s="115"/>
      <c r="H178" s="150"/>
      <c r="I178" s="8"/>
      <c r="J178" s="147"/>
    </row>
    <row r="179" spans="1:10">
      <c r="A179" s="3"/>
      <c r="B179" s="48"/>
      <c r="C179" s="147"/>
      <c r="D179" s="115"/>
      <c r="E179" s="115"/>
      <c r="F179" s="115"/>
      <c r="G179" s="115"/>
      <c r="H179" s="150"/>
      <c r="I179" s="8"/>
      <c r="J179" s="147"/>
    </row>
    <row r="180" spans="1:10">
      <c r="A180" s="3"/>
      <c r="B180" s="48"/>
      <c r="C180" s="147"/>
      <c r="D180" s="115"/>
      <c r="E180" s="115"/>
      <c r="F180" s="115"/>
      <c r="G180" s="115"/>
      <c r="H180" s="150"/>
      <c r="I180" s="58"/>
      <c r="J180" s="147"/>
    </row>
    <row r="181" spans="1:10">
      <c r="A181" s="3"/>
      <c r="B181" s="6"/>
      <c r="C181" s="147"/>
      <c r="D181" s="115"/>
      <c r="E181" s="115"/>
      <c r="F181" s="115"/>
      <c r="G181" s="115"/>
      <c r="H181" s="150"/>
      <c r="I181" s="58"/>
      <c r="J181" s="147"/>
    </row>
    <row r="182" spans="1:10">
      <c r="A182" s="3"/>
      <c r="B182" s="48"/>
      <c r="C182" s="147"/>
      <c r="D182" s="115"/>
      <c r="E182" s="115"/>
      <c r="F182" s="115"/>
      <c r="G182" s="115"/>
      <c r="H182" s="150"/>
      <c r="I182" s="58"/>
      <c r="J182" s="147"/>
    </row>
    <row r="183" spans="1:10">
      <c r="A183" s="3"/>
      <c r="B183" s="48"/>
      <c r="C183" s="19"/>
      <c r="D183" s="114"/>
      <c r="E183" s="114"/>
      <c r="F183" s="114"/>
      <c r="G183" s="114"/>
      <c r="H183" s="114"/>
      <c r="I183" s="3"/>
      <c r="J183" s="145"/>
    </row>
    <row r="184" spans="1:10">
      <c r="A184" s="3"/>
      <c r="B184" s="48"/>
      <c r="C184" s="19"/>
      <c r="D184" s="114"/>
      <c r="E184" s="114"/>
      <c r="F184" s="114"/>
      <c r="G184" s="114"/>
      <c r="H184" s="114"/>
      <c r="I184" s="3"/>
      <c r="J184" s="145"/>
    </row>
    <row r="185" spans="1:10">
      <c r="A185" s="3"/>
      <c r="B185" s="48"/>
      <c r="C185" s="19"/>
      <c r="D185" s="114"/>
      <c r="E185" s="114"/>
      <c r="F185" s="114"/>
      <c r="G185" s="114"/>
      <c r="H185" s="114"/>
      <c r="I185" s="3"/>
      <c r="J185" s="145"/>
    </row>
    <row r="186" spans="1:10">
      <c r="A186" s="3"/>
      <c r="B186" s="48"/>
      <c r="C186" s="19"/>
      <c r="D186" s="114"/>
      <c r="E186" s="114"/>
      <c r="F186" s="114"/>
      <c r="G186" s="114"/>
      <c r="H186" s="114"/>
      <c r="I186" s="3"/>
      <c r="J186" s="145"/>
    </row>
    <row r="187" spans="1:10">
      <c r="A187" s="3"/>
      <c r="B187" s="6"/>
      <c r="C187" s="19"/>
      <c r="D187" s="114"/>
      <c r="E187" s="114"/>
      <c r="F187" s="114"/>
      <c r="G187" s="114"/>
      <c r="H187" s="114"/>
      <c r="I187" s="3"/>
      <c r="J187" s="145"/>
    </row>
    <row r="188" spans="1:10">
      <c r="A188" s="3"/>
      <c r="B188" s="6"/>
      <c r="C188" s="19"/>
      <c r="D188" s="114"/>
      <c r="E188" s="114"/>
      <c r="F188" s="114"/>
      <c r="G188" s="114"/>
      <c r="H188" s="114"/>
      <c r="I188" s="3"/>
      <c r="J188" s="145"/>
    </row>
    <row r="189" spans="1:10">
      <c r="A189" s="3"/>
      <c r="B189" s="6"/>
      <c r="C189" s="19"/>
      <c r="D189" s="114"/>
      <c r="E189" s="114"/>
      <c r="F189" s="114"/>
      <c r="G189" s="114"/>
      <c r="H189" s="114"/>
      <c r="I189" s="3"/>
      <c r="J189" s="145"/>
    </row>
    <row r="190" spans="1:10">
      <c r="A190" s="3"/>
      <c r="B190" s="6"/>
      <c r="C190" s="19"/>
      <c r="D190" s="114"/>
      <c r="E190" s="114"/>
      <c r="F190" s="114"/>
      <c r="G190" s="114"/>
      <c r="H190" s="114"/>
      <c r="I190" s="3"/>
      <c r="J190" s="145"/>
    </row>
    <row r="191" spans="1:10">
      <c r="A191" s="3"/>
      <c r="B191" s="6"/>
      <c r="C191" s="19"/>
      <c r="D191" s="114"/>
      <c r="E191" s="114"/>
      <c r="F191" s="114"/>
      <c r="G191" s="114"/>
      <c r="H191" s="114"/>
      <c r="I191" s="3"/>
      <c r="J191" s="145"/>
    </row>
    <row r="192" spans="1:10">
      <c r="A192" s="3"/>
      <c r="B192" s="6"/>
      <c r="C192" s="19"/>
      <c r="D192" s="114"/>
      <c r="E192" s="114"/>
      <c r="F192" s="114"/>
      <c r="G192" s="114"/>
      <c r="H192" s="114"/>
      <c r="I192" s="3"/>
      <c r="J192" s="145"/>
    </row>
    <row r="193" spans="1:10">
      <c r="A193" s="3"/>
      <c r="B193" s="6"/>
      <c r="C193" s="19"/>
      <c r="D193" s="114"/>
      <c r="E193" s="114"/>
      <c r="F193" s="114"/>
      <c r="G193" s="114"/>
      <c r="H193" s="114"/>
      <c r="I193" s="3"/>
      <c r="J193" s="145"/>
    </row>
    <row r="194" spans="1:10">
      <c r="A194" s="3"/>
      <c r="B194" s="6"/>
      <c r="C194" s="19"/>
      <c r="D194" s="114"/>
      <c r="E194" s="114"/>
      <c r="F194" s="114"/>
      <c r="G194" s="114"/>
      <c r="H194" s="114"/>
      <c r="I194" s="3"/>
      <c r="J194" s="145"/>
    </row>
    <row r="195" spans="1:10">
      <c r="A195" s="3"/>
      <c r="B195" s="6"/>
      <c r="C195" s="19"/>
      <c r="D195" s="114"/>
      <c r="E195" s="114"/>
      <c r="F195" s="114"/>
      <c r="G195" s="114"/>
      <c r="H195" s="114"/>
      <c r="I195" s="3"/>
      <c r="J195" s="145"/>
    </row>
    <row r="196" spans="1:10">
      <c r="A196" s="3"/>
      <c r="B196" s="6"/>
      <c r="C196" s="19"/>
      <c r="D196" s="114"/>
      <c r="E196" s="114"/>
      <c r="F196" s="114"/>
      <c r="G196" s="114"/>
      <c r="H196" s="114"/>
      <c r="I196" s="3"/>
      <c r="J196" s="145"/>
    </row>
    <row r="197" spans="1:10">
      <c r="A197" s="3"/>
      <c r="B197" s="6"/>
      <c r="C197" s="19"/>
      <c r="D197" s="114"/>
      <c r="E197" s="114"/>
      <c r="F197" s="114"/>
      <c r="G197" s="114"/>
      <c r="H197" s="114"/>
      <c r="I197" s="3"/>
      <c r="J197" s="145"/>
    </row>
    <row r="198" spans="1:10">
      <c r="A198" s="3"/>
      <c r="B198" s="6"/>
      <c r="C198" s="19"/>
      <c r="D198" s="114"/>
      <c r="E198" s="114"/>
      <c r="F198" s="114"/>
      <c r="G198" s="114"/>
      <c r="H198" s="114"/>
      <c r="I198" s="3"/>
      <c r="J198" s="145"/>
    </row>
    <row r="199" spans="1:10">
      <c r="A199" s="3"/>
      <c r="B199" s="6"/>
      <c r="C199" s="19"/>
      <c r="D199" s="114"/>
      <c r="E199" s="114"/>
      <c r="F199" s="114"/>
      <c r="G199" s="114"/>
      <c r="H199" s="114"/>
      <c r="I199" s="3"/>
      <c r="J199" s="145"/>
    </row>
    <row r="200" spans="1:10">
      <c r="A200" s="3"/>
      <c r="B200" s="6"/>
      <c r="C200" s="19"/>
      <c r="D200" s="114"/>
      <c r="E200" s="114"/>
      <c r="F200" s="114"/>
      <c r="G200" s="114"/>
      <c r="H200" s="114"/>
      <c r="I200" s="3"/>
      <c r="J200" s="145"/>
    </row>
    <row r="201" spans="1:10">
      <c r="A201" s="3"/>
      <c r="B201" s="6"/>
      <c r="C201" s="19"/>
      <c r="D201" s="114"/>
      <c r="E201" s="114"/>
      <c r="F201" s="114"/>
      <c r="G201" s="114"/>
      <c r="H201" s="114"/>
      <c r="I201" s="3"/>
      <c r="J201" s="145"/>
    </row>
    <row r="202" spans="1:10">
      <c r="A202" s="3"/>
      <c r="B202" s="6"/>
      <c r="C202" s="19"/>
      <c r="D202" s="114"/>
      <c r="E202" s="114"/>
      <c r="F202" s="114"/>
      <c r="G202" s="114"/>
      <c r="H202" s="114"/>
      <c r="I202" s="3"/>
      <c r="J202" s="145"/>
    </row>
    <row r="203" spans="1:10">
      <c r="A203" s="3"/>
      <c r="B203" s="6"/>
      <c r="C203" s="19"/>
      <c r="D203" s="114"/>
      <c r="E203" s="114"/>
      <c r="F203" s="114"/>
      <c r="G203" s="114"/>
      <c r="H203" s="114"/>
      <c r="I203" s="3"/>
      <c r="J203" s="145"/>
    </row>
    <row r="204" spans="1:10">
      <c r="A204" s="3"/>
      <c r="B204" s="6"/>
      <c r="C204" s="19"/>
      <c r="D204" s="114"/>
      <c r="E204" s="114"/>
      <c r="F204" s="114"/>
      <c r="G204" s="114"/>
      <c r="H204" s="114"/>
      <c r="I204" s="3"/>
      <c r="J204" s="145"/>
    </row>
    <row r="205" spans="1:10">
      <c r="A205" s="3"/>
      <c r="B205" s="6"/>
      <c r="C205" s="19"/>
      <c r="D205" s="114"/>
      <c r="E205" s="114"/>
      <c r="F205" s="114"/>
      <c r="G205" s="114"/>
      <c r="H205" s="114"/>
      <c r="I205" s="3"/>
      <c r="J205" s="145"/>
    </row>
    <row r="206" spans="1:10">
      <c r="A206" s="3"/>
      <c r="B206" s="6"/>
      <c r="C206" s="19"/>
      <c r="D206" s="114"/>
      <c r="E206" s="114"/>
      <c r="F206" s="114"/>
      <c r="G206" s="114"/>
      <c r="H206" s="114"/>
      <c r="I206" s="3"/>
      <c r="J206" s="145"/>
    </row>
    <row r="207" spans="1:10">
      <c r="A207" s="3"/>
      <c r="B207" s="6"/>
      <c r="C207" s="19"/>
      <c r="D207" s="114"/>
      <c r="E207" s="114"/>
      <c r="F207" s="114"/>
      <c r="G207" s="114"/>
      <c r="H207" s="114"/>
      <c r="I207" s="3"/>
      <c r="J207" s="145"/>
    </row>
    <row r="208" spans="1:10">
      <c r="A208" s="3"/>
      <c r="B208" s="6"/>
      <c r="C208" s="19"/>
      <c r="D208" s="114"/>
      <c r="E208" s="114"/>
      <c r="F208" s="114"/>
      <c r="G208" s="114"/>
      <c r="H208" s="114"/>
      <c r="I208" s="3"/>
      <c r="J208" s="145"/>
    </row>
    <row r="209" spans="1:10">
      <c r="A209" s="3"/>
      <c r="B209" s="6"/>
      <c r="C209" s="19"/>
      <c r="D209" s="114"/>
      <c r="E209" s="114"/>
      <c r="F209" s="114"/>
      <c r="G209" s="114"/>
      <c r="H209" s="114"/>
      <c r="I209" s="3"/>
      <c r="J209" s="145"/>
    </row>
    <row r="210" spans="1:10">
      <c r="A210" s="3"/>
      <c r="B210" s="6"/>
      <c r="C210" s="19"/>
      <c r="D210" s="114"/>
      <c r="E210" s="114"/>
      <c r="F210" s="114"/>
      <c r="G210" s="114"/>
      <c r="H210" s="114"/>
      <c r="I210" s="3"/>
      <c r="J210" s="145"/>
    </row>
    <row r="211" spans="1:10">
      <c r="A211" s="3"/>
      <c r="B211" s="6"/>
      <c r="C211" s="19"/>
      <c r="D211" s="114"/>
      <c r="E211" s="114"/>
      <c r="F211" s="114"/>
      <c r="G211" s="114"/>
      <c r="H211" s="114"/>
      <c r="I211" s="3"/>
      <c r="J211" s="145"/>
    </row>
    <row r="212" spans="1:10">
      <c r="A212" s="3"/>
      <c r="B212" s="6"/>
      <c r="C212" s="19"/>
      <c r="D212" s="114"/>
      <c r="E212" s="114"/>
      <c r="F212" s="114"/>
      <c r="G212" s="114"/>
      <c r="H212" s="114"/>
      <c r="I212" s="3"/>
      <c r="J212" s="145"/>
    </row>
    <row r="213" spans="1:10">
      <c r="A213" s="3"/>
      <c r="B213" s="6"/>
      <c r="C213" s="19"/>
      <c r="D213" s="114"/>
      <c r="E213" s="114"/>
      <c r="F213" s="114"/>
      <c r="G213" s="114"/>
      <c r="H213" s="114"/>
      <c r="I213" s="3"/>
      <c r="J213" s="145"/>
    </row>
    <row r="214" spans="1:10">
      <c r="A214" s="3"/>
      <c r="B214" s="6"/>
      <c r="C214" s="19"/>
      <c r="D214" s="114"/>
      <c r="E214" s="114"/>
      <c r="F214" s="114"/>
      <c r="G214" s="114"/>
      <c r="H214" s="114"/>
      <c r="I214" s="3"/>
      <c r="J214" s="145"/>
    </row>
    <row r="215" spans="1:10">
      <c r="A215" s="3"/>
      <c r="B215" s="6"/>
      <c r="C215" s="19"/>
      <c r="D215" s="114"/>
      <c r="E215" s="114"/>
      <c r="F215" s="114"/>
      <c r="G215" s="114"/>
      <c r="H215" s="114"/>
      <c r="I215" s="3"/>
      <c r="J215" s="145"/>
    </row>
    <row r="216" spans="1:10">
      <c r="A216" s="3"/>
      <c r="B216" s="6"/>
      <c r="C216" s="19"/>
      <c r="D216" s="114"/>
      <c r="E216" s="114"/>
      <c r="F216" s="114"/>
      <c r="G216" s="114"/>
      <c r="H216" s="114"/>
      <c r="I216" s="3"/>
      <c r="J216" s="145"/>
    </row>
    <row r="217" spans="1:10">
      <c r="A217" s="3"/>
      <c r="B217" s="6"/>
      <c r="C217" s="19"/>
      <c r="D217" s="114"/>
      <c r="E217" s="114"/>
      <c r="F217" s="114"/>
      <c r="G217" s="114"/>
      <c r="H217" s="114"/>
      <c r="I217" s="3"/>
      <c r="J217" s="145"/>
    </row>
    <row r="218" spans="1:10">
      <c r="A218" s="3"/>
      <c r="B218" s="6"/>
      <c r="C218" s="19"/>
      <c r="D218" s="114"/>
      <c r="E218" s="114"/>
      <c r="F218" s="114"/>
      <c r="G218" s="114"/>
      <c r="H218" s="114"/>
      <c r="I218" s="3"/>
      <c r="J218" s="145"/>
    </row>
    <row r="219" spans="1:10">
      <c r="A219" s="3"/>
      <c r="B219" s="6"/>
      <c r="C219" s="19"/>
      <c r="D219" s="114"/>
      <c r="E219" s="114"/>
      <c r="F219" s="114"/>
      <c r="G219" s="114"/>
      <c r="H219" s="114"/>
      <c r="I219" s="3"/>
      <c r="J219" s="145"/>
    </row>
    <row r="220" spans="1:10">
      <c r="A220" s="3"/>
      <c r="B220" s="6"/>
      <c r="C220" s="19"/>
      <c r="D220" s="114"/>
      <c r="E220" s="114"/>
      <c r="F220" s="114"/>
      <c r="G220" s="114"/>
      <c r="H220" s="114"/>
      <c r="I220" s="3"/>
      <c r="J220" s="145"/>
    </row>
    <row r="221" spans="1:10">
      <c r="A221" s="3"/>
      <c r="B221" s="6"/>
      <c r="C221" s="19"/>
      <c r="D221" s="114"/>
      <c r="E221" s="114"/>
      <c r="F221" s="114"/>
      <c r="G221" s="114"/>
      <c r="H221" s="114"/>
      <c r="I221" s="3"/>
      <c r="J221" s="145"/>
    </row>
    <row r="222" spans="1:10">
      <c r="A222" s="3"/>
      <c r="B222" s="6"/>
      <c r="C222" s="19"/>
      <c r="D222" s="114"/>
      <c r="E222" s="114"/>
      <c r="F222" s="114"/>
      <c r="G222" s="114"/>
      <c r="H222" s="114"/>
      <c r="I222" s="3"/>
      <c r="J222" s="145"/>
    </row>
    <row r="223" spans="1:10">
      <c r="A223" s="3"/>
      <c r="B223" s="6"/>
      <c r="C223" s="19"/>
      <c r="D223" s="114"/>
      <c r="E223" s="114"/>
      <c r="F223" s="114"/>
      <c r="G223" s="114"/>
      <c r="H223" s="114"/>
      <c r="I223" s="3"/>
      <c r="J223" s="145"/>
    </row>
    <row r="224" spans="1:10">
      <c r="A224" s="3"/>
      <c r="B224" s="6"/>
      <c r="C224" s="19"/>
      <c r="D224" s="114"/>
      <c r="E224" s="114"/>
      <c r="F224" s="114"/>
      <c r="G224" s="114"/>
      <c r="H224" s="114"/>
      <c r="I224" s="3"/>
      <c r="J224" s="145"/>
    </row>
    <row r="225" spans="1:10">
      <c r="A225" s="3"/>
      <c r="B225" s="6"/>
      <c r="C225" s="19"/>
      <c r="D225" s="114"/>
      <c r="E225" s="114"/>
      <c r="F225" s="114"/>
      <c r="G225" s="114"/>
      <c r="H225" s="114"/>
      <c r="I225" s="3"/>
      <c r="J225" s="145"/>
    </row>
    <row r="226" spans="1:10">
      <c r="A226" s="3"/>
      <c r="B226" s="6"/>
      <c r="C226" s="19"/>
      <c r="D226" s="114"/>
      <c r="E226" s="114"/>
      <c r="F226" s="114"/>
      <c r="G226" s="114"/>
      <c r="H226" s="114"/>
      <c r="I226" s="3"/>
      <c r="J226" s="145"/>
    </row>
    <row r="227" spans="1:10">
      <c r="A227" s="3"/>
      <c r="B227" s="6"/>
      <c r="C227" s="19"/>
      <c r="D227" s="114"/>
      <c r="E227" s="114"/>
      <c r="F227" s="114"/>
      <c r="G227" s="114"/>
      <c r="H227" s="114"/>
      <c r="I227" s="3"/>
      <c r="J227" s="145"/>
    </row>
    <row r="228" spans="1:10">
      <c r="A228" s="3"/>
      <c r="B228" s="6"/>
      <c r="C228" s="19"/>
      <c r="D228" s="114"/>
      <c r="E228" s="114"/>
      <c r="F228" s="114"/>
      <c r="G228" s="114"/>
      <c r="H228" s="114"/>
      <c r="I228" s="3"/>
      <c r="J228" s="145"/>
    </row>
    <row r="229" spans="1:10">
      <c r="A229" s="3"/>
      <c r="B229" s="6"/>
      <c r="C229" s="19"/>
      <c r="D229" s="114"/>
      <c r="E229" s="114"/>
      <c r="F229" s="114"/>
      <c r="G229" s="114"/>
      <c r="H229" s="114"/>
      <c r="I229" s="3"/>
      <c r="J229" s="145"/>
    </row>
    <row r="230" spans="1:10">
      <c r="A230" s="3"/>
      <c r="B230" s="6"/>
      <c r="C230" s="19"/>
      <c r="D230" s="114"/>
      <c r="E230" s="114"/>
      <c r="F230" s="114"/>
      <c r="G230" s="114"/>
      <c r="H230" s="114"/>
      <c r="I230" s="3"/>
      <c r="J230" s="145"/>
    </row>
    <row r="231" spans="1:10">
      <c r="A231" s="3"/>
      <c r="B231" s="6"/>
      <c r="C231" s="19"/>
      <c r="D231" s="114"/>
      <c r="E231" s="114"/>
      <c r="F231" s="114"/>
      <c r="G231" s="114"/>
      <c r="H231" s="114"/>
      <c r="I231" s="3"/>
      <c r="J231" s="145"/>
    </row>
    <row r="232" spans="1:10">
      <c r="A232" s="3"/>
      <c r="B232" s="6"/>
      <c r="C232" s="19"/>
      <c r="D232" s="114"/>
      <c r="E232" s="114"/>
      <c r="F232" s="114"/>
      <c r="G232" s="114"/>
      <c r="H232" s="114"/>
      <c r="I232" s="3"/>
      <c r="J232" s="145"/>
    </row>
    <row r="233" spans="1:10">
      <c r="A233" s="3"/>
      <c r="B233" s="6"/>
      <c r="C233" s="19"/>
      <c r="D233" s="114"/>
      <c r="E233" s="114"/>
      <c r="F233" s="114"/>
      <c r="G233" s="114"/>
      <c r="H233" s="114"/>
      <c r="I233" s="3"/>
      <c r="J233" s="145"/>
    </row>
    <row r="234" spans="1:10">
      <c r="A234" s="3"/>
      <c r="B234" s="6"/>
      <c r="C234" s="19"/>
      <c r="D234" s="114"/>
      <c r="E234" s="114"/>
      <c r="F234" s="114"/>
      <c r="G234" s="114"/>
      <c r="H234" s="114"/>
      <c r="I234" s="3"/>
      <c r="J234" s="145"/>
    </row>
    <row r="235" spans="1:10">
      <c r="A235" s="3"/>
      <c r="B235" s="6"/>
      <c r="C235" s="19"/>
      <c r="D235" s="114"/>
      <c r="E235" s="114"/>
      <c r="F235" s="114"/>
      <c r="G235" s="114"/>
      <c r="H235" s="114"/>
      <c r="I235" s="3"/>
      <c r="J235" s="145"/>
    </row>
    <row r="236" spans="1:10">
      <c r="A236" s="3"/>
      <c r="B236" s="6"/>
      <c r="C236" s="19"/>
      <c r="D236" s="114"/>
      <c r="E236" s="114"/>
      <c r="F236" s="114"/>
      <c r="G236" s="114"/>
      <c r="H236" s="114"/>
      <c r="I236" s="3"/>
      <c r="J236" s="145"/>
    </row>
    <row r="237" spans="1:10">
      <c r="A237" s="3"/>
      <c r="B237" s="6"/>
      <c r="C237" s="19"/>
      <c r="D237" s="114"/>
      <c r="E237" s="114"/>
      <c r="F237" s="114"/>
      <c r="G237" s="114"/>
      <c r="H237" s="114"/>
      <c r="I237" s="3"/>
      <c r="J237" s="145"/>
    </row>
    <row r="238" spans="1:10">
      <c r="A238" s="3"/>
      <c r="B238" s="6"/>
      <c r="C238" s="19"/>
      <c r="D238" s="114"/>
      <c r="E238" s="114"/>
      <c r="F238" s="114"/>
      <c r="G238" s="114"/>
      <c r="H238" s="114"/>
      <c r="I238" s="3"/>
      <c r="J238" s="145"/>
    </row>
    <row r="239" spans="1:10">
      <c r="A239" s="3"/>
      <c r="B239" s="6"/>
      <c r="C239" s="19"/>
      <c r="D239" s="114"/>
      <c r="E239" s="114"/>
      <c r="F239" s="114"/>
      <c r="G239" s="114"/>
      <c r="H239" s="114"/>
      <c r="I239" s="3"/>
      <c r="J239" s="145"/>
    </row>
    <row r="240" spans="1:10">
      <c r="A240" s="3"/>
      <c r="B240" s="6"/>
      <c r="C240" s="19"/>
      <c r="D240" s="114"/>
      <c r="E240" s="114"/>
      <c r="F240" s="114"/>
      <c r="G240" s="114"/>
      <c r="H240" s="114"/>
      <c r="I240" s="3"/>
      <c r="J240" s="145"/>
    </row>
    <row r="241" spans="1:10">
      <c r="A241" s="3"/>
      <c r="B241" s="6"/>
      <c r="C241" s="19"/>
      <c r="D241" s="114"/>
      <c r="E241" s="114"/>
      <c r="F241" s="114"/>
      <c r="G241" s="114"/>
      <c r="H241" s="114"/>
      <c r="I241" s="3"/>
      <c r="J241" s="145"/>
    </row>
    <row r="242" spans="1:10">
      <c r="A242" s="3"/>
      <c r="B242" s="6"/>
      <c r="C242" s="19"/>
      <c r="D242" s="114"/>
      <c r="E242" s="114"/>
      <c r="F242" s="114"/>
      <c r="G242" s="114"/>
      <c r="H242" s="114"/>
      <c r="I242" s="3"/>
      <c r="J242" s="145"/>
    </row>
    <row r="243" spans="1:10">
      <c r="A243" s="3"/>
      <c r="B243" s="6"/>
      <c r="C243" s="19"/>
      <c r="D243" s="114"/>
      <c r="E243" s="114"/>
      <c r="F243" s="114"/>
      <c r="G243" s="114"/>
      <c r="H243" s="114"/>
      <c r="I243" s="3"/>
      <c r="J243" s="145"/>
    </row>
    <row r="244" spans="1:10">
      <c r="A244" s="3"/>
      <c r="B244" s="6"/>
      <c r="C244" s="19"/>
      <c r="D244" s="114"/>
      <c r="E244" s="114"/>
      <c r="F244" s="114"/>
      <c r="G244" s="114"/>
      <c r="H244" s="114"/>
      <c r="I244" s="3"/>
      <c r="J244" s="145"/>
    </row>
    <row r="245" spans="1:10">
      <c r="A245" s="3"/>
      <c r="B245" s="6"/>
      <c r="C245" s="19"/>
      <c r="D245" s="114"/>
      <c r="E245" s="114"/>
      <c r="F245" s="114"/>
      <c r="G245" s="114"/>
      <c r="H245" s="114"/>
      <c r="I245" s="3"/>
      <c r="J245" s="145"/>
    </row>
    <row r="246" spans="1:10">
      <c r="A246" s="3"/>
      <c r="B246" s="6"/>
      <c r="C246" s="19"/>
      <c r="D246" s="114"/>
      <c r="E246" s="114"/>
      <c r="F246" s="114"/>
      <c r="G246" s="114"/>
      <c r="H246" s="114"/>
      <c r="I246" s="3"/>
      <c r="J246" s="145"/>
    </row>
    <row r="247" spans="1:10">
      <c r="A247" s="3"/>
      <c r="B247" s="6"/>
      <c r="C247" s="19"/>
      <c r="D247" s="114"/>
      <c r="E247" s="114"/>
      <c r="F247" s="114"/>
      <c r="G247" s="114"/>
      <c r="H247" s="114"/>
      <c r="I247" s="3"/>
      <c r="J247" s="145"/>
    </row>
    <row r="248" spans="1:10">
      <c r="A248" s="3"/>
      <c r="B248" s="6"/>
      <c r="C248" s="19"/>
      <c r="D248" s="114"/>
      <c r="E248" s="114"/>
      <c r="F248" s="114"/>
      <c r="G248" s="114"/>
      <c r="H248" s="114"/>
      <c r="I248" s="3"/>
      <c r="J248" s="145"/>
    </row>
    <row r="249" spans="1:10">
      <c r="A249" s="3"/>
      <c r="B249" s="6"/>
      <c r="C249" s="19"/>
      <c r="D249" s="114"/>
      <c r="E249" s="114"/>
      <c r="F249" s="114"/>
      <c r="G249" s="114"/>
      <c r="H249" s="114"/>
      <c r="I249" s="3"/>
      <c r="J249" s="145"/>
    </row>
    <row r="250" spans="1:10">
      <c r="A250" s="3"/>
      <c r="B250" s="6"/>
      <c r="C250" s="19"/>
      <c r="D250" s="114"/>
      <c r="E250" s="114"/>
      <c r="F250" s="114"/>
      <c r="G250" s="114"/>
      <c r="H250" s="114"/>
      <c r="I250" s="3"/>
      <c r="J250" s="145"/>
    </row>
    <row r="251" spans="1:10">
      <c r="A251" s="3"/>
      <c r="B251" s="6"/>
      <c r="C251" s="19"/>
      <c r="D251" s="114"/>
      <c r="E251" s="114"/>
      <c r="F251" s="114"/>
      <c r="G251" s="114"/>
      <c r="H251" s="114"/>
      <c r="I251" s="3"/>
      <c r="J251" s="145"/>
    </row>
    <row r="252" spans="1:10">
      <c r="A252" s="3"/>
      <c r="B252" s="6"/>
      <c r="C252" s="19"/>
      <c r="D252" s="114"/>
      <c r="E252" s="114"/>
      <c r="F252" s="114"/>
      <c r="G252" s="114"/>
      <c r="H252" s="114"/>
      <c r="I252" s="3"/>
      <c r="J252" s="145"/>
    </row>
    <row r="253" spans="1:10">
      <c r="A253" s="3"/>
      <c r="B253" s="6"/>
      <c r="C253" s="19"/>
      <c r="D253" s="114"/>
      <c r="E253" s="114"/>
      <c r="F253" s="114"/>
      <c r="G253" s="114"/>
      <c r="H253" s="114"/>
      <c r="I253" s="3"/>
      <c r="J253" s="145"/>
    </row>
    <row r="254" spans="1:10">
      <c r="A254" s="3"/>
      <c r="B254" s="6"/>
      <c r="C254" s="19"/>
      <c r="D254" s="114"/>
      <c r="E254" s="114"/>
      <c r="F254" s="114"/>
      <c r="G254" s="114"/>
      <c r="H254" s="114"/>
      <c r="I254" s="3"/>
      <c r="J254" s="145"/>
    </row>
    <row r="255" spans="1:10">
      <c r="A255" s="3"/>
      <c r="B255" s="6"/>
      <c r="C255" s="19"/>
      <c r="D255" s="114"/>
      <c r="E255" s="114"/>
      <c r="F255" s="114"/>
      <c r="G255" s="114"/>
      <c r="H255" s="114"/>
      <c r="I255" s="3"/>
      <c r="J255" s="145"/>
    </row>
    <row r="256" spans="1:10">
      <c r="A256" s="3"/>
      <c r="B256" s="6"/>
      <c r="C256" s="19"/>
      <c r="D256" s="114"/>
      <c r="E256" s="114"/>
      <c r="F256" s="114"/>
      <c r="G256" s="114"/>
      <c r="H256" s="114"/>
      <c r="I256" s="3"/>
      <c r="J256" s="145"/>
    </row>
    <row r="257" spans="1:10">
      <c r="A257" s="3"/>
      <c r="B257" s="6"/>
      <c r="C257" s="19"/>
      <c r="D257" s="114"/>
      <c r="E257" s="114"/>
      <c r="F257" s="114"/>
      <c r="G257" s="114"/>
      <c r="H257" s="114"/>
      <c r="I257" s="3"/>
      <c r="J257" s="145"/>
    </row>
    <row r="258" spans="1:10">
      <c r="A258" s="3"/>
      <c r="B258" s="6"/>
      <c r="C258" s="19"/>
      <c r="D258" s="114"/>
      <c r="E258" s="114"/>
      <c r="F258" s="114"/>
      <c r="G258" s="114"/>
      <c r="H258" s="114"/>
      <c r="I258" s="3"/>
      <c r="J258" s="145"/>
    </row>
    <row r="259" spans="1:10">
      <c r="A259" s="3"/>
      <c r="B259" s="6"/>
      <c r="C259" s="19"/>
      <c r="D259" s="114"/>
      <c r="E259" s="114"/>
      <c r="F259" s="114"/>
      <c r="G259" s="114"/>
      <c r="H259" s="114"/>
      <c r="I259" s="3"/>
      <c r="J259" s="145"/>
    </row>
    <row r="260" spans="1:10">
      <c r="A260" s="3"/>
      <c r="B260" s="6"/>
      <c r="C260" s="19"/>
      <c r="D260" s="114"/>
      <c r="E260" s="114"/>
      <c r="F260" s="114"/>
      <c r="G260" s="114"/>
      <c r="H260" s="114"/>
      <c r="I260" s="3"/>
      <c r="J260" s="145"/>
    </row>
    <row r="261" spans="1:10">
      <c r="A261" s="3"/>
      <c r="B261" s="6"/>
      <c r="C261" s="19"/>
      <c r="D261" s="114"/>
      <c r="E261" s="114"/>
      <c r="F261" s="114"/>
      <c r="G261" s="114"/>
      <c r="H261" s="114"/>
      <c r="I261" s="3"/>
      <c r="J261" s="145"/>
    </row>
    <row r="262" spans="1:10">
      <c r="A262" s="3"/>
      <c r="B262" s="6"/>
      <c r="C262" s="19"/>
      <c r="D262" s="114"/>
      <c r="E262" s="114"/>
      <c r="F262" s="114"/>
      <c r="G262" s="114"/>
      <c r="H262" s="114"/>
      <c r="I262" s="3"/>
      <c r="J262" s="145"/>
    </row>
    <row r="263" spans="1:10">
      <c r="A263" s="3"/>
      <c r="B263" s="6"/>
      <c r="C263" s="19"/>
      <c r="D263" s="114"/>
      <c r="E263" s="114"/>
      <c r="F263" s="114"/>
      <c r="G263" s="114"/>
      <c r="H263" s="114"/>
      <c r="I263" s="3"/>
      <c r="J263" s="145"/>
    </row>
    <row r="264" spans="1:10">
      <c r="A264" s="3"/>
      <c r="B264" s="6"/>
      <c r="C264" s="19"/>
      <c r="D264" s="114"/>
      <c r="E264" s="114"/>
      <c r="F264" s="114"/>
      <c r="G264" s="114"/>
      <c r="H264" s="114"/>
      <c r="I264" s="3"/>
      <c r="J264" s="145"/>
    </row>
    <row r="265" spans="1:10">
      <c r="A265" s="3"/>
      <c r="B265" s="6"/>
      <c r="C265" s="19"/>
      <c r="D265" s="114"/>
      <c r="E265" s="114"/>
      <c r="F265" s="114"/>
      <c r="G265" s="114"/>
      <c r="H265" s="114"/>
      <c r="I265" s="3"/>
      <c r="J265" s="145"/>
    </row>
    <row r="266" spans="1:10">
      <c r="A266" s="3"/>
      <c r="B266" s="6"/>
      <c r="C266" s="19"/>
      <c r="D266" s="114"/>
      <c r="E266" s="114"/>
      <c r="F266" s="114"/>
      <c r="G266" s="114"/>
      <c r="H266" s="114"/>
      <c r="I266" s="3"/>
      <c r="J266" s="145"/>
    </row>
    <row r="267" spans="1:10">
      <c r="A267" s="3"/>
      <c r="B267" s="6"/>
      <c r="C267" s="19"/>
      <c r="D267" s="114"/>
      <c r="E267" s="114"/>
      <c r="F267" s="114"/>
      <c r="G267" s="114"/>
      <c r="H267" s="114"/>
      <c r="I267" s="3"/>
      <c r="J267" s="145"/>
    </row>
    <row r="268" spans="1:10">
      <c r="A268" s="3"/>
      <c r="B268" s="6"/>
      <c r="C268" s="19"/>
      <c r="D268" s="114"/>
      <c r="E268" s="114"/>
      <c r="F268" s="114"/>
      <c r="G268" s="114"/>
      <c r="H268" s="114"/>
      <c r="I268" s="3"/>
      <c r="J268" s="145"/>
    </row>
    <row r="269" spans="1:10">
      <c r="A269" s="3"/>
      <c r="B269" s="6"/>
      <c r="C269" s="19"/>
      <c r="D269" s="114"/>
      <c r="E269" s="114"/>
      <c r="F269" s="114"/>
      <c r="G269" s="114"/>
      <c r="H269" s="114"/>
      <c r="I269" s="3"/>
      <c r="J269" s="145"/>
    </row>
    <row r="270" spans="1:10">
      <c r="A270" s="3"/>
      <c r="B270" s="6"/>
      <c r="C270" s="19"/>
      <c r="D270" s="114"/>
      <c r="E270" s="114"/>
      <c r="F270" s="114"/>
      <c r="G270" s="114"/>
      <c r="H270" s="114"/>
      <c r="I270" s="3"/>
      <c r="J270" s="145"/>
    </row>
    <row r="271" spans="1:10">
      <c r="A271" s="3"/>
      <c r="B271" s="6"/>
      <c r="C271" s="19"/>
      <c r="D271" s="114"/>
      <c r="E271" s="114"/>
      <c r="F271" s="114"/>
      <c r="G271" s="114"/>
      <c r="H271" s="114"/>
      <c r="I271" s="3"/>
      <c r="J271" s="145"/>
    </row>
    <row r="272" spans="1:10">
      <c r="A272" s="3"/>
      <c r="B272" s="6"/>
      <c r="C272" s="19"/>
      <c r="D272" s="114"/>
      <c r="E272" s="114"/>
      <c r="F272" s="114"/>
      <c r="G272" s="114"/>
      <c r="H272" s="114"/>
      <c r="I272" s="3"/>
      <c r="J272" s="145"/>
    </row>
    <row r="273" spans="1:10">
      <c r="A273" s="3"/>
      <c r="B273" s="6"/>
      <c r="C273" s="19"/>
      <c r="D273" s="114"/>
      <c r="E273" s="114"/>
      <c r="F273" s="114"/>
      <c r="G273" s="114"/>
      <c r="H273" s="114"/>
      <c r="I273" s="3"/>
      <c r="J273" s="145"/>
    </row>
    <row r="274" spans="1:10">
      <c r="A274" s="3"/>
      <c r="B274" s="6"/>
      <c r="C274" s="19"/>
      <c r="D274" s="114"/>
      <c r="E274" s="114"/>
      <c r="F274" s="114"/>
      <c r="G274" s="114"/>
      <c r="H274" s="114"/>
      <c r="I274" s="3"/>
      <c r="J274" s="145"/>
    </row>
    <row r="275" spans="1:10">
      <c r="A275" s="3"/>
      <c r="B275" s="6"/>
      <c r="C275" s="19"/>
      <c r="D275" s="114"/>
      <c r="E275" s="114"/>
      <c r="F275" s="114"/>
      <c r="G275" s="114"/>
      <c r="H275" s="114"/>
      <c r="I275" s="3"/>
      <c r="J275" s="145"/>
    </row>
    <row r="276" spans="1:10">
      <c r="A276" s="3"/>
      <c r="B276" s="6"/>
      <c r="C276" s="19"/>
      <c r="D276" s="114"/>
      <c r="E276" s="114"/>
      <c r="F276" s="114"/>
      <c r="G276" s="114"/>
      <c r="H276" s="114"/>
      <c r="I276" s="3"/>
      <c r="J276" s="145"/>
    </row>
    <row r="277" spans="1:10">
      <c r="A277" s="3"/>
      <c r="B277" s="6"/>
      <c r="C277" s="19"/>
      <c r="D277" s="114"/>
      <c r="E277" s="114"/>
      <c r="F277" s="114"/>
      <c r="G277" s="114"/>
      <c r="H277" s="114"/>
      <c r="I277" s="3"/>
      <c r="J277" s="145"/>
    </row>
    <row r="278" spans="1:10">
      <c r="A278" s="3"/>
      <c r="B278" s="6"/>
      <c r="C278" s="19"/>
      <c r="D278" s="114"/>
      <c r="E278" s="114"/>
      <c r="F278" s="114"/>
      <c r="G278" s="114"/>
      <c r="H278" s="114"/>
      <c r="I278" s="3"/>
      <c r="J278" s="145"/>
    </row>
    <row r="279" spans="1:10">
      <c r="A279" s="3"/>
      <c r="B279" s="6"/>
      <c r="C279" s="19"/>
      <c r="D279" s="114"/>
      <c r="E279" s="114"/>
      <c r="F279" s="114"/>
      <c r="G279" s="114"/>
      <c r="H279" s="114"/>
      <c r="I279" s="3"/>
      <c r="J279" s="145"/>
    </row>
    <row r="280" spans="1:10">
      <c r="A280" s="3"/>
      <c r="B280" s="6"/>
      <c r="C280" s="19"/>
      <c r="D280" s="114"/>
      <c r="E280" s="114"/>
      <c r="F280" s="114"/>
      <c r="G280" s="114"/>
      <c r="H280" s="114"/>
      <c r="I280" s="3"/>
      <c r="J280" s="145"/>
    </row>
    <row r="281" spans="1:10">
      <c r="A281" s="3"/>
      <c r="B281" s="6"/>
      <c r="C281" s="19"/>
      <c r="D281" s="114"/>
      <c r="E281" s="114"/>
      <c r="F281" s="114"/>
      <c r="G281" s="114"/>
      <c r="H281" s="114"/>
      <c r="I281" s="3"/>
      <c r="J281" s="145"/>
    </row>
    <row r="282" spans="1:10">
      <c r="A282" s="3"/>
      <c r="B282" s="6"/>
      <c r="C282" s="19"/>
      <c r="D282" s="114"/>
      <c r="E282" s="114"/>
      <c r="F282" s="114"/>
      <c r="G282" s="114"/>
      <c r="H282" s="114"/>
      <c r="I282" s="3"/>
      <c r="J282" s="145"/>
    </row>
    <row r="283" spans="1:10">
      <c r="A283" s="3"/>
      <c r="B283" s="6"/>
      <c r="C283" s="19"/>
      <c r="D283" s="114"/>
      <c r="E283" s="114"/>
      <c r="F283" s="114"/>
      <c r="G283" s="114"/>
      <c r="H283" s="114"/>
      <c r="I283" s="3"/>
      <c r="J283" s="145"/>
    </row>
    <row r="284" spans="1:10">
      <c r="A284" s="3"/>
      <c r="B284" s="6"/>
      <c r="C284" s="19"/>
      <c r="D284" s="114"/>
      <c r="E284" s="114"/>
      <c r="F284" s="114"/>
      <c r="G284" s="114"/>
      <c r="H284" s="114"/>
      <c r="I284" s="3"/>
      <c r="J284" s="145"/>
    </row>
    <row r="285" spans="1:10">
      <c r="A285" s="3"/>
      <c r="B285" s="6"/>
      <c r="C285" s="19"/>
      <c r="D285" s="114"/>
      <c r="E285" s="114"/>
      <c r="F285" s="114"/>
      <c r="G285" s="114"/>
      <c r="H285" s="114"/>
      <c r="I285" s="3"/>
      <c r="J285" s="145"/>
    </row>
    <row r="286" spans="1:10">
      <c r="A286" s="3"/>
      <c r="B286" s="6"/>
      <c r="C286" s="19"/>
      <c r="D286" s="114"/>
      <c r="E286" s="114"/>
      <c r="F286" s="114"/>
      <c r="G286" s="114"/>
      <c r="H286" s="114"/>
      <c r="I286" s="3"/>
      <c r="J286" s="145"/>
    </row>
    <row r="287" spans="1:10">
      <c r="A287" s="3"/>
      <c r="B287" s="6"/>
      <c r="C287" s="19"/>
      <c r="D287" s="114"/>
      <c r="E287" s="114"/>
      <c r="F287" s="114"/>
      <c r="G287" s="114"/>
      <c r="H287" s="114"/>
      <c r="I287" s="3"/>
      <c r="J287" s="145"/>
    </row>
    <row r="288" spans="1:10">
      <c r="A288" s="3"/>
      <c r="B288" s="6"/>
      <c r="C288" s="19"/>
      <c r="D288" s="114"/>
      <c r="E288" s="114"/>
      <c r="F288" s="114"/>
      <c r="G288" s="114"/>
      <c r="H288" s="114"/>
      <c r="I288" s="3"/>
      <c r="J288" s="145"/>
    </row>
    <row r="289" spans="1:10">
      <c r="A289" s="3"/>
      <c r="B289" s="6"/>
      <c r="C289" s="19"/>
      <c r="D289" s="114"/>
      <c r="E289" s="114"/>
      <c r="F289" s="114"/>
      <c r="G289" s="114"/>
      <c r="H289" s="114"/>
      <c r="I289" s="3"/>
      <c r="J289" s="145"/>
    </row>
    <row r="290" spans="1:10">
      <c r="A290" s="3"/>
      <c r="B290" s="6"/>
      <c r="C290" s="19"/>
      <c r="D290" s="114"/>
      <c r="E290" s="114"/>
      <c r="F290" s="114"/>
      <c r="G290" s="114"/>
      <c r="H290" s="114"/>
      <c r="I290" s="3"/>
      <c r="J290" s="145"/>
    </row>
    <row r="291" spans="1:10">
      <c r="A291" s="3"/>
      <c r="B291" s="6"/>
      <c r="C291" s="19"/>
      <c r="D291" s="114"/>
      <c r="E291" s="114"/>
      <c r="F291" s="114"/>
      <c r="G291" s="114"/>
      <c r="H291" s="114"/>
      <c r="I291" s="3"/>
      <c r="J291" s="145"/>
    </row>
    <row r="292" spans="1:10">
      <c r="A292" s="3"/>
      <c r="B292" s="6"/>
      <c r="C292" s="19"/>
      <c r="D292" s="114"/>
      <c r="E292" s="114"/>
      <c r="F292" s="114"/>
      <c r="G292" s="114"/>
      <c r="H292" s="114"/>
      <c r="I292" s="3"/>
      <c r="J292" s="145"/>
    </row>
    <row r="293" spans="1:10">
      <c r="A293" s="3"/>
      <c r="B293" s="6"/>
      <c r="C293" s="19"/>
      <c r="D293" s="114"/>
      <c r="E293" s="114"/>
      <c r="F293" s="114"/>
      <c r="G293" s="114"/>
      <c r="H293" s="114"/>
      <c r="I293" s="3"/>
      <c r="J293" s="145"/>
    </row>
    <row r="294" spans="1:10">
      <c r="A294" s="3"/>
      <c r="B294" s="6"/>
      <c r="C294" s="19"/>
      <c r="D294" s="114"/>
      <c r="E294" s="114"/>
      <c r="F294" s="114"/>
      <c r="G294" s="114"/>
      <c r="H294" s="114"/>
      <c r="I294" s="3"/>
      <c r="J294" s="145"/>
    </row>
    <row r="295" spans="1:10">
      <c r="A295" s="3"/>
      <c r="B295" s="6"/>
      <c r="C295" s="19"/>
      <c r="D295" s="114"/>
      <c r="E295" s="114"/>
      <c r="F295" s="114"/>
      <c r="G295" s="114"/>
      <c r="H295" s="114"/>
      <c r="I295" s="3"/>
      <c r="J295" s="145"/>
    </row>
    <row r="296" spans="1:10">
      <c r="A296" s="3"/>
      <c r="B296" s="6"/>
      <c r="C296" s="19"/>
      <c r="D296" s="114"/>
      <c r="E296" s="114"/>
      <c r="F296" s="114"/>
      <c r="G296" s="114"/>
      <c r="H296" s="114"/>
      <c r="I296" s="3"/>
      <c r="J296" s="145"/>
    </row>
    <row r="297" spans="1:10">
      <c r="A297" s="3"/>
      <c r="B297" s="6"/>
      <c r="C297" s="19"/>
      <c r="D297" s="114"/>
      <c r="E297" s="114"/>
      <c r="F297" s="114"/>
      <c r="G297" s="114"/>
      <c r="H297" s="114"/>
      <c r="I297" s="3"/>
      <c r="J297" s="145"/>
    </row>
    <row r="298" spans="1:10">
      <c r="A298" s="3"/>
      <c r="B298" s="6"/>
      <c r="C298" s="19"/>
      <c r="D298" s="114"/>
      <c r="E298" s="114"/>
      <c r="F298" s="114"/>
      <c r="G298" s="114"/>
      <c r="H298" s="114"/>
      <c r="I298" s="3"/>
      <c r="J298" s="145"/>
    </row>
    <row r="299" spans="1:10">
      <c r="A299" s="3"/>
      <c r="B299" s="6"/>
      <c r="C299" s="19"/>
      <c r="D299" s="114"/>
      <c r="E299" s="114"/>
      <c r="F299" s="114"/>
      <c r="G299" s="114"/>
      <c r="H299" s="114"/>
      <c r="I299" s="3"/>
      <c r="J299" s="145"/>
    </row>
    <row r="300" spans="1:10">
      <c r="A300" s="3"/>
      <c r="B300" s="6"/>
      <c r="C300" s="19"/>
      <c r="D300" s="114"/>
      <c r="E300" s="114"/>
      <c r="F300" s="114"/>
      <c r="G300" s="114"/>
      <c r="H300" s="114"/>
      <c r="I300" s="3"/>
      <c r="J300" s="145"/>
    </row>
    <row r="301" spans="1:10">
      <c r="A301" s="3"/>
      <c r="B301" s="6"/>
      <c r="C301" s="19"/>
      <c r="D301" s="114"/>
      <c r="E301" s="114"/>
      <c r="F301" s="114"/>
      <c r="G301" s="114"/>
      <c r="H301" s="114"/>
      <c r="I301" s="3"/>
      <c r="J301" s="145"/>
    </row>
    <row r="302" spans="1:10">
      <c r="A302" s="3"/>
      <c r="B302" s="6"/>
      <c r="C302" s="19"/>
      <c r="D302" s="114"/>
      <c r="E302" s="114"/>
      <c r="F302" s="114"/>
      <c r="G302" s="114"/>
      <c r="H302" s="114"/>
      <c r="I302" s="3"/>
      <c r="J302" s="145"/>
    </row>
    <row r="303" spans="1:10">
      <c r="A303" s="3"/>
      <c r="B303" s="6"/>
      <c r="C303" s="19"/>
      <c r="D303" s="114"/>
      <c r="E303" s="114"/>
      <c r="F303" s="114"/>
      <c r="G303" s="114"/>
      <c r="H303" s="114"/>
      <c r="I303" s="3"/>
      <c r="J303" s="145"/>
    </row>
    <row r="304" spans="1:10">
      <c r="A304" s="3"/>
      <c r="B304" s="6"/>
      <c r="C304" s="19"/>
      <c r="D304" s="114"/>
      <c r="E304" s="114"/>
      <c r="F304" s="114"/>
      <c r="G304" s="114"/>
      <c r="H304" s="114"/>
      <c r="I304" s="3"/>
      <c r="J304" s="145"/>
    </row>
    <row r="305" spans="1:10">
      <c r="A305" s="3"/>
      <c r="B305" s="6"/>
      <c r="C305" s="19"/>
      <c r="D305" s="114"/>
      <c r="E305" s="114"/>
      <c r="F305" s="114"/>
      <c r="G305" s="114"/>
      <c r="H305" s="114"/>
      <c r="I305" s="3"/>
      <c r="J305" s="145"/>
    </row>
    <row r="306" spans="1:10">
      <c r="A306" s="3"/>
      <c r="B306" s="6"/>
      <c r="C306" s="19"/>
      <c r="D306" s="114"/>
      <c r="E306" s="114"/>
      <c r="F306" s="114"/>
      <c r="G306" s="114"/>
      <c r="H306" s="114"/>
      <c r="I306" s="3"/>
      <c r="J306" s="145"/>
    </row>
    <row r="307" spans="1:10">
      <c r="A307" s="3"/>
      <c r="B307" s="6"/>
      <c r="C307" s="19"/>
      <c r="D307" s="114"/>
      <c r="E307" s="114"/>
      <c r="F307" s="114"/>
      <c r="G307" s="114"/>
      <c r="H307" s="114"/>
      <c r="I307" s="3"/>
      <c r="J307" s="145"/>
    </row>
    <row r="308" spans="1:10">
      <c r="A308" s="3"/>
      <c r="B308" s="6"/>
      <c r="C308" s="19"/>
      <c r="D308" s="114"/>
      <c r="E308" s="114"/>
      <c r="F308" s="114"/>
      <c r="G308" s="114"/>
      <c r="H308" s="114"/>
      <c r="I308" s="3"/>
      <c r="J308" s="145"/>
    </row>
    <row r="309" spans="1:10">
      <c r="A309" s="3"/>
      <c r="B309" s="6"/>
      <c r="C309" s="19"/>
      <c r="D309" s="114"/>
      <c r="E309" s="114"/>
      <c r="F309" s="114"/>
      <c r="G309" s="114"/>
      <c r="H309" s="114"/>
      <c r="I309" s="3"/>
      <c r="J309" s="145"/>
    </row>
    <row r="310" spans="1:10">
      <c r="A310" s="3"/>
      <c r="B310" s="6"/>
      <c r="C310" s="19"/>
      <c r="D310" s="114"/>
      <c r="E310" s="114"/>
      <c r="F310" s="114"/>
      <c r="G310" s="114"/>
      <c r="H310" s="114"/>
      <c r="I310" s="3"/>
      <c r="J310" s="145"/>
    </row>
    <row r="311" spans="1:10">
      <c r="A311" s="3"/>
      <c r="B311" s="6"/>
      <c r="C311" s="19"/>
      <c r="D311" s="114"/>
      <c r="E311" s="114"/>
      <c r="F311" s="114"/>
      <c r="G311" s="114"/>
      <c r="H311" s="114"/>
      <c r="I311" s="3"/>
      <c r="J311" s="145"/>
    </row>
    <row r="312" spans="1:10">
      <c r="A312" s="3"/>
      <c r="B312" s="6"/>
      <c r="C312" s="19"/>
      <c r="D312" s="114"/>
      <c r="E312" s="114"/>
      <c r="F312" s="114"/>
      <c r="G312" s="114"/>
      <c r="H312" s="114"/>
      <c r="I312" s="3"/>
      <c r="J312" s="145"/>
    </row>
    <row r="313" spans="1:10">
      <c r="A313" s="3"/>
      <c r="B313" s="6"/>
      <c r="C313" s="19"/>
      <c r="D313" s="114"/>
      <c r="E313" s="114"/>
      <c r="F313" s="114"/>
      <c r="G313" s="114"/>
      <c r="H313" s="114"/>
      <c r="I313" s="3"/>
      <c r="J313" s="145"/>
    </row>
    <row r="314" spans="1:10">
      <c r="A314" s="3"/>
      <c r="B314" s="6"/>
      <c r="C314" s="19"/>
      <c r="D314" s="114"/>
      <c r="E314" s="114"/>
      <c r="F314" s="114"/>
      <c r="G314" s="114"/>
      <c r="H314" s="114"/>
      <c r="I314" s="3"/>
      <c r="J314" s="145"/>
    </row>
    <row r="315" spans="1:10">
      <c r="A315" s="3"/>
      <c r="B315" s="6"/>
      <c r="C315" s="19"/>
      <c r="D315" s="114"/>
      <c r="E315" s="114"/>
      <c r="F315" s="114"/>
      <c r="G315" s="114"/>
      <c r="H315" s="114"/>
      <c r="I315" s="3"/>
      <c r="J315" s="145"/>
    </row>
    <row r="316" spans="1:10">
      <c r="A316" s="3"/>
      <c r="B316" s="6"/>
      <c r="C316" s="19"/>
      <c r="D316" s="114"/>
      <c r="E316" s="114"/>
      <c r="F316" s="114"/>
      <c r="G316" s="114"/>
      <c r="H316" s="114"/>
      <c r="I316" s="3"/>
      <c r="J316" s="145"/>
    </row>
    <row r="317" spans="1:10">
      <c r="A317" s="3"/>
      <c r="B317" s="6"/>
      <c r="C317" s="19"/>
      <c r="D317" s="114"/>
      <c r="E317" s="114"/>
      <c r="F317" s="114"/>
      <c r="G317" s="114"/>
      <c r="H317" s="114"/>
      <c r="I317" s="3"/>
      <c r="J317" s="145"/>
    </row>
    <row r="318" spans="1:10">
      <c r="A318" s="3"/>
      <c r="B318" s="6"/>
      <c r="C318" s="19"/>
      <c r="D318" s="114"/>
      <c r="E318" s="114"/>
      <c r="F318" s="114"/>
      <c r="G318" s="114"/>
      <c r="H318" s="114"/>
      <c r="I318" s="3"/>
      <c r="J318" s="145"/>
    </row>
    <row r="319" spans="1:10">
      <c r="A319" s="3"/>
      <c r="B319" s="6"/>
      <c r="C319" s="19"/>
      <c r="D319" s="114"/>
      <c r="E319" s="114"/>
      <c r="F319" s="114"/>
      <c r="G319" s="114"/>
      <c r="H319" s="114"/>
      <c r="I319" s="3"/>
      <c r="J319" s="145"/>
    </row>
    <row r="320" spans="1:10">
      <c r="A320" s="3"/>
      <c r="B320" s="6"/>
      <c r="C320" s="19"/>
      <c r="D320" s="114"/>
      <c r="E320" s="114"/>
      <c r="F320" s="114"/>
      <c r="G320" s="114"/>
      <c r="H320" s="114"/>
      <c r="I320" s="3"/>
      <c r="J320" s="145"/>
    </row>
    <row r="321" spans="1:10">
      <c r="A321" s="3"/>
      <c r="B321" s="6"/>
      <c r="C321" s="19"/>
      <c r="D321" s="114"/>
      <c r="E321" s="114"/>
      <c r="F321" s="114"/>
      <c r="G321" s="114"/>
      <c r="H321" s="114"/>
      <c r="I321" s="3"/>
      <c r="J321" s="145"/>
    </row>
    <row r="322" spans="1:10">
      <c r="A322" s="3"/>
      <c r="B322" s="6"/>
      <c r="C322" s="19"/>
      <c r="D322" s="114"/>
      <c r="E322" s="114"/>
      <c r="F322" s="114"/>
      <c r="G322" s="114"/>
      <c r="H322" s="114"/>
      <c r="I322" s="3"/>
      <c r="J322" s="145"/>
    </row>
    <row r="323" spans="1:10">
      <c r="A323" s="3"/>
      <c r="B323" s="6"/>
      <c r="C323" s="19"/>
      <c r="D323" s="114"/>
      <c r="E323" s="114"/>
      <c r="F323" s="114"/>
      <c r="G323" s="114"/>
      <c r="H323" s="114"/>
      <c r="I323" s="3"/>
      <c r="J323" s="145"/>
    </row>
    <row r="324" spans="1:10">
      <c r="A324" s="3"/>
      <c r="B324" s="6"/>
      <c r="C324" s="19"/>
      <c r="D324" s="114"/>
      <c r="E324" s="114"/>
      <c r="F324" s="114"/>
      <c r="G324" s="114"/>
      <c r="H324" s="114"/>
      <c r="I324" s="3"/>
      <c r="J324" s="145"/>
    </row>
    <row r="325" spans="1:10">
      <c r="A325" s="3"/>
      <c r="B325" s="6"/>
      <c r="C325" s="19"/>
      <c r="D325" s="114"/>
      <c r="E325" s="114"/>
      <c r="F325" s="114"/>
      <c r="G325" s="114"/>
      <c r="H325" s="114"/>
      <c r="I325" s="3"/>
      <c r="J325" s="145"/>
    </row>
    <row r="326" spans="1:10">
      <c r="A326" s="3"/>
      <c r="B326" s="6"/>
      <c r="C326" s="19"/>
      <c r="D326" s="114"/>
      <c r="E326" s="114"/>
      <c r="F326" s="114"/>
      <c r="G326" s="114"/>
      <c r="H326" s="114"/>
      <c r="I326" s="3"/>
      <c r="J326" s="145"/>
    </row>
    <row r="327" spans="1:10">
      <c r="A327" s="3"/>
      <c r="B327" s="6"/>
      <c r="C327" s="19"/>
      <c r="D327" s="114"/>
      <c r="E327" s="114"/>
      <c r="F327" s="114"/>
      <c r="G327" s="114"/>
      <c r="H327" s="114"/>
      <c r="I327" s="3"/>
      <c r="J327" s="145"/>
    </row>
    <row r="328" spans="1:10">
      <c r="A328" s="3"/>
      <c r="B328" s="6"/>
      <c r="C328" s="19"/>
      <c r="D328" s="114"/>
      <c r="E328" s="114"/>
      <c r="F328" s="114"/>
      <c r="G328" s="114"/>
      <c r="H328" s="114"/>
      <c r="I328" s="3"/>
      <c r="J328" s="145"/>
    </row>
    <row r="329" spans="1:10">
      <c r="A329" s="3"/>
      <c r="B329" s="6"/>
      <c r="C329" s="19"/>
      <c r="D329" s="114"/>
      <c r="E329" s="114"/>
      <c r="F329" s="114"/>
      <c r="G329" s="114"/>
      <c r="H329" s="114"/>
      <c r="I329" s="3"/>
      <c r="J329" s="145"/>
    </row>
    <row r="330" spans="1:10">
      <c r="A330" s="3"/>
      <c r="B330" s="6"/>
      <c r="C330" s="19"/>
      <c r="D330" s="114"/>
      <c r="E330" s="114"/>
      <c r="F330" s="114"/>
      <c r="G330" s="114"/>
      <c r="H330" s="114"/>
      <c r="I330" s="3"/>
      <c r="J330" s="145"/>
    </row>
    <row r="331" spans="1:10">
      <c r="A331" s="3"/>
      <c r="B331" s="6"/>
      <c r="C331" s="19"/>
      <c r="D331" s="114"/>
      <c r="E331" s="114"/>
      <c r="F331" s="114"/>
      <c r="G331" s="114"/>
      <c r="H331" s="114"/>
      <c r="I331" s="3"/>
      <c r="J331" s="145"/>
    </row>
    <row r="332" spans="1:10">
      <c r="A332" s="3"/>
      <c r="B332" s="6"/>
      <c r="C332" s="19"/>
      <c r="D332" s="114"/>
      <c r="E332" s="114"/>
      <c r="F332" s="114"/>
      <c r="G332" s="114"/>
      <c r="H332" s="114"/>
      <c r="I332" s="3"/>
      <c r="J332" s="145"/>
    </row>
    <row r="333" spans="1:10">
      <c r="A333" s="3"/>
      <c r="B333" s="6"/>
      <c r="C333" s="19"/>
      <c r="D333" s="114"/>
      <c r="E333" s="114"/>
      <c r="F333" s="114"/>
      <c r="G333" s="114"/>
      <c r="H333" s="114"/>
      <c r="I333" s="3"/>
      <c r="J333" s="145"/>
    </row>
    <row r="334" spans="1:10">
      <c r="A334" s="3"/>
      <c r="B334" s="6"/>
      <c r="C334" s="19"/>
      <c r="D334" s="114"/>
      <c r="E334" s="114"/>
      <c r="F334" s="114"/>
      <c r="G334" s="114"/>
      <c r="H334" s="114"/>
      <c r="I334" s="3"/>
      <c r="J334" s="145"/>
    </row>
    <row r="335" spans="1:10">
      <c r="A335" s="3"/>
      <c r="B335" s="6"/>
      <c r="C335" s="19"/>
      <c r="D335" s="114"/>
      <c r="E335" s="114"/>
      <c r="F335" s="114"/>
      <c r="G335" s="114"/>
      <c r="H335" s="114"/>
      <c r="I335" s="3"/>
      <c r="J335" s="145"/>
    </row>
    <row r="336" spans="1:10">
      <c r="A336" s="3"/>
      <c r="B336" s="6"/>
      <c r="C336" s="19"/>
      <c r="D336" s="114"/>
      <c r="E336" s="114"/>
      <c r="F336" s="114"/>
      <c r="G336" s="114"/>
      <c r="H336" s="114"/>
      <c r="I336" s="3"/>
      <c r="J336" s="145"/>
    </row>
    <row r="337" spans="1:10">
      <c r="A337" s="3"/>
      <c r="B337" s="6"/>
      <c r="C337" s="19"/>
      <c r="D337" s="114"/>
      <c r="E337" s="114"/>
      <c r="F337" s="114"/>
      <c r="G337" s="114"/>
      <c r="H337" s="114"/>
      <c r="I337" s="3"/>
      <c r="J337" s="145"/>
    </row>
    <row r="338" spans="1:10">
      <c r="A338" s="3"/>
      <c r="B338" s="6"/>
      <c r="C338" s="19"/>
      <c r="D338" s="114"/>
      <c r="E338" s="114"/>
      <c r="F338" s="114"/>
      <c r="G338" s="114"/>
      <c r="H338" s="114"/>
      <c r="I338" s="3"/>
      <c r="J338" s="145"/>
    </row>
    <row r="339" spans="1:10">
      <c r="A339" s="3"/>
      <c r="B339" s="6"/>
      <c r="C339" s="19"/>
      <c r="D339" s="114"/>
      <c r="E339" s="114"/>
      <c r="F339" s="114"/>
      <c r="G339" s="114"/>
      <c r="H339" s="114"/>
      <c r="I339" s="3"/>
      <c r="J339" s="145"/>
    </row>
    <row r="340" spans="1:10">
      <c r="A340" s="3"/>
      <c r="B340" s="6"/>
      <c r="C340" s="19"/>
      <c r="D340" s="114"/>
      <c r="E340" s="114"/>
      <c r="F340" s="114"/>
      <c r="G340" s="114"/>
      <c r="H340" s="114"/>
      <c r="I340" s="3"/>
      <c r="J340" s="145"/>
    </row>
    <row r="341" spans="1:10">
      <c r="A341" s="3"/>
      <c r="B341" s="6"/>
      <c r="C341" s="19"/>
      <c r="D341" s="114"/>
      <c r="E341" s="114"/>
      <c r="F341" s="114"/>
      <c r="G341" s="114"/>
      <c r="H341" s="114"/>
      <c r="I341" s="3"/>
      <c r="J341" s="145"/>
    </row>
    <row r="342" spans="1:10">
      <c r="A342" s="3"/>
      <c r="B342" s="6"/>
      <c r="C342" s="19"/>
      <c r="D342" s="114"/>
      <c r="E342" s="114"/>
      <c r="F342" s="114"/>
      <c r="G342" s="114"/>
      <c r="H342" s="114"/>
      <c r="I342" s="3"/>
      <c r="J342" s="145"/>
    </row>
    <row r="343" spans="1:10">
      <c r="A343" s="3"/>
      <c r="B343" s="6"/>
      <c r="C343" s="19"/>
      <c r="D343" s="114"/>
      <c r="E343" s="114"/>
      <c r="F343" s="114"/>
      <c r="G343" s="114"/>
      <c r="H343" s="114"/>
      <c r="I343" s="3"/>
      <c r="J343" s="145"/>
    </row>
    <row r="344" spans="1:10">
      <c r="A344" s="3"/>
      <c r="B344" s="6"/>
      <c r="C344" s="19"/>
      <c r="D344" s="114"/>
      <c r="E344" s="114"/>
      <c r="F344" s="114"/>
      <c r="G344" s="114"/>
      <c r="H344" s="114"/>
      <c r="I344" s="3"/>
      <c r="J344" s="145"/>
    </row>
    <row r="345" spans="1:10">
      <c r="A345" s="3"/>
      <c r="B345" s="6"/>
      <c r="C345" s="19"/>
      <c r="D345" s="114"/>
      <c r="E345" s="114"/>
      <c r="F345" s="114"/>
      <c r="G345" s="114"/>
      <c r="H345" s="114"/>
      <c r="I345" s="3"/>
      <c r="J345" s="145"/>
    </row>
    <row r="346" spans="1:10">
      <c r="A346" s="3"/>
      <c r="B346" s="6"/>
      <c r="C346" s="19"/>
      <c r="D346" s="114"/>
      <c r="E346" s="114"/>
      <c r="F346" s="114"/>
      <c r="G346" s="114"/>
      <c r="H346" s="114"/>
      <c r="I346" s="3"/>
      <c r="J346" s="145"/>
    </row>
    <row r="347" spans="1:10">
      <c r="A347" s="3"/>
      <c r="B347" s="6"/>
      <c r="C347" s="19"/>
      <c r="D347" s="114"/>
      <c r="E347" s="114"/>
      <c r="F347" s="114"/>
      <c r="G347" s="114"/>
      <c r="H347" s="114"/>
      <c r="I347" s="3"/>
      <c r="J347" s="145"/>
    </row>
    <row r="348" spans="1:10">
      <c r="A348" s="3"/>
      <c r="B348" s="6"/>
      <c r="C348" s="19"/>
      <c r="D348" s="114"/>
      <c r="E348" s="114"/>
      <c r="F348" s="114"/>
      <c r="G348" s="114"/>
      <c r="H348" s="114"/>
      <c r="I348" s="3"/>
      <c r="J348" s="145"/>
    </row>
    <row r="349" spans="1:10">
      <c r="A349" s="3"/>
      <c r="B349" s="6"/>
      <c r="C349" s="19"/>
      <c r="D349" s="114"/>
      <c r="E349" s="114"/>
      <c r="F349" s="114"/>
      <c r="G349" s="114"/>
      <c r="H349" s="114"/>
      <c r="I349" s="3"/>
      <c r="J349" s="145"/>
    </row>
    <row r="350" spans="1:10">
      <c r="A350" s="3"/>
      <c r="B350" s="6"/>
      <c r="C350" s="19"/>
      <c r="D350" s="114"/>
      <c r="E350" s="114"/>
      <c r="F350" s="114"/>
      <c r="G350" s="114"/>
      <c r="H350" s="114"/>
      <c r="I350" s="3"/>
      <c r="J350" s="145"/>
    </row>
    <row r="351" spans="1:10">
      <c r="A351" s="3"/>
      <c r="B351" s="6"/>
      <c r="C351" s="19"/>
      <c r="D351" s="114"/>
      <c r="E351" s="114"/>
      <c r="F351" s="114"/>
      <c r="G351" s="114"/>
      <c r="H351" s="114"/>
      <c r="I351" s="3"/>
      <c r="J351" s="145"/>
    </row>
    <row r="352" spans="1:10">
      <c r="A352" s="3"/>
      <c r="B352" s="6"/>
      <c r="C352" s="19"/>
      <c r="D352" s="114"/>
      <c r="E352" s="114"/>
      <c r="F352" s="114"/>
      <c r="G352" s="114"/>
      <c r="H352" s="114"/>
      <c r="I352" s="3"/>
      <c r="J352" s="145"/>
    </row>
    <row r="353" spans="1:10">
      <c r="A353" s="3"/>
      <c r="B353" s="6"/>
      <c r="C353" s="19"/>
      <c r="D353" s="114"/>
      <c r="E353" s="114"/>
      <c r="F353" s="114"/>
      <c r="G353" s="114"/>
      <c r="H353" s="114"/>
      <c r="I353" s="3"/>
      <c r="J353" s="145"/>
    </row>
    <row r="354" spans="1:10">
      <c r="A354" s="3"/>
      <c r="B354" s="6"/>
      <c r="C354" s="19"/>
      <c r="D354" s="114"/>
      <c r="E354" s="114"/>
      <c r="F354" s="114"/>
      <c r="G354" s="114"/>
      <c r="H354" s="114"/>
      <c r="I354" s="3"/>
      <c r="J354" s="145"/>
    </row>
    <row r="355" spans="1:10">
      <c r="A355" s="3"/>
      <c r="B355" s="6"/>
      <c r="C355" s="19"/>
      <c r="D355" s="114"/>
      <c r="E355" s="114"/>
      <c r="F355" s="114"/>
      <c r="G355" s="114"/>
      <c r="H355" s="114"/>
      <c r="I355" s="3"/>
      <c r="J355" s="145"/>
    </row>
    <row r="356" spans="1:10">
      <c r="A356" s="3"/>
      <c r="B356" s="6"/>
      <c r="C356" s="19"/>
      <c r="D356" s="114"/>
      <c r="E356" s="114"/>
      <c r="F356" s="114"/>
      <c r="G356" s="114"/>
      <c r="H356" s="114"/>
      <c r="I356" s="3"/>
      <c r="J356" s="145"/>
    </row>
    <row r="357" spans="1:10">
      <c r="A357" s="3"/>
      <c r="B357" s="6"/>
      <c r="C357" s="19"/>
      <c r="D357" s="114"/>
      <c r="E357" s="114"/>
      <c r="F357" s="114"/>
      <c r="G357" s="114"/>
      <c r="H357" s="114"/>
      <c r="I357" s="3"/>
      <c r="J357" s="145"/>
    </row>
    <row r="358" spans="1:10">
      <c r="A358" s="3"/>
      <c r="B358" s="6"/>
      <c r="C358" s="19"/>
      <c r="D358" s="114"/>
      <c r="E358" s="114"/>
      <c r="F358" s="114"/>
      <c r="G358" s="114"/>
      <c r="H358" s="114"/>
      <c r="I358" s="3"/>
      <c r="J358" s="145"/>
    </row>
    <row r="359" spans="1:10">
      <c r="A359" s="3"/>
      <c r="B359" s="6"/>
      <c r="C359" s="19"/>
      <c r="D359" s="114"/>
      <c r="E359" s="114"/>
      <c r="F359" s="114"/>
      <c r="G359" s="114"/>
      <c r="H359" s="114"/>
      <c r="I359" s="3"/>
      <c r="J359" s="145"/>
    </row>
    <row r="360" spans="1:10">
      <c r="A360" s="3"/>
      <c r="B360" s="6"/>
      <c r="C360" s="19"/>
      <c r="D360" s="114"/>
      <c r="E360" s="114"/>
      <c r="F360" s="114"/>
      <c r="G360" s="114"/>
      <c r="H360" s="114"/>
      <c r="I360" s="3"/>
      <c r="J360" s="145"/>
    </row>
    <row r="361" spans="1:10">
      <c r="A361" s="3"/>
      <c r="B361" s="6"/>
      <c r="C361" s="19"/>
      <c r="D361" s="114"/>
      <c r="E361" s="114"/>
      <c r="F361" s="114"/>
      <c r="G361" s="114"/>
      <c r="H361" s="114"/>
      <c r="I361" s="3"/>
      <c r="J361" s="145"/>
    </row>
    <row r="362" spans="1:10">
      <c r="A362" s="3"/>
      <c r="B362" s="6"/>
      <c r="C362" s="19"/>
      <c r="D362" s="114"/>
      <c r="E362" s="114"/>
      <c r="F362" s="114"/>
      <c r="G362" s="114"/>
      <c r="H362" s="114"/>
      <c r="I362" s="3"/>
      <c r="J362" s="145"/>
    </row>
    <row r="363" spans="1:10">
      <c r="A363" s="3"/>
      <c r="B363" s="6"/>
      <c r="C363" s="19"/>
      <c r="D363" s="114"/>
      <c r="E363" s="114"/>
      <c r="F363" s="114"/>
      <c r="G363" s="114"/>
      <c r="H363" s="114"/>
      <c r="I363" s="3"/>
      <c r="J363" s="145"/>
    </row>
    <row r="364" spans="1:10">
      <c r="A364" s="3"/>
      <c r="B364" s="6"/>
      <c r="C364" s="19"/>
      <c r="D364" s="114"/>
      <c r="E364" s="114"/>
      <c r="F364" s="114"/>
      <c r="G364" s="114"/>
      <c r="H364" s="114"/>
      <c r="I364" s="3"/>
      <c r="J364" s="145"/>
    </row>
    <row r="365" spans="1:10">
      <c r="A365" s="3"/>
      <c r="B365" s="6"/>
      <c r="C365" s="19"/>
      <c r="D365" s="114"/>
      <c r="E365" s="114"/>
      <c r="F365" s="114"/>
      <c r="G365" s="114"/>
      <c r="H365" s="114"/>
      <c r="I365" s="3"/>
      <c r="J365" s="145"/>
    </row>
    <row r="366" spans="1:10">
      <c r="A366" s="3"/>
      <c r="B366" s="6"/>
      <c r="C366" s="19"/>
      <c r="D366" s="114"/>
      <c r="E366" s="114"/>
      <c r="F366" s="114"/>
      <c r="G366" s="114"/>
      <c r="H366" s="114"/>
      <c r="I366" s="3"/>
      <c r="J366" s="145"/>
    </row>
    <row r="367" spans="1:10">
      <c r="A367" s="3"/>
      <c r="B367" s="6"/>
      <c r="C367" s="19"/>
      <c r="D367" s="114"/>
      <c r="E367" s="114"/>
      <c r="F367" s="114"/>
      <c r="G367" s="114"/>
      <c r="H367" s="114"/>
      <c r="I367" s="3"/>
      <c r="J367" s="145"/>
    </row>
    <row r="368" spans="1:10">
      <c r="A368" s="3"/>
      <c r="B368" s="6"/>
      <c r="C368" s="19"/>
      <c r="D368" s="114"/>
      <c r="E368" s="114"/>
      <c r="F368" s="114"/>
      <c r="G368" s="114"/>
      <c r="H368" s="114"/>
      <c r="I368" s="3"/>
      <c r="J368" s="145"/>
    </row>
    <row r="369" spans="1:10">
      <c r="A369" s="3"/>
      <c r="B369" s="6"/>
      <c r="C369" s="19"/>
      <c r="D369" s="114"/>
      <c r="E369" s="114"/>
      <c r="F369" s="114"/>
      <c r="G369" s="114"/>
      <c r="H369" s="114"/>
      <c r="I369" s="3"/>
      <c r="J369" s="145"/>
    </row>
    <row r="370" spans="1:10">
      <c r="A370" s="3"/>
      <c r="B370" s="6"/>
      <c r="C370" s="19"/>
      <c r="D370" s="114"/>
      <c r="E370" s="114"/>
      <c r="F370" s="114"/>
      <c r="G370" s="114"/>
      <c r="H370" s="114"/>
      <c r="I370" s="3"/>
      <c r="J370" s="145"/>
    </row>
    <row r="371" spans="1:10">
      <c r="A371" s="3"/>
      <c r="B371" s="6"/>
      <c r="C371" s="19"/>
      <c r="D371" s="114"/>
      <c r="E371" s="114"/>
      <c r="F371" s="114"/>
      <c r="G371" s="114"/>
      <c r="H371" s="114"/>
      <c r="I371" s="3"/>
      <c r="J371" s="145"/>
    </row>
    <row r="372" spans="1:10">
      <c r="A372" s="3"/>
      <c r="B372" s="6"/>
      <c r="C372" s="19"/>
      <c r="D372" s="114"/>
      <c r="E372" s="114"/>
      <c r="F372" s="114"/>
      <c r="G372" s="114"/>
      <c r="H372" s="114"/>
      <c r="I372" s="3"/>
      <c r="J372" s="145"/>
    </row>
    <row r="373" spans="1:10">
      <c r="A373" s="3"/>
      <c r="B373" s="6"/>
      <c r="C373" s="19"/>
      <c r="D373" s="114"/>
      <c r="E373" s="114"/>
      <c r="F373" s="114"/>
      <c r="G373" s="114"/>
      <c r="H373" s="114"/>
      <c r="I373" s="3"/>
      <c r="J373" s="145"/>
    </row>
    <row r="374" spans="1:10">
      <c r="A374" s="3"/>
      <c r="B374" s="6"/>
      <c r="C374" s="19"/>
      <c r="D374" s="114"/>
      <c r="E374" s="114"/>
      <c r="F374" s="114"/>
      <c r="G374" s="114"/>
      <c r="H374" s="114"/>
      <c r="I374" s="3"/>
      <c r="J374" s="145"/>
    </row>
    <row r="375" spans="1:10">
      <c r="A375" s="3"/>
      <c r="B375" s="6"/>
      <c r="C375" s="19"/>
      <c r="D375" s="114"/>
      <c r="E375" s="114"/>
      <c r="F375" s="114"/>
      <c r="G375" s="114"/>
      <c r="H375" s="114"/>
      <c r="I375" s="3"/>
      <c r="J375" s="145"/>
    </row>
    <row r="376" spans="1:10">
      <c r="A376" s="3"/>
      <c r="B376" s="6"/>
      <c r="C376" s="19"/>
      <c r="D376" s="114"/>
      <c r="E376" s="114"/>
      <c r="F376" s="114"/>
      <c r="G376" s="114"/>
      <c r="H376" s="114"/>
      <c r="I376" s="3"/>
      <c r="J376" s="145"/>
    </row>
    <row r="377" spans="1:10">
      <c r="A377" s="3"/>
      <c r="B377" s="6"/>
      <c r="C377" s="19"/>
      <c r="D377" s="114"/>
      <c r="E377" s="114"/>
      <c r="F377" s="114"/>
      <c r="G377" s="114"/>
      <c r="H377" s="114"/>
      <c r="I377" s="3"/>
      <c r="J377" s="145"/>
    </row>
    <row r="378" spans="1:10">
      <c r="A378" s="3"/>
      <c r="B378" s="6"/>
      <c r="C378" s="19"/>
      <c r="D378" s="114"/>
      <c r="E378" s="114"/>
      <c r="F378" s="114"/>
      <c r="G378" s="114"/>
      <c r="H378" s="114"/>
      <c r="I378" s="3"/>
      <c r="J378" s="145"/>
    </row>
    <row r="379" spans="1:10">
      <c r="A379" s="3"/>
      <c r="B379" s="6"/>
      <c r="C379" s="19"/>
      <c r="D379" s="114"/>
      <c r="E379" s="114"/>
      <c r="F379" s="114"/>
      <c r="G379" s="114"/>
      <c r="H379" s="114"/>
      <c r="I379" s="3"/>
      <c r="J379" s="145"/>
    </row>
    <row r="380" spans="1:10">
      <c r="A380" s="3"/>
      <c r="B380" s="6"/>
      <c r="C380" s="19"/>
      <c r="D380" s="114"/>
      <c r="E380" s="114"/>
      <c r="F380" s="114"/>
      <c r="G380" s="114"/>
      <c r="H380" s="114"/>
      <c r="I380" s="3"/>
      <c r="J380" s="145"/>
    </row>
    <row r="381" spans="1:10">
      <c r="A381" s="3"/>
      <c r="B381" s="6"/>
      <c r="C381" s="19"/>
      <c r="D381" s="114"/>
      <c r="E381" s="114"/>
      <c r="F381" s="114"/>
      <c r="G381" s="114"/>
      <c r="H381" s="114"/>
      <c r="I381" s="3"/>
      <c r="J381" s="145"/>
    </row>
    <row r="382" spans="1:10">
      <c r="A382" s="3"/>
      <c r="B382" s="6"/>
      <c r="C382" s="19"/>
      <c r="D382" s="114"/>
      <c r="E382" s="114"/>
      <c r="F382" s="114"/>
      <c r="G382" s="114"/>
      <c r="H382" s="114"/>
      <c r="I382" s="3"/>
      <c r="J382" s="145"/>
    </row>
    <row r="383" spans="1:10">
      <c r="A383" s="3"/>
      <c r="B383" s="6"/>
      <c r="C383" s="19"/>
      <c r="D383" s="114"/>
      <c r="E383" s="114"/>
      <c r="F383" s="114"/>
      <c r="G383" s="114"/>
      <c r="H383" s="114"/>
      <c r="I383" s="3"/>
      <c r="J383" s="145"/>
    </row>
    <row r="384" spans="1:10">
      <c r="A384" s="3"/>
      <c r="B384" s="6"/>
      <c r="C384" s="19"/>
      <c r="D384" s="114"/>
      <c r="E384" s="114"/>
      <c r="F384" s="114"/>
      <c r="G384" s="114"/>
      <c r="H384" s="114"/>
      <c r="I384" s="3"/>
      <c r="J384" s="145"/>
    </row>
    <row r="385" spans="1:10">
      <c r="A385" s="3"/>
      <c r="B385" s="6"/>
      <c r="C385" s="19"/>
      <c r="D385" s="114"/>
      <c r="E385" s="114"/>
      <c r="F385" s="114"/>
      <c r="G385" s="114"/>
      <c r="H385" s="114"/>
      <c r="I385" s="3"/>
      <c r="J385" s="145"/>
    </row>
    <row r="386" spans="1:10">
      <c r="A386" s="3"/>
      <c r="B386" s="6"/>
      <c r="C386" s="19"/>
      <c r="D386" s="114"/>
      <c r="E386" s="114"/>
      <c r="F386" s="114"/>
      <c r="G386" s="114"/>
      <c r="H386" s="114"/>
      <c r="I386" s="3"/>
      <c r="J386" s="145"/>
    </row>
    <row r="387" spans="1:10">
      <c r="A387" s="3"/>
      <c r="B387" s="6"/>
      <c r="C387" s="19"/>
      <c r="D387" s="114"/>
      <c r="E387" s="114"/>
      <c r="F387" s="114"/>
      <c r="G387" s="114"/>
      <c r="H387" s="114"/>
      <c r="I387" s="3"/>
      <c r="J387" s="145"/>
    </row>
    <row r="388" spans="1:10">
      <c r="A388" s="3"/>
      <c r="B388" s="6"/>
      <c r="C388" s="19"/>
      <c r="D388" s="114"/>
      <c r="E388" s="114"/>
      <c r="F388" s="114"/>
      <c r="G388" s="114"/>
      <c r="H388" s="114"/>
      <c r="I388" s="3"/>
      <c r="J388" s="145"/>
    </row>
    <row r="389" spans="1:10">
      <c r="A389" s="3"/>
      <c r="B389" s="6"/>
      <c r="C389" s="19"/>
      <c r="D389" s="114"/>
      <c r="E389" s="114"/>
      <c r="F389" s="114"/>
      <c r="G389" s="114"/>
      <c r="H389" s="114"/>
      <c r="I389" s="3"/>
      <c r="J389" s="145"/>
    </row>
    <row r="390" spans="1:10">
      <c r="A390" s="3"/>
      <c r="B390" s="6"/>
      <c r="C390" s="19"/>
      <c r="D390" s="114"/>
      <c r="E390" s="114"/>
      <c r="F390" s="114"/>
      <c r="G390" s="114"/>
      <c r="H390" s="114"/>
      <c r="I390" s="3"/>
      <c r="J390" s="145"/>
    </row>
    <row r="391" spans="1:10">
      <c r="A391" s="3"/>
      <c r="B391" s="6"/>
      <c r="C391" s="19"/>
      <c r="D391" s="114"/>
      <c r="E391" s="114"/>
      <c r="F391" s="114"/>
      <c r="G391" s="114"/>
      <c r="H391" s="114"/>
      <c r="I391" s="3"/>
      <c r="J391" s="145"/>
    </row>
    <row r="392" spans="1:10">
      <c r="A392" s="3"/>
      <c r="B392" s="6"/>
      <c r="C392" s="19"/>
      <c r="D392" s="114"/>
      <c r="E392" s="114"/>
      <c r="F392" s="114"/>
      <c r="G392" s="114"/>
      <c r="H392" s="114"/>
      <c r="I392" s="3"/>
      <c r="J392" s="145"/>
    </row>
    <row r="393" spans="1:10">
      <c r="A393" s="3"/>
      <c r="B393" s="6"/>
      <c r="C393" s="19"/>
      <c r="D393" s="114"/>
      <c r="E393" s="114"/>
      <c r="F393" s="114"/>
      <c r="G393" s="114"/>
      <c r="H393" s="114"/>
      <c r="I393" s="3"/>
      <c r="J393" s="145"/>
    </row>
    <row r="394" spans="1:10">
      <c r="A394" s="3"/>
      <c r="B394" s="6"/>
      <c r="C394" s="19"/>
      <c r="D394" s="114"/>
      <c r="E394" s="114"/>
      <c r="F394" s="114"/>
      <c r="G394" s="114"/>
      <c r="H394" s="114"/>
      <c r="I394" s="3"/>
      <c r="J394" s="145"/>
    </row>
    <row r="395" spans="1:10">
      <c r="A395" s="3"/>
      <c r="B395" s="6"/>
      <c r="C395" s="19"/>
      <c r="D395" s="114"/>
      <c r="E395" s="114"/>
      <c r="F395" s="114"/>
      <c r="G395" s="114"/>
      <c r="H395" s="114"/>
      <c r="I395" s="3"/>
      <c r="J395" s="145"/>
    </row>
    <row r="396" spans="1:10">
      <c r="A396" s="3"/>
      <c r="B396" s="6"/>
      <c r="C396" s="19"/>
      <c r="D396" s="114"/>
      <c r="E396" s="114"/>
      <c r="F396" s="114"/>
      <c r="G396" s="114"/>
      <c r="H396" s="114"/>
      <c r="I396" s="3"/>
      <c r="J396" s="145"/>
    </row>
    <row r="397" spans="1:10">
      <c r="A397" s="3"/>
      <c r="B397" s="6"/>
      <c r="C397" s="19"/>
      <c r="D397" s="114"/>
      <c r="E397" s="114"/>
      <c r="F397" s="114"/>
      <c r="G397" s="114"/>
      <c r="H397" s="114"/>
      <c r="I397" s="3"/>
      <c r="J397" s="145"/>
    </row>
    <row r="398" spans="1:10">
      <c r="A398" s="3"/>
      <c r="B398" s="6"/>
      <c r="C398" s="19"/>
      <c r="D398" s="114"/>
      <c r="E398" s="114"/>
      <c r="F398" s="114"/>
      <c r="G398" s="114"/>
      <c r="H398" s="114"/>
      <c r="I398" s="3"/>
      <c r="J398" s="145"/>
    </row>
    <row r="399" spans="1:10">
      <c r="A399" s="3"/>
      <c r="B399" s="6"/>
      <c r="C399" s="19"/>
      <c r="D399" s="114"/>
      <c r="E399" s="114"/>
      <c r="F399" s="114"/>
      <c r="G399" s="114"/>
      <c r="H399" s="114"/>
      <c r="I399" s="3"/>
      <c r="J399" s="145"/>
    </row>
    <row r="400" spans="1:10">
      <c r="A400" s="3"/>
      <c r="B400" s="6"/>
      <c r="C400" s="19"/>
      <c r="D400" s="114"/>
      <c r="E400" s="114"/>
      <c r="F400" s="114"/>
      <c r="G400" s="114"/>
      <c r="H400" s="114"/>
      <c r="I400" s="3"/>
      <c r="J400" s="145"/>
    </row>
    <row r="401" spans="1:10">
      <c r="A401" s="3"/>
      <c r="B401" s="6"/>
      <c r="C401" s="19"/>
      <c r="D401" s="114"/>
      <c r="E401" s="114"/>
      <c r="F401" s="114"/>
      <c r="G401" s="114"/>
      <c r="H401" s="114"/>
      <c r="I401" s="3"/>
      <c r="J401" s="145"/>
    </row>
    <row r="402" spans="1:10">
      <c r="A402" s="3"/>
      <c r="B402" s="6"/>
      <c r="C402" s="19"/>
      <c r="D402" s="114"/>
      <c r="E402" s="114"/>
      <c r="F402" s="114"/>
      <c r="G402" s="114"/>
      <c r="H402" s="114"/>
      <c r="I402" s="3"/>
      <c r="J402" s="145"/>
    </row>
    <row r="403" spans="1:10">
      <c r="A403" s="3"/>
      <c r="B403" s="6"/>
      <c r="C403" s="19"/>
      <c r="D403" s="114"/>
      <c r="E403" s="114"/>
      <c r="F403" s="114"/>
      <c r="G403" s="114"/>
      <c r="H403" s="114"/>
      <c r="I403" s="3"/>
      <c r="J403" s="145"/>
    </row>
    <row r="404" spans="1:10">
      <c r="A404" s="3"/>
      <c r="B404" s="6"/>
      <c r="C404" s="19"/>
      <c r="D404" s="114"/>
      <c r="E404" s="114"/>
      <c r="F404" s="114"/>
      <c r="G404" s="114"/>
      <c r="H404" s="114"/>
      <c r="I404" s="3"/>
      <c r="J404" s="145"/>
    </row>
    <row r="405" spans="1:10">
      <c r="A405" s="3"/>
      <c r="B405" s="6"/>
      <c r="C405" s="19"/>
      <c r="D405" s="114"/>
      <c r="E405" s="114"/>
      <c r="F405" s="114"/>
      <c r="G405" s="114"/>
      <c r="H405" s="114"/>
      <c r="I405" s="3"/>
      <c r="J405" s="145"/>
    </row>
    <row r="406" spans="1:10">
      <c r="A406" s="3"/>
      <c r="B406" s="6"/>
      <c r="C406" s="19"/>
      <c r="D406" s="114"/>
      <c r="E406" s="114"/>
      <c r="F406" s="114"/>
      <c r="G406" s="114"/>
      <c r="H406" s="114"/>
      <c r="I406" s="3"/>
      <c r="J406" s="145"/>
    </row>
    <row r="407" spans="1:10">
      <c r="A407" s="3"/>
      <c r="B407" s="6"/>
      <c r="C407" s="19"/>
      <c r="D407" s="114"/>
      <c r="E407" s="114"/>
      <c r="F407" s="114"/>
      <c r="G407" s="114"/>
      <c r="H407" s="114"/>
      <c r="I407" s="3"/>
      <c r="J407" s="145"/>
    </row>
    <row r="408" spans="1:10">
      <c r="A408" s="3"/>
      <c r="B408" s="6"/>
      <c r="C408" s="19"/>
      <c r="D408" s="114"/>
      <c r="E408" s="114"/>
      <c r="F408" s="114"/>
      <c r="G408" s="114"/>
      <c r="H408" s="114"/>
      <c r="I408" s="3"/>
      <c r="J408" s="145"/>
    </row>
    <row r="409" spans="1:10">
      <c r="A409" s="3"/>
      <c r="B409" s="6"/>
      <c r="C409" s="19"/>
      <c r="D409" s="114"/>
      <c r="E409" s="114"/>
      <c r="F409" s="114"/>
      <c r="G409" s="114"/>
      <c r="H409" s="114"/>
      <c r="I409" s="3"/>
      <c r="J409" s="145"/>
    </row>
    <row r="410" spans="1:10">
      <c r="A410" s="3"/>
      <c r="B410" s="6"/>
      <c r="C410" s="19"/>
      <c r="D410" s="114"/>
      <c r="E410" s="114"/>
      <c r="F410" s="114"/>
      <c r="G410" s="114"/>
      <c r="H410" s="114"/>
      <c r="I410" s="3"/>
      <c r="J410" s="145"/>
    </row>
    <row r="411" spans="1:10">
      <c r="A411" s="3"/>
      <c r="B411" s="6"/>
      <c r="C411" s="19"/>
      <c r="D411" s="114"/>
      <c r="E411" s="114"/>
      <c r="F411" s="114"/>
      <c r="G411" s="114"/>
      <c r="H411" s="114"/>
      <c r="I411" s="3"/>
      <c r="J411" s="145"/>
    </row>
    <row r="412" spans="1:10">
      <c r="A412" s="3"/>
      <c r="B412" s="6"/>
      <c r="C412" s="19"/>
      <c r="D412" s="114"/>
      <c r="E412" s="114"/>
      <c r="F412" s="114"/>
      <c r="G412" s="114"/>
      <c r="H412" s="114"/>
      <c r="I412" s="3"/>
      <c r="J412" s="145"/>
    </row>
    <row r="413" spans="1:10">
      <c r="A413" s="3"/>
      <c r="B413" s="6"/>
      <c r="C413" s="19"/>
      <c r="D413" s="114"/>
      <c r="E413" s="114"/>
      <c r="F413" s="114"/>
      <c r="G413" s="114"/>
      <c r="H413" s="114"/>
      <c r="I413" s="3"/>
      <c r="J413" s="145"/>
    </row>
    <row r="414" spans="1:10">
      <c r="A414" s="3"/>
      <c r="B414" s="6"/>
      <c r="C414" s="19"/>
      <c r="D414" s="114"/>
      <c r="E414" s="114"/>
      <c r="F414" s="114"/>
      <c r="G414" s="114"/>
      <c r="H414" s="114"/>
      <c r="I414" s="3"/>
      <c r="J414" s="145"/>
    </row>
    <row r="415" spans="1:10">
      <c r="A415" s="3"/>
      <c r="B415" s="6"/>
      <c r="C415" s="19"/>
      <c r="D415" s="114"/>
      <c r="E415" s="114"/>
      <c r="F415" s="114"/>
      <c r="G415" s="114"/>
      <c r="H415" s="114"/>
      <c r="I415" s="3"/>
      <c r="J415" s="145"/>
    </row>
    <row r="416" spans="1:10">
      <c r="A416" s="3"/>
      <c r="B416" s="6"/>
      <c r="C416" s="19"/>
      <c r="D416" s="114"/>
      <c r="E416" s="114"/>
      <c r="F416" s="114"/>
      <c r="G416" s="114"/>
      <c r="H416" s="114"/>
      <c r="I416" s="3"/>
      <c r="J416" s="145"/>
    </row>
    <row r="417" spans="1:10">
      <c r="A417" s="3"/>
      <c r="B417" s="6"/>
      <c r="C417" s="19"/>
      <c r="D417" s="114"/>
      <c r="E417" s="114"/>
      <c r="F417" s="114"/>
      <c r="G417" s="114"/>
      <c r="H417" s="114"/>
      <c r="I417" s="3"/>
      <c r="J417" s="145"/>
    </row>
    <row r="418" spans="1:10">
      <c r="A418" s="3"/>
      <c r="B418" s="6"/>
      <c r="C418" s="19"/>
      <c r="D418" s="114"/>
      <c r="E418" s="114"/>
      <c r="F418" s="114"/>
      <c r="G418" s="114"/>
      <c r="H418" s="114"/>
      <c r="I418" s="3"/>
      <c r="J418" s="145"/>
    </row>
    <row r="419" spans="1:10">
      <c r="A419" s="3"/>
      <c r="B419" s="6"/>
      <c r="C419" s="19"/>
      <c r="D419" s="114"/>
      <c r="E419" s="114"/>
      <c r="F419" s="114"/>
      <c r="G419" s="114"/>
      <c r="H419" s="114"/>
      <c r="I419" s="3"/>
      <c r="J419" s="145"/>
    </row>
    <row r="420" spans="1:10">
      <c r="A420" s="3"/>
      <c r="B420" s="6"/>
      <c r="C420" s="19"/>
      <c r="D420" s="114"/>
      <c r="E420" s="114"/>
      <c r="F420" s="114"/>
      <c r="G420" s="114"/>
      <c r="H420" s="114"/>
      <c r="I420" s="3"/>
      <c r="J420" s="145"/>
    </row>
    <row r="421" spans="1:10">
      <c r="A421" s="3"/>
      <c r="B421" s="6"/>
      <c r="C421" s="19"/>
      <c r="D421" s="114"/>
      <c r="E421" s="114"/>
      <c r="F421" s="114"/>
      <c r="G421" s="114"/>
      <c r="H421" s="114"/>
      <c r="I421" s="3"/>
      <c r="J421" s="145"/>
    </row>
    <row r="422" spans="1:10">
      <c r="A422" s="3"/>
      <c r="B422" s="6"/>
      <c r="C422" s="19"/>
      <c r="D422" s="114"/>
      <c r="E422" s="114"/>
      <c r="F422" s="114"/>
      <c r="G422" s="114"/>
      <c r="H422" s="114"/>
      <c r="I422" s="3"/>
      <c r="J422" s="145"/>
    </row>
    <row r="423" spans="1:10">
      <c r="A423" s="3"/>
      <c r="B423" s="6"/>
      <c r="C423" s="19"/>
      <c r="D423" s="114"/>
      <c r="E423" s="114"/>
      <c r="F423" s="114"/>
      <c r="G423" s="114"/>
      <c r="H423" s="114"/>
      <c r="I423" s="3"/>
      <c r="J423" s="145"/>
    </row>
    <row r="424" spans="1:10">
      <c r="A424" s="3"/>
      <c r="B424" s="6"/>
      <c r="C424" s="19"/>
      <c r="D424" s="114"/>
      <c r="E424" s="114"/>
      <c r="F424" s="114"/>
      <c r="G424" s="114"/>
      <c r="H424" s="114"/>
      <c r="I424" s="3"/>
      <c r="J424" s="145"/>
    </row>
    <row r="425" spans="1:10">
      <c r="A425" s="3"/>
      <c r="B425" s="6"/>
      <c r="C425" s="19"/>
      <c r="D425" s="114"/>
      <c r="E425" s="114"/>
      <c r="F425" s="114"/>
      <c r="G425" s="114"/>
      <c r="H425" s="114"/>
      <c r="I425" s="3"/>
      <c r="J425" s="145"/>
    </row>
    <row r="426" spans="1:10">
      <c r="A426" s="3"/>
      <c r="B426" s="6"/>
      <c r="C426" s="19"/>
      <c r="D426" s="114"/>
      <c r="E426" s="114"/>
      <c r="F426" s="114"/>
      <c r="G426" s="114"/>
      <c r="H426" s="114"/>
      <c r="I426" s="3"/>
      <c r="J426" s="145"/>
    </row>
    <row r="427" spans="1:10">
      <c r="A427" s="3"/>
      <c r="B427" s="6"/>
      <c r="C427" s="19"/>
      <c r="D427" s="114"/>
      <c r="E427" s="114"/>
      <c r="F427" s="114"/>
      <c r="G427" s="114"/>
      <c r="H427" s="114"/>
      <c r="I427" s="3"/>
      <c r="J427" s="145"/>
    </row>
    <row r="428" spans="1:10">
      <c r="A428" s="3"/>
      <c r="B428" s="6"/>
      <c r="C428" s="19"/>
      <c r="D428" s="114"/>
      <c r="E428" s="114"/>
      <c r="F428" s="114"/>
      <c r="G428" s="114"/>
      <c r="H428" s="114"/>
      <c r="I428" s="3"/>
      <c r="J428" s="145"/>
    </row>
    <row r="429" spans="1:10">
      <c r="A429" s="3"/>
      <c r="B429" s="6"/>
      <c r="C429" s="19"/>
      <c r="D429" s="114"/>
      <c r="E429" s="114"/>
      <c r="F429" s="114"/>
      <c r="G429" s="114"/>
      <c r="H429" s="114"/>
      <c r="I429" s="3"/>
      <c r="J429" s="145"/>
    </row>
    <row r="430" spans="1:10">
      <c r="A430" s="3"/>
      <c r="B430" s="6"/>
      <c r="C430" s="19"/>
      <c r="D430" s="114"/>
      <c r="E430" s="114"/>
      <c r="F430" s="114"/>
      <c r="G430" s="114"/>
      <c r="H430" s="114"/>
      <c r="I430" s="3"/>
      <c r="J430" s="145"/>
    </row>
    <row r="431" spans="1:10">
      <c r="A431" s="3"/>
      <c r="B431" s="6"/>
      <c r="C431" s="19"/>
      <c r="D431" s="114"/>
      <c r="E431" s="114"/>
      <c r="F431" s="114"/>
      <c r="G431" s="114"/>
      <c r="H431" s="114"/>
      <c r="I431" s="3"/>
      <c r="J431" s="145"/>
    </row>
    <row r="432" spans="1:10">
      <c r="A432" s="3"/>
      <c r="B432" s="6"/>
      <c r="C432" s="19"/>
      <c r="D432" s="114"/>
      <c r="E432" s="114"/>
      <c r="F432" s="114"/>
      <c r="G432" s="114"/>
      <c r="H432" s="114"/>
      <c r="I432" s="3"/>
      <c r="J432" s="145"/>
    </row>
    <row r="433" spans="1:10">
      <c r="A433" s="3"/>
      <c r="B433" s="6"/>
      <c r="C433" s="19"/>
      <c r="D433" s="114"/>
      <c r="E433" s="114"/>
      <c r="F433" s="114"/>
      <c r="G433" s="114"/>
      <c r="H433" s="114"/>
      <c r="I433" s="3"/>
      <c r="J433" s="145"/>
    </row>
    <row r="434" spans="1:10">
      <c r="A434" s="3"/>
      <c r="B434" s="6"/>
      <c r="C434" s="19"/>
      <c r="D434" s="114"/>
      <c r="E434" s="114"/>
      <c r="F434" s="114"/>
      <c r="G434" s="114"/>
      <c r="H434" s="114"/>
      <c r="I434" s="3"/>
      <c r="J434" s="145"/>
    </row>
    <row r="435" spans="1:10">
      <c r="A435" s="3"/>
      <c r="B435" s="6"/>
      <c r="C435" s="19"/>
      <c r="D435" s="114"/>
      <c r="E435" s="114"/>
      <c r="F435" s="114"/>
      <c r="G435" s="114"/>
      <c r="H435" s="114"/>
      <c r="I435" s="3"/>
      <c r="J435" s="145"/>
    </row>
    <row r="436" spans="1:10">
      <c r="A436" s="3"/>
      <c r="B436" s="6"/>
      <c r="C436" s="19"/>
      <c r="D436" s="114"/>
      <c r="E436" s="114"/>
      <c r="F436" s="114"/>
      <c r="G436" s="114"/>
      <c r="H436" s="114"/>
      <c r="I436" s="3"/>
      <c r="J436" s="145"/>
    </row>
    <row r="437" spans="1:10">
      <c r="A437" s="3"/>
      <c r="B437" s="6"/>
      <c r="C437" s="19"/>
      <c r="D437" s="114"/>
      <c r="E437" s="114"/>
      <c r="F437" s="114"/>
      <c r="G437" s="114"/>
      <c r="H437" s="114"/>
      <c r="I437" s="3"/>
      <c r="J437" s="145"/>
    </row>
    <row r="438" spans="1:10">
      <c r="A438" s="3"/>
      <c r="B438" s="6"/>
      <c r="C438" s="19"/>
      <c r="D438" s="114"/>
      <c r="E438" s="114"/>
      <c r="F438" s="114"/>
      <c r="G438" s="114"/>
      <c r="H438" s="114"/>
      <c r="I438" s="3"/>
      <c r="J438" s="145"/>
    </row>
    <row r="439" spans="1:10">
      <c r="A439" s="3"/>
      <c r="B439" s="6"/>
      <c r="C439" s="19"/>
      <c r="D439" s="114"/>
      <c r="E439" s="114"/>
      <c r="F439" s="114"/>
      <c r="G439" s="114"/>
      <c r="H439" s="114"/>
      <c r="I439" s="3"/>
      <c r="J439" s="145"/>
    </row>
    <row r="440" spans="1:10">
      <c r="A440" s="3"/>
      <c r="B440" s="6"/>
      <c r="C440" s="19"/>
      <c r="D440" s="114"/>
      <c r="E440" s="114"/>
      <c r="F440" s="114"/>
      <c r="G440" s="114"/>
      <c r="H440" s="114"/>
      <c r="I440" s="3"/>
      <c r="J440" s="145"/>
    </row>
    <row r="441" spans="1:10">
      <c r="A441" s="3"/>
      <c r="B441" s="6"/>
      <c r="C441" s="19"/>
      <c r="D441" s="114"/>
      <c r="E441" s="114"/>
      <c r="F441" s="114"/>
      <c r="G441" s="114"/>
      <c r="H441" s="114"/>
      <c r="I441" s="3"/>
      <c r="J441" s="145"/>
    </row>
    <row r="442" spans="1:10">
      <c r="A442" s="3"/>
      <c r="B442" s="6"/>
      <c r="C442" s="19"/>
      <c r="D442" s="114"/>
      <c r="E442" s="114"/>
      <c r="F442" s="114"/>
      <c r="G442" s="114"/>
      <c r="H442" s="114"/>
      <c r="I442" s="3"/>
      <c r="J442" s="145"/>
    </row>
    <row r="443" spans="1:10">
      <c r="A443" s="3"/>
      <c r="B443" s="6"/>
      <c r="C443" s="19"/>
      <c r="D443" s="114"/>
      <c r="E443" s="114"/>
      <c r="F443" s="114"/>
      <c r="G443" s="114"/>
      <c r="H443" s="114"/>
      <c r="I443" s="3"/>
      <c r="J443" s="145"/>
    </row>
    <row r="444" spans="1:10">
      <c r="A444" s="3"/>
      <c r="B444" s="6"/>
      <c r="C444" s="19"/>
      <c r="D444" s="114"/>
      <c r="E444" s="114"/>
      <c r="F444" s="114"/>
      <c r="G444" s="114"/>
      <c r="H444" s="114"/>
      <c r="I444" s="3"/>
      <c r="J444" s="145"/>
    </row>
    <row r="445" spans="1:10">
      <c r="A445" s="3"/>
      <c r="B445" s="6"/>
      <c r="C445" s="19"/>
      <c r="D445" s="114"/>
      <c r="E445" s="114"/>
      <c r="F445" s="114"/>
      <c r="G445" s="114"/>
      <c r="H445" s="114"/>
      <c r="I445" s="3"/>
      <c r="J445" s="145"/>
    </row>
    <row r="446" spans="1:10">
      <c r="A446" s="3"/>
      <c r="B446" s="6"/>
      <c r="C446" s="19"/>
      <c r="D446" s="114"/>
      <c r="E446" s="114"/>
      <c r="F446" s="114"/>
      <c r="G446" s="114"/>
      <c r="H446" s="114"/>
      <c r="I446" s="3"/>
      <c r="J446" s="145"/>
    </row>
    <row r="447" spans="1:10">
      <c r="A447" s="3"/>
      <c r="B447" s="6"/>
      <c r="C447" s="19"/>
      <c r="D447" s="114"/>
      <c r="E447" s="114"/>
      <c r="F447" s="114"/>
      <c r="G447" s="114"/>
      <c r="H447" s="114"/>
      <c r="I447" s="3"/>
      <c r="J447" s="145"/>
    </row>
    <row r="448" spans="1:10">
      <c r="A448" s="3"/>
      <c r="B448" s="6"/>
      <c r="C448" s="19"/>
      <c r="D448" s="114"/>
      <c r="E448" s="114"/>
      <c r="F448" s="114"/>
      <c r="G448" s="114"/>
      <c r="H448" s="114"/>
      <c r="I448" s="3"/>
      <c r="J448" s="145"/>
    </row>
    <row r="449" spans="1:10">
      <c r="A449" s="3"/>
      <c r="B449" s="6"/>
      <c r="C449" s="19"/>
      <c r="D449" s="114"/>
      <c r="E449" s="114"/>
      <c r="F449" s="114"/>
      <c r="G449" s="114"/>
      <c r="H449" s="114"/>
      <c r="I449" s="3"/>
      <c r="J449" s="145"/>
    </row>
    <row r="450" spans="1:10">
      <c r="A450" s="3"/>
      <c r="B450" s="6"/>
      <c r="C450" s="19"/>
      <c r="D450" s="114"/>
      <c r="E450" s="114"/>
      <c r="F450" s="114"/>
      <c r="G450" s="114"/>
      <c r="H450" s="114"/>
      <c r="I450" s="3"/>
      <c r="J450" s="145"/>
    </row>
    <row r="451" spans="1:10">
      <c r="A451" s="3"/>
      <c r="B451" s="6"/>
      <c r="C451" s="19"/>
      <c r="D451" s="114"/>
      <c r="E451" s="114"/>
      <c r="F451" s="114"/>
      <c r="G451" s="114"/>
      <c r="H451" s="114"/>
      <c r="I451" s="3"/>
      <c r="J451" s="145"/>
    </row>
    <row r="452" spans="1:10">
      <c r="A452" s="3"/>
      <c r="B452" s="6"/>
      <c r="C452" s="19"/>
      <c r="D452" s="114"/>
      <c r="E452" s="114"/>
      <c r="F452" s="114"/>
      <c r="G452" s="114"/>
      <c r="H452" s="114"/>
      <c r="I452" s="3"/>
      <c r="J452" s="145"/>
    </row>
    <row r="453" spans="1:10">
      <c r="A453" s="3"/>
      <c r="B453" s="6"/>
      <c r="C453" s="19"/>
      <c r="D453" s="114"/>
      <c r="E453" s="114"/>
      <c r="F453" s="114"/>
      <c r="G453" s="114"/>
      <c r="H453" s="114"/>
      <c r="I453" s="3"/>
      <c r="J453" s="145"/>
    </row>
    <row r="454" spans="1:10">
      <c r="A454" s="3"/>
      <c r="B454" s="6"/>
      <c r="C454" s="19"/>
      <c r="D454" s="114"/>
      <c r="E454" s="114"/>
      <c r="F454" s="114"/>
      <c r="G454" s="114"/>
      <c r="H454" s="114"/>
      <c r="I454" s="3"/>
      <c r="J454" s="145"/>
    </row>
    <row r="455" spans="1:10">
      <c r="A455" s="3"/>
      <c r="B455" s="6"/>
      <c r="C455" s="19"/>
      <c r="D455" s="114"/>
      <c r="E455" s="114"/>
      <c r="F455" s="114"/>
      <c r="G455" s="114"/>
      <c r="H455" s="114"/>
      <c r="I455" s="3"/>
      <c r="J455" s="145"/>
    </row>
    <row r="456" spans="1:10">
      <c r="A456" s="3"/>
      <c r="B456" s="6"/>
      <c r="C456" s="19"/>
      <c r="D456" s="114"/>
      <c r="E456" s="114"/>
      <c r="F456" s="114"/>
      <c r="G456" s="114"/>
      <c r="H456" s="114"/>
      <c r="I456" s="3"/>
      <c r="J456" s="145"/>
    </row>
    <row r="457" spans="1:10">
      <c r="A457" s="3"/>
      <c r="B457" s="6"/>
      <c r="C457" s="19"/>
      <c r="D457" s="114"/>
      <c r="E457" s="114"/>
      <c r="F457" s="114"/>
      <c r="G457" s="114"/>
      <c r="H457" s="114"/>
      <c r="I457" s="3"/>
      <c r="J457" s="145"/>
    </row>
    <row r="458" spans="1:10">
      <c r="A458" s="3"/>
      <c r="B458" s="6"/>
      <c r="C458" s="19"/>
      <c r="D458" s="114"/>
      <c r="E458" s="114"/>
      <c r="F458" s="114"/>
      <c r="G458" s="114"/>
      <c r="H458" s="114"/>
      <c r="I458" s="3"/>
      <c r="J458" s="145"/>
    </row>
    <row r="459" spans="1:10">
      <c r="A459" s="3"/>
      <c r="B459" s="6"/>
      <c r="C459" s="19"/>
      <c r="D459" s="114"/>
      <c r="E459" s="114"/>
      <c r="F459" s="114"/>
      <c r="G459" s="114"/>
      <c r="H459" s="114"/>
      <c r="I459" s="3"/>
      <c r="J459" s="145"/>
    </row>
    <row r="460" spans="1:10">
      <c r="A460" s="3"/>
      <c r="B460" s="6"/>
      <c r="C460" s="19"/>
      <c r="D460" s="114"/>
      <c r="E460" s="114"/>
      <c r="F460" s="114"/>
      <c r="G460" s="114"/>
      <c r="H460" s="114"/>
      <c r="I460" s="3"/>
      <c r="J460" s="145"/>
    </row>
    <row r="461" spans="1:10">
      <c r="A461" s="3"/>
      <c r="B461" s="6"/>
      <c r="C461" s="19"/>
      <c r="D461" s="114"/>
      <c r="E461" s="114"/>
      <c r="F461" s="114"/>
      <c r="G461" s="114"/>
      <c r="H461" s="114"/>
      <c r="I461" s="3"/>
      <c r="J461" s="145"/>
    </row>
    <row r="462" spans="1:10">
      <c r="A462" s="3"/>
      <c r="B462" s="6"/>
      <c r="C462" s="19"/>
      <c r="D462" s="114"/>
      <c r="E462" s="114"/>
      <c r="F462" s="114"/>
      <c r="G462" s="114"/>
      <c r="H462" s="114"/>
      <c r="I462" s="3"/>
      <c r="J462" s="145"/>
    </row>
    <row r="463" spans="1:10">
      <c r="A463" s="3"/>
      <c r="B463" s="6"/>
      <c r="C463" s="19"/>
      <c r="D463" s="114"/>
      <c r="E463" s="114"/>
      <c r="F463" s="114"/>
      <c r="G463" s="114"/>
      <c r="H463" s="114"/>
      <c r="I463" s="3"/>
      <c r="J463" s="145"/>
    </row>
    <row r="464" spans="1:10">
      <c r="A464" s="3"/>
      <c r="B464" s="6"/>
      <c r="C464" s="19"/>
      <c r="D464" s="114"/>
      <c r="E464" s="114"/>
      <c r="F464" s="114"/>
      <c r="G464" s="114"/>
      <c r="H464" s="114"/>
      <c r="I464" s="3"/>
      <c r="J464" s="145"/>
    </row>
    <row r="465" spans="1:10">
      <c r="A465" s="3"/>
      <c r="B465" s="6"/>
      <c r="C465" s="19"/>
      <c r="D465" s="114"/>
      <c r="E465" s="114"/>
      <c r="F465" s="114"/>
      <c r="G465" s="114"/>
      <c r="H465" s="114"/>
      <c r="I465" s="3"/>
      <c r="J465" s="145"/>
    </row>
    <row r="466" spans="1:10">
      <c r="A466" s="3"/>
      <c r="B466" s="6"/>
      <c r="C466" s="19"/>
      <c r="D466" s="114"/>
      <c r="E466" s="114"/>
      <c r="F466" s="114"/>
      <c r="G466" s="114"/>
      <c r="H466" s="114"/>
      <c r="I466" s="3"/>
      <c r="J466" s="145"/>
    </row>
    <row r="467" spans="1:10">
      <c r="A467" s="3"/>
      <c r="B467" s="6"/>
      <c r="C467" s="19"/>
      <c r="D467" s="114"/>
      <c r="E467" s="114"/>
      <c r="F467" s="114"/>
      <c r="G467" s="114"/>
      <c r="H467" s="114"/>
      <c r="I467" s="3"/>
      <c r="J467" s="145"/>
    </row>
    <row r="468" spans="1:10">
      <c r="A468" s="3"/>
      <c r="B468" s="6"/>
      <c r="C468" s="19"/>
      <c r="D468" s="114"/>
      <c r="E468" s="114"/>
      <c r="F468" s="114"/>
      <c r="G468" s="114"/>
      <c r="H468" s="114"/>
      <c r="I468" s="3"/>
      <c r="J468" s="145"/>
    </row>
    <row r="469" spans="1:10">
      <c r="A469" s="3"/>
      <c r="B469" s="6"/>
      <c r="C469" s="19"/>
      <c r="D469" s="114"/>
      <c r="E469" s="114"/>
      <c r="F469" s="114"/>
      <c r="G469" s="114"/>
      <c r="H469" s="114"/>
      <c r="I469" s="3"/>
      <c r="J469" s="145"/>
    </row>
    <row r="470" spans="1:10">
      <c r="A470" s="3"/>
      <c r="B470" s="6"/>
      <c r="C470" s="19"/>
      <c r="D470" s="114"/>
      <c r="E470" s="114"/>
      <c r="F470" s="114"/>
      <c r="G470" s="114"/>
      <c r="H470" s="114"/>
      <c r="I470" s="3"/>
      <c r="J470" s="145"/>
    </row>
    <row r="471" spans="1:10">
      <c r="A471" s="3"/>
      <c r="B471" s="6"/>
      <c r="C471" s="19"/>
      <c r="D471" s="114"/>
      <c r="E471" s="114"/>
      <c r="F471" s="114"/>
      <c r="G471" s="114"/>
      <c r="H471" s="114"/>
      <c r="I471" s="3"/>
      <c r="J471" s="145"/>
    </row>
    <row r="472" spans="1:10">
      <c r="A472" s="3"/>
      <c r="B472" s="6"/>
      <c r="C472" s="19"/>
      <c r="D472" s="114"/>
      <c r="E472" s="114"/>
      <c r="F472" s="114"/>
      <c r="G472" s="114"/>
      <c r="H472" s="114"/>
      <c r="I472" s="3"/>
      <c r="J472" s="145"/>
    </row>
    <row r="473" spans="1:10">
      <c r="A473" s="3"/>
      <c r="B473" s="6"/>
      <c r="C473" s="19"/>
      <c r="D473" s="114"/>
      <c r="E473" s="114"/>
      <c r="F473" s="114"/>
      <c r="G473" s="114"/>
      <c r="H473" s="114"/>
      <c r="I473" s="3"/>
      <c r="J473" s="145"/>
    </row>
    <row r="474" spans="1:10">
      <c r="A474" s="3"/>
      <c r="B474" s="6"/>
      <c r="C474" s="19"/>
      <c r="D474" s="114"/>
      <c r="E474" s="114"/>
      <c r="F474" s="114"/>
      <c r="G474" s="114"/>
      <c r="H474" s="114"/>
      <c r="I474" s="3"/>
      <c r="J474" s="145"/>
    </row>
    <row r="475" spans="1:10">
      <c r="A475" s="3"/>
      <c r="B475" s="6"/>
      <c r="C475" s="19"/>
      <c r="D475" s="114"/>
      <c r="E475" s="114"/>
      <c r="F475" s="114"/>
      <c r="G475" s="114"/>
      <c r="H475" s="114"/>
      <c r="I475" s="3"/>
      <c r="J475" s="145"/>
    </row>
    <row r="476" spans="1:10">
      <c r="A476" s="3"/>
      <c r="B476" s="6"/>
      <c r="C476" s="19"/>
      <c r="D476" s="114"/>
      <c r="E476" s="114"/>
      <c r="F476" s="114"/>
      <c r="G476" s="114"/>
      <c r="H476" s="114"/>
      <c r="I476" s="3"/>
      <c r="J476" s="145"/>
    </row>
    <row r="477" spans="1:10">
      <c r="A477" s="3"/>
      <c r="B477" s="6"/>
      <c r="C477" s="19"/>
      <c r="D477" s="114"/>
      <c r="E477" s="114"/>
      <c r="F477" s="114"/>
      <c r="G477" s="114"/>
      <c r="H477" s="114"/>
      <c r="I477" s="3"/>
      <c r="J477" s="145"/>
    </row>
    <row r="478" spans="1:10">
      <c r="A478" s="3"/>
      <c r="B478" s="6"/>
      <c r="C478" s="19"/>
      <c r="D478" s="114"/>
      <c r="E478" s="114"/>
      <c r="F478" s="114"/>
      <c r="G478" s="114"/>
      <c r="H478" s="114"/>
      <c r="I478" s="3"/>
      <c r="J478" s="145"/>
    </row>
    <row r="479" spans="1:10">
      <c r="A479" s="3"/>
      <c r="B479" s="6"/>
      <c r="C479" s="19"/>
      <c r="D479" s="114"/>
      <c r="E479" s="114"/>
      <c r="F479" s="114"/>
      <c r="G479" s="114"/>
      <c r="H479" s="114"/>
      <c r="I479" s="3"/>
      <c r="J479" s="145"/>
    </row>
    <row r="480" spans="1:10">
      <c r="A480" s="3"/>
      <c r="B480" s="6"/>
      <c r="C480" s="19"/>
      <c r="D480" s="114"/>
      <c r="E480" s="114"/>
      <c r="F480" s="114"/>
      <c r="G480" s="114"/>
      <c r="H480" s="114"/>
      <c r="I480" s="3"/>
      <c r="J480" s="19"/>
    </row>
    <row r="481" spans="1:10">
      <c r="A481" s="3"/>
      <c r="B481" s="6"/>
      <c r="C481" s="19"/>
      <c r="D481" s="114"/>
      <c r="E481" s="114"/>
      <c r="F481" s="114"/>
      <c r="G481" s="114"/>
      <c r="H481" s="114"/>
      <c r="I481" s="3"/>
      <c r="J481" s="19"/>
    </row>
    <row r="482" spans="1:10">
      <c r="A482" s="3"/>
      <c r="B482" s="6"/>
      <c r="C482" s="19"/>
      <c r="D482" s="114"/>
      <c r="E482" s="114"/>
      <c r="F482" s="114"/>
      <c r="G482" s="114"/>
      <c r="H482" s="114"/>
      <c r="I482" s="3"/>
      <c r="J482" s="19"/>
    </row>
    <row r="483" spans="1:10">
      <c r="A483" s="3"/>
      <c r="B483" s="6"/>
      <c r="C483" s="19"/>
      <c r="D483" s="114"/>
      <c r="E483" s="114"/>
      <c r="F483" s="114"/>
      <c r="G483" s="114"/>
      <c r="H483" s="114"/>
      <c r="I483" s="3"/>
      <c r="J483" s="19"/>
    </row>
    <row r="484" spans="1:10">
      <c r="A484" s="3"/>
      <c r="B484" s="6"/>
      <c r="C484" s="19"/>
      <c r="D484" s="114"/>
      <c r="E484" s="114"/>
      <c r="F484" s="114"/>
      <c r="G484" s="114"/>
      <c r="H484" s="114"/>
      <c r="I484" s="3"/>
      <c r="J484" s="19"/>
    </row>
    <row r="485" spans="1:10">
      <c r="A485" s="3"/>
      <c r="B485" s="6"/>
      <c r="C485" s="19"/>
      <c r="D485" s="114"/>
      <c r="E485" s="114"/>
      <c r="F485" s="114"/>
      <c r="G485" s="114"/>
      <c r="H485" s="114"/>
      <c r="I485" s="3"/>
      <c r="J485" s="19"/>
    </row>
    <row r="486" spans="1:10">
      <c r="A486" s="3"/>
      <c r="B486" s="6"/>
      <c r="C486" s="19"/>
      <c r="D486" s="114"/>
      <c r="E486" s="114"/>
      <c r="F486" s="114"/>
      <c r="G486" s="114"/>
      <c r="H486" s="114"/>
      <c r="I486" s="3"/>
      <c r="J486" s="19"/>
    </row>
    <row r="487" spans="1:10">
      <c r="B487" s="6"/>
    </row>
    <row r="488" spans="1:10">
      <c r="B488" s="6"/>
    </row>
    <row r="489" spans="1:10">
      <c r="B489" s="6"/>
    </row>
    <row r="490" spans="1:10">
      <c r="B490" s="6"/>
    </row>
  </sheetData>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Y127"/>
  <sheetViews>
    <sheetView zoomScaleNormal="100" workbookViewId="0">
      <pane ySplit="3" topLeftCell="A4" activePane="bottomLeft" state="frozen"/>
      <selection activeCell="J2" sqref="J2"/>
      <selection pane="bottomLeft" activeCell="G1" sqref="G1"/>
    </sheetView>
  </sheetViews>
  <sheetFormatPr defaultColWidth="9.140625" defaultRowHeight="14.25" customHeight="1"/>
  <cols>
    <col min="1" max="1" width="17.85546875" customWidth="1"/>
    <col min="2" max="2" width="19.5703125" customWidth="1"/>
    <col min="3" max="3" width="13.42578125" customWidth="1"/>
    <col min="4" max="5" width="13.85546875" customWidth="1"/>
    <col min="6" max="6" width="13" customWidth="1"/>
    <col min="7" max="7" width="21.5703125" bestFit="1" customWidth="1"/>
    <col min="9" max="9" width="8.42578125" style="54" customWidth="1"/>
    <col min="10" max="10" width="10.85546875" style="54" bestFit="1" customWidth="1"/>
    <col min="12" max="12" width="9.42578125" style="54" customWidth="1"/>
  </cols>
  <sheetData>
    <row r="1" spans="1:51" ht="16.5" customHeight="1">
      <c r="A1" s="10" t="s">
        <v>337</v>
      </c>
      <c r="I1"/>
      <c r="J1"/>
      <c r="L1"/>
    </row>
    <row r="2" spans="1:51" ht="9.6" customHeight="1">
      <c r="A2" s="10"/>
      <c r="I2"/>
      <c r="J2"/>
      <c r="L2"/>
    </row>
    <row r="3" spans="1:51" ht="39" customHeight="1">
      <c r="A3" s="8"/>
      <c r="B3" s="309" t="s">
        <v>338</v>
      </c>
      <c r="C3" s="309" t="s">
        <v>339</v>
      </c>
      <c r="D3" s="309" t="s">
        <v>340</v>
      </c>
      <c r="E3" s="309" t="s">
        <v>341</v>
      </c>
      <c r="F3" s="309" t="s">
        <v>342</v>
      </c>
      <c r="G3" s="511"/>
      <c r="H3" s="515"/>
      <c r="I3" s="515"/>
      <c r="J3" s="515"/>
      <c r="K3" s="515"/>
      <c r="L3" s="515"/>
      <c r="AF3" s="203"/>
      <c r="AG3" s="432"/>
      <c r="AH3" s="432"/>
      <c r="AI3" s="183"/>
      <c r="AJ3" s="183"/>
      <c r="AK3" s="183"/>
      <c r="AL3" s="183"/>
      <c r="AM3" s="183"/>
      <c r="AN3" s="183"/>
      <c r="AO3" s="183"/>
      <c r="AP3" s="183"/>
      <c r="AQ3" s="183"/>
      <c r="AR3" s="183"/>
      <c r="AS3" s="183"/>
      <c r="AT3" s="183"/>
      <c r="AU3" s="183"/>
      <c r="AV3" s="183"/>
      <c r="AW3" s="183"/>
      <c r="AX3" s="183"/>
      <c r="AY3" s="183"/>
    </row>
    <row r="4" spans="1:51" ht="14.25" customHeight="1">
      <c r="A4" s="511" t="s">
        <v>313</v>
      </c>
      <c r="B4" s="512">
        <v>10444</v>
      </c>
      <c r="C4" s="512">
        <v>25237</v>
      </c>
      <c r="D4" s="513">
        <v>199</v>
      </c>
      <c r="E4" s="513">
        <v>188</v>
      </c>
      <c r="F4" s="513"/>
      <c r="I4" s="3"/>
      <c r="J4" s="3"/>
      <c r="L4" s="3"/>
    </row>
    <row r="5" spans="1:51" ht="14.25" customHeight="1">
      <c r="A5" s="511" t="s">
        <v>185</v>
      </c>
      <c r="B5" s="512">
        <v>9587</v>
      </c>
      <c r="C5" s="512">
        <v>11243</v>
      </c>
      <c r="D5" s="513">
        <v>202</v>
      </c>
      <c r="E5" s="512">
        <v>3336</v>
      </c>
      <c r="F5" s="513"/>
      <c r="I5" s="3"/>
      <c r="J5" s="3"/>
      <c r="L5" s="3"/>
    </row>
    <row r="6" spans="1:51" ht="14.25" customHeight="1">
      <c r="A6" s="511" t="s">
        <v>28</v>
      </c>
      <c r="B6" s="513"/>
      <c r="C6" s="513">
        <v>122</v>
      </c>
      <c r="D6" s="513"/>
      <c r="E6" s="513"/>
      <c r="F6" s="513"/>
      <c r="I6" s="3"/>
      <c r="J6" s="3"/>
      <c r="L6" s="3"/>
    </row>
    <row r="7" spans="1:51" ht="14.25" customHeight="1">
      <c r="A7" s="511" t="s">
        <v>29</v>
      </c>
      <c r="B7" s="512">
        <v>6504</v>
      </c>
      <c r="C7" s="512">
        <v>14714</v>
      </c>
      <c r="D7" s="513">
        <v>187</v>
      </c>
      <c r="E7" s="512">
        <v>1863</v>
      </c>
      <c r="F7" s="513"/>
      <c r="I7" s="3"/>
      <c r="J7" s="3"/>
      <c r="L7" s="3"/>
    </row>
    <row r="8" spans="1:51" ht="14.25" customHeight="1">
      <c r="A8" s="511" t="s">
        <v>31</v>
      </c>
      <c r="B8" s="512">
        <v>5318</v>
      </c>
      <c r="C8" s="512">
        <v>12782</v>
      </c>
      <c r="D8" s="512">
        <v>1741</v>
      </c>
      <c r="E8" s="512">
        <v>9555</v>
      </c>
      <c r="F8" s="513">
        <v>344</v>
      </c>
      <c r="I8" s="3"/>
      <c r="J8" s="3"/>
      <c r="L8" s="3"/>
    </row>
    <row r="9" spans="1:51" ht="14.25" customHeight="1">
      <c r="A9" s="511" t="s">
        <v>32</v>
      </c>
      <c r="B9" s="512">
        <v>6573</v>
      </c>
      <c r="C9" s="512">
        <v>18349</v>
      </c>
      <c r="D9" s="513">
        <v>71</v>
      </c>
      <c r="E9" s="513">
        <v>130</v>
      </c>
      <c r="F9" s="513"/>
      <c r="I9" s="3"/>
      <c r="J9" s="3"/>
      <c r="L9" s="3"/>
    </row>
    <row r="10" spans="1:51" ht="14.25" customHeight="1">
      <c r="A10" s="511" t="s">
        <v>36</v>
      </c>
      <c r="B10" s="513">
        <v>466</v>
      </c>
      <c r="C10" s="512">
        <v>2818</v>
      </c>
      <c r="D10" s="513">
        <v>2</v>
      </c>
      <c r="E10" s="513"/>
      <c r="F10" s="513"/>
      <c r="I10" s="3"/>
      <c r="J10" s="3"/>
      <c r="L10" s="3"/>
    </row>
    <row r="11" spans="1:51" ht="14.25" customHeight="1">
      <c r="A11" s="511" t="s">
        <v>209</v>
      </c>
      <c r="B11" s="512">
        <v>1554</v>
      </c>
      <c r="C11" s="512">
        <v>4676</v>
      </c>
      <c r="D11" s="513"/>
      <c r="E11" s="513"/>
      <c r="F11" s="513"/>
      <c r="I11" s="3"/>
      <c r="J11" s="3"/>
      <c r="L11" s="3"/>
    </row>
    <row r="12" spans="1:51" ht="14.25" customHeight="1">
      <c r="A12" s="511" t="s">
        <v>37</v>
      </c>
      <c r="B12" s="512">
        <v>7868</v>
      </c>
      <c r="C12" s="512">
        <v>26016</v>
      </c>
      <c r="D12" s="512">
        <v>3461</v>
      </c>
      <c r="E12" s="512">
        <v>12657</v>
      </c>
      <c r="F12" s="513"/>
      <c r="I12" s="3"/>
      <c r="J12" s="3"/>
      <c r="L12" s="3"/>
    </row>
    <row r="13" spans="1:51" ht="14.25" customHeight="1">
      <c r="A13" s="511" t="s">
        <v>41</v>
      </c>
      <c r="B13" s="512">
        <v>12177</v>
      </c>
      <c r="C13" s="512">
        <v>34313</v>
      </c>
      <c r="D13" s="513">
        <v>133</v>
      </c>
      <c r="E13" s="512">
        <v>11525</v>
      </c>
      <c r="F13" s="513"/>
      <c r="I13" s="3"/>
      <c r="J13" s="3"/>
      <c r="L13" s="3"/>
    </row>
    <row r="14" spans="1:51" ht="14.25" customHeight="1">
      <c r="A14" s="511" t="s">
        <v>43</v>
      </c>
      <c r="B14" s="513">
        <v>133</v>
      </c>
      <c r="C14" s="513">
        <v>968</v>
      </c>
      <c r="D14" s="513">
        <v>3</v>
      </c>
      <c r="E14" s="513">
        <v>2</v>
      </c>
      <c r="F14" s="513"/>
      <c r="I14" s="3"/>
      <c r="J14" s="3"/>
      <c r="L14" s="3"/>
    </row>
    <row r="15" spans="1:51" ht="14.25" customHeight="1">
      <c r="A15" s="511" t="s">
        <v>47</v>
      </c>
      <c r="B15" s="512">
        <v>1452</v>
      </c>
      <c r="C15" s="512">
        <v>2525</v>
      </c>
      <c r="D15" s="513"/>
      <c r="E15" s="513">
        <v>700</v>
      </c>
      <c r="F15" s="513"/>
      <c r="I15" s="3"/>
      <c r="J15" s="3"/>
      <c r="L15" s="3"/>
    </row>
    <row r="16" spans="1:51" ht="14.25" customHeight="1">
      <c r="A16" s="511" t="s">
        <v>49</v>
      </c>
      <c r="B16" s="513">
        <v>582</v>
      </c>
      <c r="C16" s="512">
        <v>2077</v>
      </c>
      <c r="D16" s="513"/>
      <c r="E16" s="513">
        <v>730</v>
      </c>
      <c r="F16" s="513"/>
      <c r="I16" s="3"/>
      <c r="J16" s="3"/>
      <c r="L16" s="3"/>
    </row>
    <row r="17" spans="1:6" ht="14.25" customHeight="1">
      <c r="A17" s="511" t="s">
        <v>52</v>
      </c>
      <c r="B17" s="512">
        <v>3926</v>
      </c>
      <c r="C17" s="512">
        <v>2294</v>
      </c>
      <c r="D17" s="513">
        <v>236</v>
      </c>
      <c r="E17" s="512">
        <v>2648</v>
      </c>
      <c r="F17" s="513"/>
    </row>
    <row r="18" spans="1:6" ht="14.25" customHeight="1">
      <c r="A18" s="511" t="s">
        <v>54</v>
      </c>
      <c r="B18" s="512">
        <v>6115</v>
      </c>
      <c r="C18" s="512">
        <v>9570</v>
      </c>
      <c r="D18" s="513"/>
      <c r="E18" s="512">
        <v>3804</v>
      </c>
      <c r="F18" s="512">
        <v>24106</v>
      </c>
    </row>
    <row r="19" spans="1:6" ht="14.25" customHeight="1">
      <c r="A19" s="511" t="s">
        <v>56</v>
      </c>
      <c r="B19" s="512">
        <v>4214</v>
      </c>
      <c r="C19" s="512">
        <v>11736</v>
      </c>
      <c r="D19" s="513"/>
      <c r="E19" s="512">
        <v>3741</v>
      </c>
      <c r="F19" s="512">
        <v>5791</v>
      </c>
    </row>
    <row r="20" spans="1:6" ht="14.25" customHeight="1">
      <c r="A20" s="511" t="s">
        <v>57</v>
      </c>
      <c r="B20" s="512">
        <v>8867</v>
      </c>
      <c r="C20" s="512">
        <v>42399</v>
      </c>
      <c r="D20" s="513"/>
      <c r="E20" s="512">
        <v>5266</v>
      </c>
      <c r="F20" s="513"/>
    </row>
    <row r="21" spans="1:6" ht="14.25" customHeight="1">
      <c r="A21" s="511" t="s">
        <v>59</v>
      </c>
      <c r="B21" s="512">
        <v>39260</v>
      </c>
      <c r="C21" s="512">
        <v>66816</v>
      </c>
      <c r="D21" s="513">
        <v>785</v>
      </c>
      <c r="E21" s="512">
        <v>7976</v>
      </c>
      <c r="F21" s="512">
        <v>94530</v>
      </c>
    </row>
    <row r="22" spans="1:6" ht="14.25" customHeight="1">
      <c r="A22" s="511" t="s">
        <v>316</v>
      </c>
      <c r="B22" s="512">
        <v>1141</v>
      </c>
      <c r="C22" s="512">
        <v>3904</v>
      </c>
      <c r="D22" s="513"/>
      <c r="E22" s="513">
        <v>43</v>
      </c>
      <c r="F22" s="513"/>
    </row>
    <row r="23" spans="1:6" ht="14.25" customHeight="1">
      <c r="A23" s="511" t="s">
        <v>317</v>
      </c>
      <c r="B23" s="512">
        <v>3896</v>
      </c>
      <c r="C23" s="512">
        <v>34064</v>
      </c>
      <c r="D23" s="513">
        <v>193</v>
      </c>
      <c r="E23" s="512">
        <v>2865</v>
      </c>
      <c r="F23" s="512">
        <v>3306</v>
      </c>
    </row>
    <row r="24" spans="1:6" ht="14.25" customHeight="1">
      <c r="A24" s="511" t="s">
        <v>217</v>
      </c>
      <c r="B24" s="512">
        <v>10251</v>
      </c>
      <c r="C24" s="512">
        <v>16177</v>
      </c>
      <c r="D24" s="513"/>
      <c r="E24" s="512">
        <v>1681</v>
      </c>
      <c r="F24" s="513"/>
    </row>
    <row r="25" spans="1:6" ht="14.25" customHeight="1">
      <c r="A25" s="511" t="s">
        <v>60</v>
      </c>
      <c r="B25" s="512">
        <v>2320</v>
      </c>
      <c r="C25" s="512">
        <v>3645</v>
      </c>
      <c r="D25" s="513"/>
      <c r="E25" s="512">
        <v>1975</v>
      </c>
      <c r="F25" s="512">
        <v>31113</v>
      </c>
    </row>
    <row r="26" spans="1:6" ht="14.25" customHeight="1">
      <c r="A26" s="511" t="s">
        <v>319</v>
      </c>
      <c r="B26" s="512">
        <v>11138</v>
      </c>
      <c r="C26" s="512">
        <v>13509</v>
      </c>
      <c r="D26" s="513"/>
      <c r="E26" s="513">
        <v>4</v>
      </c>
      <c r="F26" s="513"/>
    </row>
    <row r="27" spans="1:6" ht="14.25" customHeight="1">
      <c r="A27" s="511" t="s">
        <v>63</v>
      </c>
      <c r="B27" s="513">
        <v>310</v>
      </c>
      <c r="C27" s="513">
        <v>374</v>
      </c>
      <c r="D27" s="513"/>
      <c r="E27" s="513">
        <v>56</v>
      </c>
      <c r="F27" s="513"/>
    </row>
    <row r="28" spans="1:6" ht="14.25" customHeight="1">
      <c r="A28" s="511" t="s">
        <v>65</v>
      </c>
      <c r="B28" s="512">
        <v>9809</v>
      </c>
      <c r="C28" s="512">
        <v>10817</v>
      </c>
      <c r="D28" s="513">
        <v>241</v>
      </c>
      <c r="E28" s="512">
        <v>7070</v>
      </c>
      <c r="F28" s="513"/>
    </row>
    <row r="29" spans="1:6" ht="14.25" customHeight="1">
      <c r="A29" s="511" t="s">
        <v>70</v>
      </c>
      <c r="B29" s="512">
        <v>5682</v>
      </c>
      <c r="C29" s="512">
        <v>2507</v>
      </c>
      <c r="D29" s="513">
        <v>964</v>
      </c>
      <c r="E29" s="512">
        <v>7051</v>
      </c>
      <c r="F29" s="513"/>
    </row>
    <row r="30" spans="1:6" ht="14.25" customHeight="1">
      <c r="A30" s="511" t="s">
        <v>74</v>
      </c>
      <c r="B30" s="512">
        <v>4776</v>
      </c>
      <c r="C30" s="512">
        <v>18836</v>
      </c>
      <c r="D30" s="513"/>
      <c r="E30" s="513"/>
      <c r="F30" s="513"/>
    </row>
    <row r="31" spans="1:6" ht="14.25" customHeight="1">
      <c r="A31" s="511" t="s">
        <v>75</v>
      </c>
      <c r="B31" s="512">
        <v>2797</v>
      </c>
      <c r="C31" s="512">
        <v>13852</v>
      </c>
      <c r="D31" s="512">
        <v>4245</v>
      </c>
      <c r="E31" s="513"/>
      <c r="F31" s="513"/>
    </row>
    <row r="32" spans="1:6" ht="14.25" customHeight="1">
      <c r="A32" s="511" t="s">
        <v>78</v>
      </c>
      <c r="B32" s="512">
        <v>4104</v>
      </c>
      <c r="C32" s="512">
        <v>4813</v>
      </c>
      <c r="D32" s="512">
        <v>6232</v>
      </c>
      <c r="E32" s="512">
        <v>6002</v>
      </c>
      <c r="F32" s="513"/>
    </row>
    <row r="33" spans="1:6" ht="14.25" customHeight="1">
      <c r="A33" s="511" t="s">
        <v>80</v>
      </c>
      <c r="B33" s="512">
        <v>4377</v>
      </c>
      <c r="C33" s="512">
        <v>1711</v>
      </c>
      <c r="D33" s="513">
        <v>33</v>
      </c>
      <c r="E33" s="513">
        <v>331</v>
      </c>
      <c r="F33" s="513"/>
    </row>
    <row r="34" spans="1:6" ht="14.25" customHeight="1">
      <c r="A34" s="511" t="s">
        <v>81</v>
      </c>
      <c r="B34" s="512">
        <v>5496</v>
      </c>
      <c r="C34" s="512">
        <v>11402</v>
      </c>
      <c r="D34" s="513"/>
      <c r="E34" s="512">
        <v>2129</v>
      </c>
      <c r="F34" s="513"/>
    </row>
    <row r="35" spans="1:6" ht="14.25" customHeight="1">
      <c r="A35" s="511" t="s">
        <v>221</v>
      </c>
      <c r="B35" s="513">
        <v>688</v>
      </c>
      <c r="C35" s="513">
        <v>398</v>
      </c>
      <c r="D35" s="513"/>
      <c r="E35" s="513">
        <v>210</v>
      </c>
      <c r="F35" s="513"/>
    </row>
    <row r="36" spans="1:6" ht="14.25" customHeight="1">
      <c r="A36" s="511" t="s">
        <v>85</v>
      </c>
      <c r="B36" s="512">
        <v>1082</v>
      </c>
      <c r="C36" s="512">
        <v>3392</v>
      </c>
      <c r="D36" s="513">
        <v>40</v>
      </c>
      <c r="E36" s="513">
        <v>24</v>
      </c>
      <c r="F36" s="513"/>
    </row>
    <row r="37" spans="1:6" ht="14.25" customHeight="1">
      <c r="A37" s="511" t="s">
        <v>88</v>
      </c>
      <c r="B37" s="512">
        <v>8211</v>
      </c>
      <c r="C37" s="512">
        <v>4828</v>
      </c>
      <c r="D37" s="513"/>
      <c r="E37" s="512">
        <v>3758</v>
      </c>
      <c r="F37" s="513"/>
    </row>
    <row r="38" spans="1:6" ht="14.25" customHeight="1">
      <c r="A38" s="511" t="s">
        <v>222</v>
      </c>
      <c r="B38" s="512">
        <v>6358</v>
      </c>
      <c r="C38" s="512">
        <v>46897</v>
      </c>
      <c r="D38" s="512">
        <v>2419</v>
      </c>
      <c r="E38" s="512">
        <v>7976</v>
      </c>
      <c r="F38" s="513"/>
    </row>
    <row r="39" spans="1:6" ht="14.25" customHeight="1">
      <c r="A39" s="511" t="s">
        <v>91</v>
      </c>
      <c r="B39" s="512">
        <v>1106</v>
      </c>
      <c r="C39" s="512">
        <v>4599</v>
      </c>
      <c r="D39" s="513">
        <v>4</v>
      </c>
      <c r="E39" s="513">
        <v>407</v>
      </c>
      <c r="F39" s="513"/>
    </row>
    <row r="40" spans="1:6" ht="14.25" customHeight="1">
      <c r="A40" s="511" t="s">
        <v>92</v>
      </c>
      <c r="B40" s="512">
        <v>8841</v>
      </c>
      <c r="C40" s="512">
        <v>92314</v>
      </c>
      <c r="D40" s="513">
        <v>170</v>
      </c>
      <c r="E40" s="512">
        <v>8285</v>
      </c>
      <c r="F40" s="512">
        <v>34315</v>
      </c>
    </row>
    <row r="41" spans="1:6" ht="14.25" customHeight="1">
      <c r="A41" s="511" t="s">
        <v>187</v>
      </c>
      <c r="B41" s="512">
        <v>8728</v>
      </c>
      <c r="C41" s="512">
        <v>27026</v>
      </c>
      <c r="D41" s="513"/>
      <c r="E41" s="512">
        <v>11584</v>
      </c>
      <c r="F41" s="513"/>
    </row>
    <row r="42" spans="1:6" ht="14.25" customHeight="1">
      <c r="A42" s="511" t="s">
        <v>97</v>
      </c>
      <c r="B42" s="512">
        <v>3604</v>
      </c>
      <c r="C42" s="512">
        <v>4339</v>
      </c>
      <c r="D42" s="513"/>
      <c r="E42" s="512">
        <v>1858</v>
      </c>
      <c r="F42" s="513"/>
    </row>
    <row r="43" spans="1:6" ht="14.25" customHeight="1">
      <c r="A43" s="511" t="s">
        <v>99</v>
      </c>
      <c r="B43" s="512">
        <v>4022</v>
      </c>
      <c r="C43" s="512">
        <v>4920</v>
      </c>
      <c r="D43" s="513"/>
      <c r="E43" s="512">
        <v>3255</v>
      </c>
      <c r="F43" s="512">
        <v>7140</v>
      </c>
    </row>
    <row r="44" spans="1:6" ht="14.25" customHeight="1">
      <c r="A44" s="511" t="s">
        <v>100</v>
      </c>
      <c r="B44" s="512">
        <v>4543</v>
      </c>
      <c r="C44" s="512">
        <v>10839</v>
      </c>
      <c r="D44" s="513">
        <v>5</v>
      </c>
      <c r="E44" s="512">
        <v>2268</v>
      </c>
      <c r="F44" s="513"/>
    </row>
    <row r="45" spans="1:6" ht="14.25" customHeight="1">
      <c r="A45" s="511" t="s">
        <v>223</v>
      </c>
      <c r="B45" s="512">
        <v>19097</v>
      </c>
      <c r="C45" s="512">
        <v>38569</v>
      </c>
      <c r="D45" s="512">
        <v>1226</v>
      </c>
      <c r="E45" s="512">
        <v>10936</v>
      </c>
      <c r="F45" s="512">
        <v>61150</v>
      </c>
    </row>
    <row r="46" spans="1:6" ht="14.25" customHeight="1">
      <c r="A46" s="511" t="s">
        <v>103</v>
      </c>
      <c r="B46" s="513">
        <v>236</v>
      </c>
      <c r="C46" s="512">
        <v>1042</v>
      </c>
      <c r="D46" s="513"/>
      <c r="E46" s="513"/>
      <c r="F46" s="513"/>
    </row>
    <row r="47" spans="1:6" ht="14.25" customHeight="1">
      <c r="A47" s="511" t="s">
        <v>105</v>
      </c>
      <c r="B47" s="512">
        <v>26744</v>
      </c>
      <c r="C47" s="512">
        <v>94342</v>
      </c>
      <c r="D47" s="513"/>
      <c r="E47" s="512">
        <v>12402</v>
      </c>
      <c r="F47" s="512">
        <v>9623</v>
      </c>
    </row>
    <row r="48" spans="1:6" ht="14.25" customHeight="1">
      <c r="A48" s="511" t="s">
        <v>106</v>
      </c>
      <c r="B48" s="512">
        <v>9589</v>
      </c>
      <c r="C48" s="512">
        <v>13011</v>
      </c>
      <c r="D48" s="512">
        <v>1798</v>
      </c>
      <c r="E48" s="512">
        <v>10386</v>
      </c>
      <c r="F48" s="513"/>
    </row>
    <row r="49" spans="1:6" ht="14.25" customHeight="1">
      <c r="A49" s="511" t="s">
        <v>107</v>
      </c>
      <c r="B49" s="513">
        <v>648</v>
      </c>
      <c r="C49" s="512">
        <v>1384</v>
      </c>
      <c r="D49" s="513">
        <v>200</v>
      </c>
      <c r="E49" s="513">
        <v>206</v>
      </c>
      <c r="F49" s="513"/>
    </row>
    <row r="50" spans="1:6" ht="14.25" customHeight="1">
      <c r="A50" s="511" t="s">
        <v>109</v>
      </c>
      <c r="B50" s="512">
        <v>2194</v>
      </c>
      <c r="C50" s="512">
        <v>1628</v>
      </c>
      <c r="D50" s="513">
        <v>132</v>
      </c>
      <c r="E50" s="513">
        <v>872</v>
      </c>
      <c r="F50" s="513"/>
    </row>
    <row r="51" spans="1:6" ht="14.25" customHeight="1">
      <c r="A51" s="3"/>
      <c r="B51" s="279"/>
      <c r="C51" s="279"/>
      <c r="D51" s="279"/>
      <c r="E51" s="279"/>
      <c r="F51" s="279"/>
    </row>
    <row r="52" spans="1:6" ht="14.25" customHeight="1">
      <c r="A52" s="3"/>
      <c r="B52" s="279"/>
      <c r="C52" s="279"/>
      <c r="D52" s="279"/>
      <c r="E52" s="279"/>
      <c r="F52" s="279"/>
    </row>
    <row r="53" spans="1:6" ht="14.25" customHeight="1">
      <c r="A53" s="3"/>
      <c r="B53" s="279"/>
      <c r="C53" s="279"/>
      <c r="D53" s="279"/>
      <c r="E53" s="279"/>
      <c r="F53" s="279"/>
    </row>
    <row r="54" spans="1:6" ht="14.25" customHeight="1">
      <c r="A54" s="3"/>
      <c r="B54" s="279"/>
      <c r="C54" s="279"/>
      <c r="D54" s="279"/>
      <c r="E54" s="279"/>
      <c r="F54" s="279"/>
    </row>
    <row r="55" spans="1:6" ht="14.25" customHeight="1">
      <c r="A55" s="3"/>
      <c r="B55" s="583"/>
      <c r="C55" s="583"/>
      <c r="D55" s="583"/>
      <c r="E55" s="583"/>
      <c r="F55" s="583"/>
    </row>
    <row r="56" spans="1:6" ht="14.25" customHeight="1">
      <c r="A56" s="3"/>
      <c r="B56" s="19"/>
      <c r="C56" s="19"/>
      <c r="D56" s="19"/>
      <c r="E56" s="19"/>
      <c r="F56" s="19"/>
    </row>
    <row r="57" spans="1:6" ht="14.25" customHeight="1">
      <c r="A57" s="31"/>
      <c r="B57" s="82"/>
      <c r="C57" s="82"/>
      <c r="D57" s="82"/>
      <c r="E57" s="82"/>
      <c r="F57" s="82"/>
    </row>
    <row r="58" spans="1:6" ht="14.25" customHeight="1">
      <c r="A58" s="31"/>
      <c r="B58" s="82"/>
      <c r="C58" s="82"/>
      <c r="D58" s="82"/>
      <c r="E58" s="82"/>
      <c r="F58" s="82"/>
    </row>
    <row r="59" spans="1:6" ht="14.25" customHeight="1">
      <c r="A59" s="31"/>
      <c r="B59" s="82"/>
      <c r="C59" s="82"/>
      <c r="D59" s="82"/>
      <c r="E59" s="82"/>
      <c r="F59" s="82"/>
    </row>
    <row r="60" spans="1:6" ht="14.25" customHeight="1">
      <c r="A60" s="31"/>
      <c r="B60" s="82"/>
      <c r="C60" s="82"/>
      <c r="D60" s="82"/>
      <c r="E60" s="82"/>
      <c r="F60" s="82"/>
    </row>
    <row r="61" spans="1:6" ht="14.25" customHeight="1">
      <c r="A61" s="31"/>
      <c r="B61" s="82"/>
      <c r="C61" s="82"/>
      <c r="D61" s="82"/>
      <c r="E61" s="82"/>
      <c r="F61" s="82"/>
    </row>
    <row r="62" spans="1:6" ht="14.25" customHeight="1">
      <c r="A62" s="31"/>
      <c r="B62" s="82"/>
      <c r="C62" s="82"/>
      <c r="D62" s="82"/>
      <c r="E62" s="82"/>
      <c r="F62" s="82"/>
    </row>
    <row r="63" spans="1:6" ht="14.25" customHeight="1">
      <c r="A63" s="31"/>
      <c r="B63" s="82"/>
      <c r="C63" s="82"/>
      <c r="D63" s="82"/>
      <c r="E63" s="82"/>
      <c r="F63" s="82"/>
    </row>
    <row r="64" spans="1:6" ht="14.25" customHeight="1">
      <c r="A64" s="31"/>
      <c r="B64" s="82"/>
      <c r="C64" s="82"/>
      <c r="D64" s="82"/>
      <c r="E64" s="82"/>
      <c r="F64" s="82"/>
    </row>
    <row r="65" spans="1:6" ht="14.25" customHeight="1">
      <c r="A65" s="31"/>
      <c r="B65" s="82"/>
      <c r="C65" s="82"/>
      <c r="D65" s="82"/>
      <c r="E65" s="82"/>
      <c r="F65" s="82"/>
    </row>
    <row r="66" spans="1:6" ht="14.25" customHeight="1">
      <c r="A66" s="31"/>
      <c r="B66" s="82"/>
      <c r="C66" s="82"/>
      <c r="D66" s="82"/>
      <c r="E66" s="82"/>
      <c r="F66" s="82"/>
    </row>
    <row r="67" spans="1:6" ht="14.25" customHeight="1">
      <c r="A67" s="31"/>
      <c r="B67" s="82"/>
      <c r="C67" s="82"/>
      <c r="D67" s="82"/>
      <c r="E67" s="82"/>
      <c r="F67" s="82"/>
    </row>
    <row r="68" spans="1:6" ht="14.25" customHeight="1">
      <c r="A68" s="31"/>
      <c r="B68" s="82"/>
      <c r="C68" s="82"/>
      <c r="D68" s="82"/>
      <c r="E68" s="82"/>
      <c r="F68" s="82"/>
    </row>
    <row r="69" spans="1:6" ht="14.25" customHeight="1">
      <c r="A69" s="31"/>
      <c r="B69" s="82"/>
      <c r="C69" s="82"/>
      <c r="D69" s="82"/>
      <c r="E69" s="82"/>
      <c r="F69" s="82"/>
    </row>
    <row r="70" spans="1:6" ht="14.25" customHeight="1">
      <c r="A70" s="31"/>
      <c r="B70" s="82"/>
      <c r="C70" s="82"/>
      <c r="D70" s="82"/>
      <c r="E70" s="82"/>
      <c r="F70" s="82"/>
    </row>
    <row r="71" spans="1:6" ht="14.25" customHeight="1">
      <c r="A71" s="31"/>
      <c r="B71" s="82"/>
      <c r="C71" s="82"/>
      <c r="D71" s="82"/>
      <c r="E71" s="82"/>
      <c r="F71" s="82"/>
    </row>
    <row r="72" spans="1:6" ht="14.25" customHeight="1">
      <c r="A72" s="31"/>
      <c r="B72" s="82"/>
      <c r="C72" s="82"/>
      <c r="D72" s="82"/>
      <c r="E72" s="82"/>
      <c r="F72" s="82"/>
    </row>
    <row r="73" spans="1:6" ht="14.25" customHeight="1">
      <c r="A73" s="31"/>
      <c r="B73" s="82"/>
      <c r="C73" s="82"/>
      <c r="D73" s="82"/>
      <c r="E73" s="82"/>
      <c r="F73" s="82"/>
    </row>
    <row r="74" spans="1:6" ht="14.25" customHeight="1">
      <c r="A74" s="31"/>
      <c r="B74" s="82"/>
      <c r="C74" s="82"/>
      <c r="D74" s="82"/>
      <c r="E74" s="82"/>
      <c r="F74" s="82"/>
    </row>
    <row r="75" spans="1:6" ht="14.25" customHeight="1">
      <c r="A75" s="31"/>
      <c r="B75" s="82"/>
      <c r="C75" s="82"/>
      <c r="D75" s="82"/>
      <c r="E75" s="82"/>
      <c r="F75" s="82"/>
    </row>
    <row r="76" spans="1:6" ht="14.25" customHeight="1">
      <c r="A76" s="31"/>
      <c r="B76" s="82"/>
      <c r="C76" s="82"/>
      <c r="D76" s="82"/>
      <c r="E76" s="82"/>
      <c r="F76" s="82"/>
    </row>
    <row r="77" spans="1:6" ht="14.25" customHeight="1">
      <c r="A77" s="31"/>
      <c r="B77" s="82"/>
      <c r="C77" s="82"/>
      <c r="D77" s="82"/>
      <c r="E77" s="82"/>
      <c r="F77" s="82"/>
    </row>
    <row r="78" spans="1:6" ht="14.25" customHeight="1">
      <c r="A78" s="31"/>
      <c r="B78" s="82"/>
      <c r="C78" s="82"/>
      <c r="D78" s="82"/>
      <c r="E78" s="82"/>
      <c r="F78" s="82"/>
    </row>
    <row r="79" spans="1:6" ht="14.25" customHeight="1">
      <c r="A79" s="31"/>
      <c r="B79" s="82"/>
      <c r="C79" s="82"/>
      <c r="D79" s="82"/>
      <c r="E79" s="82"/>
      <c r="F79" s="82"/>
    </row>
    <row r="80" spans="1:6" ht="14.25" customHeight="1">
      <c r="A80" s="31"/>
      <c r="B80" s="82"/>
      <c r="C80" s="82"/>
      <c r="D80" s="82"/>
      <c r="E80" s="82"/>
      <c r="F80" s="82"/>
    </row>
    <row r="81" spans="1:12" ht="14.25" customHeight="1">
      <c r="A81" s="31"/>
      <c r="B81" s="82"/>
      <c r="C81" s="82"/>
      <c r="D81" s="82"/>
      <c r="E81" s="82"/>
      <c r="F81" s="82"/>
      <c r="I81" s="3"/>
      <c r="J81" s="3"/>
      <c r="L81" s="3"/>
    </row>
    <row r="82" spans="1:12" ht="14.25" customHeight="1">
      <c r="A82" s="31"/>
      <c r="B82" s="82"/>
      <c r="C82" s="82"/>
      <c r="D82" s="82"/>
      <c r="E82" s="82"/>
      <c r="F82" s="82"/>
      <c r="I82" s="3"/>
      <c r="J82" s="3"/>
      <c r="L82" s="3"/>
    </row>
    <row r="83" spans="1:12" ht="14.25" customHeight="1">
      <c r="A83" s="31"/>
      <c r="B83" s="82"/>
      <c r="C83" s="82"/>
      <c r="D83" s="82"/>
      <c r="E83" s="82"/>
      <c r="F83" s="82"/>
      <c r="I83" s="3"/>
      <c r="J83" s="3"/>
      <c r="L83" s="3"/>
    </row>
    <row r="84" spans="1:12" ht="14.25" customHeight="1">
      <c r="A84" s="31"/>
      <c r="B84" s="82"/>
      <c r="C84" s="82"/>
      <c r="D84" s="82"/>
      <c r="E84" s="82"/>
      <c r="F84" s="82"/>
      <c r="I84" s="3"/>
      <c r="J84" s="3"/>
      <c r="L84" s="3"/>
    </row>
    <row r="85" spans="1:12" ht="14.25" customHeight="1">
      <c r="A85" s="31"/>
      <c r="B85" s="82"/>
      <c r="C85" s="82"/>
      <c r="D85" s="82"/>
      <c r="E85" s="82"/>
      <c r="F85" s="82"/>
      <c r="I85" s="3"/>
      <c r="J85" s="3"/>
      <c r="L85" s="3"/>
    </row>
    <row r="86" spans="1:12" ht="14.25" customHeight="1">
      <c r="A86" s="31"/>
      <c r="B86" s="82"/>
      <c r="C86" s="82"/>
      <c r="D86" s="82"/>
      <c r="E86" s="82"/>
      <c r="F86" s="82"/>
      <c r="I86" s="3"/>
      <c r="J86" s="3"/>
      <c r="L86" s="3"/>
    </row>
    <row r="87" spans="1:12" ht="14.25" customHeight="1">
      <c r="A87" s="31"/>
      <c r="B87" s="82"/>
      <c r="C87" s="82"/>
      <c r="D87" s="82"/>
      <c r="E87" s="82"/>
      <c r="F87" s="82"/>
      <c r="I87" s="3"/>
      <c r="J87" s="3"/>
      <c r="L87" s="3"/>
    </row>
    <row r="88" spans="1:12" ht="14.25" customHeight="1">
      <c r="A88" s="31"/>
      <c r="B88" s="82"/>
      <c r="C88" s="82"/>
      <c r="D88" s="82"/>
      <c r="E88" s="82"/>
      <c r="F88" s="82"/>
      <c r="I88" s="3"/>
      <c r="J88" s="3"/>
      <c r="L88" s="3"/>
    </row>
    <row r="89" spans="1:12" ht="14.25" customHeight="1">
      <c r="A89" s="31"/>
      <c r="B89" s="82"/>
      <c r="C89" s="82"/>
      <c r="D89" s="82"/>
      <c r="E89" s="82"/>
      <c r="F89" s="82"/>
      <c r="I89" s="3"/>
      <c r="J89" s="3"/>
      <c r="L89" s="3"/>
    </row>
    <row r="90" spans="1:12" ht="14.25" customHeight="1">
      <c r="A90" s="31"/>
      <c r="B90" s="82"/>
      <c r="C90" s="82"/>
      <c r="D90" s="82"/>
      <c r="E90" s="82"/>
      <c r="F90" s="82"/>
      <c r="I90" s="3"/>
      <c r="J90" s="3"/>
      <c r="L90" s="3"/>
    </row>
    <row r="91" spans="1:12" ht="14.25" customHeight="1">
      <c r="A91" s="31"/>
      <c r="B91" s="82"/>
      <c r="C91" s="82"/>
      <c r="D91" s="82"/>
      <c r="E91" s="82"/>
      <c r="F91" s="82"/>
      <c r="I91" s="3"/>
      <c r="J91" s="3"/>
      <c r="L91" s="3"/>
    </row>
    <row r="92" spans="1:12" ht="14.25" customHeight="1">
      <c r="A92" s="31"/>
      <c r="B92" s="82"/>
      <c r="C92" s="82"/>
      <c r="D92" s="82"/>
      <c r="E92" s="82"/>
      <c r="F92" s="82"/>
      <c r="I92" s="3"/>
      <c r="J92" s="3"/>
      <c r="L92" s="3"/>
    </row>
    <row r="93" spans="1:12" ht="14.25" customHeight="1">
      <c r="A93" s="31"/>
      <c r="B93" s="82"/>
      <c r="C93" s="82"/>
      <c r="D93" s="82"/>
      <c r="E93" s="82"/>
      <c r="F93" s="82"/>
      <c r="I93" s="3"/>
      <c r="J93" s="3"/>
      <c r="L93" s="3"/>
    </row>
    <row r="94" spans="1:12" ht="14.25" customHeight="1">
      <c r="A94" s="31"/>
      <c r="B94" s="82"/>
      <c r="C94" s="82"/>
      <c r="D94" s="82"/>
      <c r="E94" s="82"/>
      <c r="F94" s="82"/>
      <c r="G94" s="511"/>
      <c r="H94" s="511"/>
      <c r="I94" s="511"/>
      <c r="J94" s="511"/>
      <c r="K94" s="511"/>
      <c r="L94" s="511"/>
    </row>
    <row r="95" spans="1:12" ht="14.25" customHeight="1">
      <c r="A95" s="31"/>
      <c r="B95" s="82"/>
      <c r="C95" s="82"/>
      <c r="D95" s="82"/>
      <c r="E95" s="82"/>
      <c r="F95" s="82"/>
      <c r="G95" s="511"/>
      <c r="H95" s="511"/>
      <c r="I95" s="511"/>
      <c r="J95" s="511"/>
      <c r="K95" s="511"/>
      <c r="L95" s="511"/>
    </row>
    <row r="96" spans="1:12" ht="14.25" customHeight="1">
      <c r="A96" s="31"/>
      <c r="B96" s="82"/>
      <c r="C96" s="82"/>
      <c r="D96" s="82"/>
      <c r="E96" s="82"/>
      <c r="F96" s="82"/>
      <c r="G96" s="511"/>
      <c r="H96" s="511"/>
      <c r="I96" s="511"/>
      <c r="J96" s="511"/>
      <c r="K96" s="511"/>
      <c r="L96" s="511"/>
    </row>
    <row r="97" spans="1:12" ht="14.25" customHeight="1">
      <c r="A97" s="31"/>
      <c r="B97" s="82"/>
      <c r="C97" s="82"/>
      <c r="D97" s="82"/>
      <c r="E97" s="82"/>
      <c r="F97" s="82"/>
      <c r="G97" s="511"/>
      <c r="H97" s="511"/>
      <c r="I97" s="511"/>
      <c r="J97" s="511"/>
      <c r="K97" s="511"/>
      <c r="L97" s="511"/>
    </row>
    <row r="98" spans="1:12" ht="14.25" customHeight="1">
      <c r="A98" s="31"/>
      <c r="B98" s="82"/>
      <c r="C98" s="82"/>
      <c r="D98" s="82"/>
      <c r="E98" s="82"/>
      <c r="F98" s="82"/>
      <c r="G98" s="511"/>
      <c r="H98" s="511"/>
      <c r="I98" s="511"/>
      <c r="J98" s="511"/>
      <c r="K98" s="511"/>
      <c r="L98" s="511"/>
    </row>
    <row r="99" spans="1:12" ht="14.25" customHeight="1">
      <c r="A99" s="3"/>
      <c r="B99" s="201"/>
      <c r="C99" s="201"/>
      <c r="D99" s="3"/>
      <c r="E99" s="3"/>
      <c r="F99" s="3"/>
      <c r="G99" s="511"/>
      <c r="H99" s="511"/>
      <c r="I99" s="511"/>
      <c r="J99" s="511"/>
      <c r="K99" s="511"/>
      <c r="L99" s="511"/>
    </row>
    <row r="100" spans="1:12" ht="14.25" customHeight="1">
      <c r="A100" s="8"/>
      <c r="B100" s="30"/>
      <c r="C100" s="30"/>
      <c r="D100" s="30"/>
      <c r="E100" s="30"/>
      <c r="F100" s="30"/>
      <c r="G100" s="511"/>
      <c r="H100" s="511"/>
      <c r="I100" s="511"/>
      <c r="J100" s="511"/>
      <c r="K100" s="511"/>
      <c r="L100" s="511"/>
    </row>
    <row r="101" spans="1:12" ht="14.25" customHeight="1">
      <c r="A101" s="8"/>
      <c r="B101" s="30"/>
      <c r="C101" s="30"/>
      <c r="D101" s="30"/>
      <c r="E101" s="30"/>
      <c r="F101" s="30"/>
      <c r="G101" s="511"/>
      <c r="H101" s="511"/>
      <c r="I101" s="511"/>
      <c r="J101" s="511"/>
      <c r="K101" s="511"/>
      <c r="L101" s="511"/>
    </row>
    <row r="102" spans="1:12" ht="14.25" customHeight="1">
      <c r="A102" s="8"/>
      <c r="B102" s="30"/>
      <c r="C102" s="30"/>
      <c r="D102" s="30"/>
      <c r="E102" s="30"/>
      <c r="F102" s="30"/>
      <c r="G102" s="511"/>
      <c r="H102" s="511"/>
      <c r="I102" s="511"/>
      <c r="J102" s="511"/>
      <c r="K102" s="511"/>
      <c r="L102" s="511"/>
    </row>
    <row r="103" spans="1:12" ht="14.25" customHeight="1">
      <c r="G103" s="511"/>
      <c r="H103" s="511"/>
      <c r="I103" s="511"/>
      <c r="J103" s="511"/>
      <c r="K103" s="511"/>
      <c r="L103" s="511"/>
    </row>
    <row r="104" spans="1:12" ht="14.25" customHeight="1">
      <c r="G104" s="511"/>
      <c r="H104" s="511"/>
      <c r="I104" s="511"/>
      <c r="J104" s="511"/>
      <c r="K104" s="511"/>
      <c r="L104" s="511"/>
    </row>
    <row r="105" spans="1:12" ht="14.25" customHeight="1">
      <c r="G105" s="511"/>
      <c r="H105" s="511"/>
      <c r="I105" s="511"/>
      <c r="J105" s="511"/>
      <c r="K105" s="511"/>
      <c r="L105" s="511"/>
    </row>
    <row r="106" spans="1:12" ht="14.25" customHeight="1">
      <c r="G106" s="511"/>
      <c r="H106" s="511"/>
      <c r="I106" s="511"/>
      <c r="J106" s="511"/>
      <c r="K106" s="511"/>
      <c r="L106" s="511"/>
    </row>
    <row r="107" spans="1:12" ht="14.25" customHeight="1">
      <c r="G107" s="511"/>
      <c r="H107" s="511"/>
      <c r="I107" s="511"/>
      <c r="J107" s="511"/>
      <c r="K107" s="511"/>
      <c r="L107" s="511"/>
    </row>
    <row r="108" spans="1:12" ht="14.25" customHeight="1">
      <c r="G108" s="511"/>
      <c r="H108" s="511"/>
      <c r="I108" s="511"/>
      <c r="J108" s="511"/>
      <c r="K108" s="511"/>
      <c r="L108" s="511"/>
    </row>
    <row r="109" spans="1:12" ht="14.25" customHeight="1">
      <c r="G109" s="511"/>
      <c r="H109" s="511"/>
      <c r="I109" s="511"/>
      <c r="J109" s="511"/>
      <c r="K109" s="511"/>
      <c r="L109" s="511"/>
    </row>
    <row r="110" spans="1:12" ht="14.25" customHeight="1">
      <c r="G110" s="511"/>
      <c r="H110" s="511"/>
      <c r="I110" s="511"/>
      <c r="J110" s="511"/>
      <c r="K110" s="511"/>
      <c r="L110" s="511"/>
    </row>
    <row r="111" spans="1:12" ht="14.25" customHeight="1">
      <c r="G111" s="511"/>
      <c r="H111" s="511"/>
      <c r="I111" s="511"/>
      <c r="J111" s="511"/>
      <c r="K111" s="511"/>
      <c r="L111" s="511"/>
    </row>
    <row r="112" spans="1:12" ht="14.25" customHeight="1">
      <c r="G112" s="511"/>
      <c r="H112" s="511"/>
      <c r="I112" s="511"/>
      <c r="J112" s="511"/>
      <c r="K112" s="511"/>
      <c r="L112" s="511"/>
    </row>
    <row r="113" spans="7:12" ht="14.25" customHeight="1">
      <c r="G113" s="511"/>
      <c r="H113" s="511"/>
      <c r="I113" s="511"/>
      <c r="J113" s="511"/>
      <c r="K113" s="511"/>
      <c r="L113" s="511"/>
    </row>
    <row r="114" spans="7:12" ht="14.25" customHeight="1">
      <c r="G114" s="511"/>
      <c r="H114" s="511"/>
      <c r="I114" s="511"/>
      <c r="J114" s="511"/>
      <c r="K114" s="511"/>
      <c r="L114" s="511"/>
    </row>
    <row r="115" spans="7:12" ht="14.25" customHeight="1">
      <c r="G115" s="511"/>
      <c r="H115" s="511"/>
      <c r="I115" s="511"/>
      <c r="J115" s="511"/>
      <c r="K115" s="511"/>
      <c r="L115" s="511"/>
    </row>
    <row r="116" spans="7:12" ht="14.25" customHeight="1">
      <c r="G116" s="511"/>
      <c r="H116" s="511"/>
      <c r="I116" s="511"/>
      <c r="J116" s="511"/>
      <c r="K116" s="511"/>
      <c r="L116" s="511"/>
    </row>
    <row r="117" spans="7:12" ht="14.25" customHeight="1">
      <c r="G117" s="511"/>
      <c r="H117" s="511"/>
      <c r="I117" s="511"/>
      <c r="J117" s="511"/>
      <c r="K117" s="511"/>
      <c r="L117" s="511"/>
    </row>
    <row r="118" spans="7:12" ht="14.25" customHeight="1">
      <c r="G118" s="511"/>
      <c r="H118" s="511"/>
      <c r="I118" s="511"/>
      <c r="J118" s="511"/>
      <c r="K118" s="511"/>
      <c r="L118" s="511"/>
    </row>
    <row r="119" spans="7:12" ht="14.25" customHeight="1">
      <c r="G119" s="511"/>
      <c r="H119" s="511"/>
      <c r="I119" s="511"/>
      <c r="J119" s="511"/>
      <c r="K119" s="511"/>
      <c r="L119" s="511"/>
    </row>
    <row r="120" spans="7:12" ht="14.25" customHeight="1">
      <c r="G120" s="511"/>
      <c r="H120" s="511"/>
      <c r="I120" s="511"/>
      <c r="J120" s="511"/>
      <c r="K120" s="511"/>
      <c r="L120" s="511"/>
    </row>
    <row r="121" spans="7:12" ht="14.25" customHeight="1">
      <c r="G121" s="511"/>
      <c r="H121" s="511"/>
      <c r="I121" s="511"/>
      <c r="J121" s="511"/>
      <c r="K121" s="511"/>
      <c r="L121" s="511"/>
    </row>
    <row r="122" spans="7:12" ht="14.25" customHeight="1">
      <c r="G122" s="511"/>
      <c r="H122" s="511"/>
      <c r="I122" s="511"/>
      <c r="J122" s="511"/>
      <c r="K122" s="511"/>
      <c r="L122" s="511"/>
    </row>
    <row r="123" spans="7:12" ht="14.25" customHeight="1">
      <c r="G123" s="511"/>
      <c r="H123" s="511"/>
      <c r="I123" s="511"/>
      <c r="J123" s="511"/>
      <c r="K123" s="511"/>
      <c r="L123" s="511"/>
    </row>
    <row r="124" spans="7:12" ht="14.25" customHeight="1">
      <c r="G124" s="511"/>
      <c r="H124" s="511"/>
      <c r="I124" s="511"/>
      <c r="J124" s="511"/>
      <c r="K124" s="511"/>
      <c r="L124" s="511"/>
    </row>
    <row r="125" spans="7:12" ht="14.25" customHeight="1">
      <c r="G125" s="511"/>
      <c r="H125" s="511"/>
      <c r="I125" s="511"/>
      <c r="J125" s="511"/>
      <c r="K125" s="511"/>
      <c r="L125" s="511"/>
    </row>
    <row r="126" spans="7:12" ht="14.25" customHeight="1">
      <c r="G126" s="511"/>
      <c r="H126" s="511"/>
      <c r="I126" s="511"/>
      <c r="J126" s="511"/>
      <c r="K126" s="511"/>
      <c r="L126" s="511"/>
    </row>
    <row r="127" spans="7:12" ht="14.25" customHeight="1">
      <c r="G127" s="511"/>
      <c r="H127" s="511"/>
      <c r="I127" s="511"/>
      <c r="J127" s="511"/>
      <c r="K127" s="511"/>
      <c r="L127" s="511"/>
    </row>
  </sheetData>
  <sortState xmlns:xlrd2="http://schemas.microsoft.com/office/spreadsheetml/2017/richdata2" ref="G4:L93">
    <sortCondition ref="G4:G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O127"/>
  <sheetViews>
    <sheetView zoomScaleNormal="100" workbookViewId="0">
      <pane ySplit="3" topLeftCell="A4" activePane="bottomLeft" state="frozen"/>
      <selection activeCell="J2" sqref="J2"/>
      <selection pane="bottomLeft" activeCell="I1" sqref="I1"/>
    </sheetView>
  </sheetViews>
  <sheetFormatPr defaultColWidth="8.85546875" defaultRowHeight="14.25" customHeight="1"/>
  <cols>
    <col min="1" max="1" width="17.28515625" customWidth="1"/>
    <col min="2" max="2" width="10.85546875" customWidth="1"/>
    <col min="3" max="3" width="15.42578125" customWidth="1"/>
    <col min="4" max="4" width="12.42578125" customWidth="1"/>
    <col min="5" max="5" width="11.42578125" customWidth="1"/>
    <col min="6" max="6" width="9.140625" customWidth="1"/>
    <col min="7" max="7" width="12.140625" customWidth="1"/>
    <col min="8" max="8" width="8.85546875" customWidth="1"/>
    <col min="9" max="9" width="21.5703125" bestFit="1" customWidth="1"/>
    <col min="10" max="10" width="7.42578125" style="54" bestFit="1" customWidth="1"/>
    <col min="11" max="11" width="7.140625" customWidth="1"/>
    <col min="12" max="12" width="7.42578125" style="54" customWidth="1"/>
    <col min="13" max="14" width="9.140625"/>
  </cols>
  <sheetData>
    <row r="1" spans="1:15" ht="17.25" customHeight="1">
      <c r="A1" s="10" t="s">
        <v>337</v>
      </c>
      <c r="B1" s="10"/>
      <c r="C1" s="10"/>
      <c r="J1"/>
      <c r="L1"/>
    </row>
    <row r="2" spans="1:15" ht="14.25" customHeight="1">
      <c r="J2"/>
      <c r="L2"/>
    </row>
    <row r="3" spans="1:15" s="54" customFormat="1" ht="29.25" customHeight="1">
      <c r="A3" s="8"/>
      <c r="B3" s="309" t="s">
        <v>343</v>
      </c>
      <c r="C3" s="212" t="s">
        <v>344</v>
      </c>
      <c r="D3" s="212" t="s">
        <v>345</v>
      </c>
      <c r="E3" s="212" t="s">
        <v>346</v>
      </c>
      <c r="F3" s="212" t="s">
        <v>347</v>
      </c>
      <c r="G3" s="212" t="s">
        <v>348</v>
      </c>
      <c r="H3" s="3"/>
      <c r="I3" s="511"/>
      <c r="J3" s="515"/>
      <c r="K3" s="515"/>
      <c r="L3" s="515"/>
      <c r="M3" s="515"/>
      <c r="N3" s="515"/>
      <c r="O3" s="515"/>
    </row>
    <row r="4" spans="1:15" s="54" customFormat="1" ht="14.25" customHeight="1">
      <c r="A4" s="511" t="s">
        <v>313</v>
      </c>
      <c r="B4" s="513"/>
      <c r="C4" s="512">
        <v>46677</v>
      </c>
      <c r="D4" s="513"/>
      <c r="E4" s="513"/>
      <c r="F4" s="513"/>
      <c r="G4" s="513">
        <v>667</v>
      </c>
      <c r="H4" s="3"/>
      <c r="I4" s="3"/>
      <c r="J4" s="3"/>
      <c r="K4" s="3"/>
      <c r="L4" s="3"/>
      <c r="M4" s="3"/>
      <c r="N4" s="3"/>
      <c r="O4" s="3"/>
    </row>
    <row r="5" spans="1:15" s="54" customFormat="1" ht="14.25" customHeight="1">
      <c r="A5" s="511" t="s">
        <v>185</v>
      </c>
      <c r="B5" s="513">
        <v>15</v>
      </c>
      <c r="C5" s="512">
        <v>52465</v>
      </c>
      <c r="D5" s="513"/>
      <c r="E5" s="513">
        <v>52</v>
      </c>
      <c r="F5" s="513"/>
      <c r="G5" s="513">
        <v>228</v>
      </c>
      <c r="H5" s="3"/>
      <c r="I5" s="3"/>
      <c r="J5" s="3"/>
      <c r="K5" s="3"/>
      <c r="L5" s="3"/>
      <c r="M5" s="3"/>
      <c r="N5" s="3"/>
      <c r="O5" s="3"/>
    </row>
    <row r="6" spans="1:15" s="54" customFormat="1" ht="14.25" customHeight="1">
      <c r="A6" s="511" t="s">
        <v>28</v>
      </c>
      <c r="B6" s="513"/>
      <c r="C6" s="513"/>
      <c r="D6" s="513"/>
      <c r="E6" s="513"/>
      <c r="F6" s="513"/>
      <c r="G6" s="513"/>
      <c r="H6" s="3"/>
      <c r="I6" s="3"/>
      <c r="J6" s="3"/>
      <c r="K6" s="3"/>
      <c r="L6" s="3"/>
      <c r="M6" s="3"/>
      <c r="N6" s="3"/>
      <c r="O6" s="3"/>
    </row>
    <row r="7" spans="1:15" s="54" customFormat="1" ht="14.25" customHeight="1">
      <c r="A7" s="511" t="s">
        <v>29</v>
      </c>
      <c r="B7" s="513"/>
      <c r="C7" s="512">
        <v>37123</v>
      </c>
      <c r="D7" s="513"/>
      <c r="E7" s="513"/>
      <c r="F7" s="513"/>
      <c r="G7" s="513">
        <v>757</v>
      </c>
      <c r="H7" s="3"/>
      <c r="I7" s="3"/>
      <c r="J7" s="3"/>
      <c r="K7" s="3"/>
      <c r="L7" s="3"/>
      <c r="M7" s="3"/>
      <c r="N7" s="3"/>
      <c r="O7" s="3"/>
    </row>
    <row r="8" spans="1:15" s="54" customFormat="1" ht="14.25" customHeight="1">
      <c r="A8" s="511" t="s">
        <v>31</v>
      </c>
      <c r="B8" s="513">
        <v>56</v>
      </c>
      <c r="C8" s="512">
        <v>76513</v>
      </c>
      <c r="D8" s="513"/>
      <c r="E8" s="513"/>
      <c r="F8" s="513">
        <v>3</v>
      </c>
      <c r="G8" s="512">
        <v>6282</v>
      </c>
      <c r="H8" s="3"/>
      <c r="I8" s="3"/>
      <c r="J8" s="3"/>
      <c r="K8" s="3"/>
      <c r="L8" s="3"/>
      <c r="M8" s="3"/>
      <c r="N8" s="3"/>
      <c r="O8" s="3"/>
    </row>
    <row r="9" spans="1:15" s="54" customFormat="1" ht="14.25" customHeight="1">
      <c r="A9" s="511" t="s">
        <v>32</v>
      </c>
      <c r="B9" s="513">
        <v>11</v>
      </c>
      <c r="C9" s="512">
        <v>24324</v>
      </c>
      <c r="D9" s="513"/>
      <c r="E9" s="513">
        <v>31</v>
      </c>
      <c r="F9" s="513"/>
      <c r="G9" s="513">
        <v>187</v>
      </c>
      <c r="H9" s="3"/>
      <c r="I9" s="3"/>
      <c r="J9" s="3"/>
      <c r="K9" s="3"/>
      <c r="L9" s="3"/>
      <c r="M9" s="3"/>
      <c r="N9" s="3"/>
      <c r="O9" s="3"/>
    </row>
    <row r="10" spans="1:15" s="54" customFormat="1" ht="14.25" customHeight="1">
      <c r="A10" s="511" t="s">
        <v>36</v>
      </c>
      <c r="B10" s="513"/>
      <c r="C10" s="512">
        <v>1717</v>
      </c>
      <c r="D10" s="513"/>
      <c r="E10" s="513"/>
      <c r="F10" s="513"/>
      <c r="G10" s="513"/>
      <c r="H10" s="3"/>
      <c r="I10" s="3"/>
      <c r="J10" s="3"/>
      <c r="K10" s="3"/>
      <c r="L10" s="3"/>
      <c r="M10" s="3"/>
      <c r="N10" s="3"/>
      <c r="O10" s="3"/>
    </row>
    <row r="11" spans="1:15" s="54" customFormat="1" ht="14.25" customHeight="1">
      <c r="A11" s="511" t="s">
        <v>209</v>
      </c>
      <c r="B11" s="513"/>
      <c r="C11" s="512">
        <v>8968</v>
      </c>
      <c r="D11" s="513"/>
      <c r="E11" s="513">
        <v>78</v>
      </c>
      <c r="F11" s="513"/>
      <c r="G11" s="513"/>
      <c r="H11" s="3"/>
      <c r="I11" s="3"/>
      <c r="J11" s="3"/>
      <c r="K11" s="3"/>
      <c r="L11" s="3"/>
      <c r="M11" s="3"/>
      <c r="N11" s="3"/>
      <c r="O11" s="3"/>
    </row>
    <row r="12" spans="1:15" s="54" customFormat="1" ht="14.25" customHeight="1">
      <c r="A12" s="511" t="s">
        <v>37</v>
      </c>
      <c r="B12" s="513"/>
      <c r="C12" s="512">
        <v>152419</v>
      </c>
      <c r="D12" s="513"/>
      <c r="E12" s="512">
        <v>1932</v>
      </c>
      <c r="F12" s="513"/>
      <c r="G12" s="513"/>
      <c r="H12" s="3"/>
      <c r="I12" s="3"/>
      <c r="J12" s="3"/>
      <c r="K12" s="3"/>
      <c r="L12" s="3"/>
      <c r="M12" s="3"/>
      <c r="N12" s="3"/>
      <c r="O12" s="3"/>
    </row>
    <row r="13" spans="1:15" s="54" customFormat="1" ht="14.25" customHeight="1">
      <c r="A13" s="511" t="s">
        <v>41</v>
      </c>
      <c r="B13" s="513"/>
      <c r="C13" s="512">
        <v>71522</v>
      </c>
      <c r="D13" s="513"/>
      <c r="E13" s="513"/>
      <c r="F13" s="513"/>
      <c r="G13" s="512">
        <v>4104</v>
      </c>
      <c r="H13" s="3"/>
      <c r="I13" s="3"/>
      <c r="J13" s="3"/>
      <c r="K13" s="3"/>
      <c r="L13" s="3"/>
      <c r="M13" s="3"/>
      <c r="N13" s="3"/>
      <c r="O13" s="3"/>
    </row>
    <row r="14" spans="1:15" s="54" customFormat="1" ht="14.25" customHeight="1">
      <c r="A14" s="511" t="s">
        <v>43</v>
      </c>
      <c r="B14" s="513"/>
      <c r="C14" s="512">
        <v>1217</v>
      </c>
      <c r="D14" s="513"/>
      <c r="E14" s="513"/>
      <c r="F14" s="513"/>
      <c r="G14" s="513"/>
      <c r="H14" s="3"/>
      <c r="I14" s="3"/>
      <c r="J14" s="3"/>
      <c r="K14" s="3"/>
      <c r="L14" s="3"/>
      <c r="M14" s="3"/>
      <c r="N14" s="3"/>
      <c r="O14" s="3"/>
    </row>
    <row r="15" spans="1:15" s="54" customFormat="1" ht="14.25" customHeight="1">
      <c r="A15" s="511" t="s">
        <v>47</v>
      </c>
      <c r="B15" s="513"/>
      <c r="C15" s="512">
        <v>10582</v>
      </c>
      <c r="D15" s="513"/>
      <c r="E15" s="513"/>
      <c r="F15" s="513"/>
      <c r="G15" s="513">
        <v>4</v>
      </c>
      <c r="H15" s="3"/>
      <c r="I15" s="3"/>
      <c r="J15" s="3"/>
      <c r="K15" s="3"/>
      <c r="L15" s="3"/>
      <c r="M15" s="3"/>
      <c r="N15" s="3"/>
      <c r="O15" s="3"/>
    </row>
    <row r="16" spans="1:15" s="54" customFormat="1" ht="14.25" customHeight="1">
      <c r="A16" s="511" t="s">
        <v>49</v>
      </c>
      <c r="B16" s="513"/>
      <c r="C16" s="512">
        <v>10903</v>
      </c>
      <c r="D16" s="513"/>
      <c r="E16" s="513">
        <v>717</v>
      </c>
      <c r="F16" s="513"/>
      <c r="G16" s="513"/>
      <c r="H16" s="3"/>
      <c r="I16" s="3"/>
      <c r="J16" s="3"/>
      <c r="K16" s="3"/>
      <c r="L16" s="3"/>
      <c r="M16" s="3"/>
      <c r="N16" s="3"/>
      <c r="O16" s="3"/>
    </row>
    <row r="17" spans="1:8" s="54" customFormat="1" ht="14.25" customHeight="1">
      <c r="A17" s="511" t="s">
        <v>52</v>
      </c>
      <c r="B17" s="513"/>
      <c r="C17" s="512">
        <v>25631</v>
      </c>
      <c r="D17" s="513"/>
      <c r="E17" s="513">
        <v>19</v>
      </c>
      <c r="F17" s="513"/>
      <c r="G17" s="513">
        <v>186</v>
      </c>
      <c r="H17" s="3"/>
    </row>
    <row r="18" spans="1:8" s="54" customFormat="1" ht="14.25" customHeight="1">
      <c r="A18" s="511" t="s">
        <v>54</v>
      </c>
      <c r="B18" s="513"/>
      <c r="C18" s="512">
        <v>54743</v>
      </c>
      <c r="D18" s="513"/>
      <c r="E18" s="513"/>
      <c r="F18" s="513"/>
      <c r="G18" s="512">
        <v>2035</v>
      </c>
      <c r="H18" s="3"/>
    </row>
    <row r="19" spans="1:8" s="54" customFormat="1" ht="14.25" customHeight="1">
      <c r="A19" s="511" t="s">
        <v>56</v>
      </c>
      <c r="B19" s="513"/>
      <c r="C19" s="512">
        <v>41971</v>
      </c>
      <c r="D19" s="513"/>
      <c r="E19" s="513"/>
      <c r="F19" s="513"/>
      <c r="G19" s="513"/>
      <c r="H19" s="3"/>
    </row>
    <row r="20" spans="1:8" s="54" customFormat="1" ht="14.25" customHeight="1">
      <c r="A20" s="511" t="s">
        <v>57</v>
      </c>
      <c r="B20" s="513"/>
      <c r="C20" s="512">
        <v>129587</v>
      </c>
      <c r="D20" s="513"/>
      <c r="E20" s="513"/>
      <c r="F20" s="513"/>
      <c r="G20" s="513"/>
      <c r="H20" s="3"/>
    </row>
    <row r="21" spans="1:8" s="54" customFormat="1" ht="14.25" customHeight="1">
      <c r="A21" s="511" t="s">
        <v>59</v>
      </c>
      <c r="B21" s="513"/>
      <c r="C21" s="512">
        <v>244984</v>
      </c>
      <c r="D21" s="513"/>
      <c r="E21" s="513">
        <v>14</v>
      </c>
      <c r="F21" s="513"/>
      <c r="G21" s="513">
        <v>550</v>
      </c>
      <c r="H21" s="3"/>
    </row>
    <row r="22" spans="1:8" s="54" customFormat="1" ht="14.25" customHeight="1">
      <c r="A22" s="511" t="s">
        <v>316</v>
      </c>
      <c r="B22" s="513"/>
      <c r="C22" s="512">
        <v>5827</v>
      </c>
      <c r="D22" s="513"/>
      <c r="E22" s="513"/>
      <c r="F22" s="513"/>
      <c r="G22" s="513"/>
      <c r="H22" s="3"/>
    </row>
    <row r="23" spans="1:8" s="54" customFormat="1" ht="14.25" customHeight="1">
      <c r="A23" s="511" t="s">
        <v>317</v>
      </c>
      <c r="B23" s="513">
        <v>6</v>
      </c>
      <c r="C23" s="512">
        <v>32247</v>
      </c>
      <c r="D23" s="513"/>
      <c r="E23" s="513"/>
      <c r="F23" s="513"/>
      <c r="G23" s="513">
        <v>633</v>
      </c>
      <c r="H23" s="3"/>
    </row>
    <row r="24" spans="1:8" s="54" customFormat="1" ht="14.25" customHeight="1">
      <c r="A24" s="511" t="s">
        <v>217</v>
      </c>
      <c r="B24" s="513"/>
      <c r="C24" s="512">
        <v>29441</v>
      </c>
      <c r="D24" s="513"/>
      <c r="E24" s="513"/>
      <c r="F24" s="513"/>
      <c r="G24" s="513"/>
      <c r="H24" s="3"/>
    </row>
    <row r="25" spans="1:8" s="54" customFormat="1" ht="14.25" customHeight="1">
      <c r="A25" s="511" t="s">
        <v>60</v>
      </c>
      <c r="B25" s="513">
        <v>2</v>
      </c>
      <c r="C25" s="512">
        <v>32740</v>
      </c>
      <c r="D25" s="513"/>
      <c r="E25" s="513">
        <v>66</v>
      </c>
      <c r="F25" s="513"/>
      <c r="G25" s="513"/>
      <c r="H25" s="3"/>
    </row>
    <row r="26" spans="1:8" s="54" customFormat="1" ht="14.25" customHeight="1">
      <c r="A26" s="511" t="s">
        <v>319</v>
      </c>
      <c r="B26" s="513">
        <v>3</v>
      </c>
      <c r="C26" s="512">
        <v>49981</v>
      </c>
      <c r="D26" s="513">
        <v>596</v>
      </c>
      <c r="E26" s="512">
        <v>2592</v>
      </c>
      <c r="F26" s="513"/>
      <c r="G26" s="513">
        <v>36</v>
      </c>
      <c r="H26" s="3"/>
    </row>
    <row r="27" spans="1:8" s="54" customFormat="1" ht="14.25" customHeight="1">
      <c r="A27" s="511" t="s">
        <v>63</v>
      </c>
      <c r="B27" s="513"/>
      <c r="C27" s="512">
        <v>5276</v>
      </c>
      <c r="D27" s="513"/>
      <c r="E27" s="513">
        <v>3</v>
      </c>
      <c r="F27" s="513"/>
      <c r="G27" s="513">
        <v>82</v>
      </c>
      <c r="H27" s="3"/>
    </row>
    <row r="28" spans="1:8" s="54" customFormat="1" ht="14.25" customHeight="1">
      <c r="A28" s="511" t="s">
        <v>65</v>
      </c>
      <c r="B28" s="513"/>
      <c r="C28" s="512">
        <v>40896</v>
      </c>
      <c r="D28" s="513"/>
      <c r="E28" s="513"/>
      <c r="F28" s="513">
        <v>255</v>
      </c>
      <c r="G28" s="513">
        <v>97</v>
      </c>
      <c r="H28" s="3"/>
    </row>
    <row r="29" spans="1:8" s="54" customFormat="1" ht="14.25" customHeight="1">
      <c r="A29" s="511" t="s">
        <v>70</v>
      </c>
      <c r="B29" s="513">
        <v>66</v>
      </c>
      <c r="C29" s="512">
        <v>71948</v>
      </c>
      <c r="D29" s="513">
        <v>652</v>
      </c>
      <c r="E29" s="512">
        <v>11496</v>
      </c>
      <c r="F29" s="513">
        <v>315</v>
      </c>
      <c r="G29" s="513">
        <v>314</v>
      </c>
      <c r="H29" s="3"/>
    </row>
    <row r="30" spans="1:8" s="54" customFormat="1" ht="14.25" customHeight="1">
      <c r="A30" s="511" t="s">
        <v>74</v>
      </c>
      <c r="B30" s="513"/>
      <c r="C30" s="512">
        <v>22306</v>
      </c>
      <c r="D30" s="513"/>
      <c r="E30" s="513">
        <v>445</v>
      </c>
      <c r="F30" s="513"/>
      <c r="G30" s="513"/>
      <c r="H30" s="3"/>
    </row>
    <row r="31" spans="1:8" s="54" customFormat="1" ht="14.25" customHeight="1">
      <c r="A31" s="511" t="s">
        <v>75</v>
      </c>
      <c r="B31" s="513"/>
      <c r="C31" s="512">
        <v>61113</v>
      </c>
      <c r="D31" s="513"/>
      <c r="E31" s="512">
        <v>4254</v>
      </c>
      <c r="F31" s="513"/>
      <c r="G31" s="512">
        <v>10538</v>
      </c>
      <c r="H31" s="3"/>
    </row>
    <row r="32" spans="1:8" s="54" customFormat="1" ht="14.25" customHeight="1">
      <c r="A32" s="511" t="s">
        <v>78</v>
      </c>
      <c r="B32" s="513">
        <v>3</v>
      </c>
      <c r="C32" s="512">
        <v>84301</v>
      </c>
      <c r="D32" s="513"/>
      <c r="E32" s="512">
        <v>14601</v>
      </c>
      <c r="F32" s="513"/>
      <c r="G32" s="512">
        <v>2209</v>
      </c>
      <c r="H32" s="3"/>
    </row>
    <row r="33" spans="1:8" s="54" customFormat="1" ht="14.25" customHeight="1">
      <c r="A33" s="511" t="s">
        <v>80</v>
      </c>
      <c r="B33" s="513"/>
      <c r="C33" s="512">
        <v>12067</v>
      </c>
      <c r="D33" s="513"/>
      <c r="E33" s="513"/>
      <c r="F33" s="513"/>
      <c r="G33" s="513"/>
      <c r="H33" s="3"/>
    </row>
    <row r="34" spans="1:8" s="54" customFormat="1" ht="14.25" customHeight="1">
      <c r="A34" s="511" t="s">
        <v>81</v>
      </c>
      <c r="B34" s="513"/>
      <c r="C34" s="512">
        <v>32731</v>
      </c>
      <c r="D34" s="513">
        <v>643</v>
      </c>
      <c r="E34" s="513"/>
      <c r="F34" s="513"/>
      <c r="G34" s="513">
        <v>15</v>
      </c>
      <c r="H34" s="3"/>
    </row>
    <row r="35" spans="1:8" s="54" customFormat="1" ht="14.25" customHeight="1">
      <c r="A35" s="511" t="s">
        <v>221</v>
      </c>
      <c r="B35" s="513"/>
      <c r="C35" s="512">
        <v>2187</v>
      </c>
      <c r="D35" s="513"/>
      <c r="E35" s="513">
        <v>345</v>
      </c>
      <c r="F35" s="513"/>
      <c r="G35" s="513"/>
      <c r="H35" s="3"/>
    </row>
    <row r="36" spans="1:8" s="54" customFormat="1" ht="14.25" customHeight="1">
      <c r="A36" s="511" t="s">
        <v>85</v>
      </c>
      <c r="B36" s="513"/>
      <c r="C36" s="513">
        <v>364</v>
      </c>
      <c r="D36" s="513"/>
      <c r="E36" s="513"/>
      <c r="F36" s="513"/>
      <c r="G36" s="513"/>
      <c r="H36" s="3"/>
    </row>
    <row r="37" spans="1:8" s="54" customFormat="1" ht="14.25" customHeight="1">
      <c r="A37" s="511" t="s">
        <v>88</v>
      </c>
      <c r="B37" s="513"/>
      <c r="C37" s="512">
        <v>46191</v>
      </c>
      <c r="D37" s="513"/>
      <c r="E37" s="513"/>
      <c r="F37" s="513"/>
      <c r="G37" s="513">
        <v>46</v>
      </c>
      <c r="H37" s="3"/>
    </row>
    <row r="38" spans="1:8" s="54" customFormat="1" ht="14.25" customHeight="1">
      <c r="A38" s="511" t="s">
        <v>222</v>
      </c>
      <c r="B38" s="513"/>
      <c r="C38" s="512">
        <v>65349</v>
      </c>
      <c r="D38" s="513"/>
      <c r="E38" s="513"/>
      <c r="F38" s="513"/>
      <c r="G38" s="513">
        <v>2</v>
      </c>
      <c r="H38" s="3"/>
    </row>
    <row r="39" spans="1:8" s="54" customFormat="1" ht="14.25" customHeight="1">
      <c r="A39" s="511" t="s">
        <v>91</v>
      </c>
      <c r="B39" s="513"/>
      <c r="C39" s="512">
        <v>4976</v>
      </c>
      <c r="D39" s="513"/>
      <c r="E39" s="513"/>
      <c r="F39" s="513"/>
      <c r="G39" s="513">
        <v>17</v>
      </c>
      <c r="H39" s="3"/>
    </row>
    <row r="40" spans="1:8" s="54" customFormat="1" ht="14.25" customHeight="1">
      <c r="A40" s="511" t="s">
        <v>92</v>
      </c>
      <c r="B40" s="513">
        <v>67</v>
      </c>
      <c r="C40" s="512">
        <v>106981</v>
      </c>
      <c r="D40" s="513"/>
      <c r="E40" s="513"/>
      <c r="F40" s="513"/>
      <c r="G40" s="512">
        <v>4851</v>
      </c>
      <c r="H40" s="3"/>
    </row>
    <row r="41" spans="1:8" s="54" customFormat="1" ht="14.25" customHeight="1">
      <c r="A41" s="511" t="s">
        <v>187</v>
      </c>
      <c r="B41" s="513"/>
      <c r="C41" s="512">
        <v>148100</v>
      </c>
      <c r="D41" s="513"/>
      <c r="E41" s="512">
        <v>4887</v>
      </c>
      <c r="F41" s="513"/>
      <c r="G41" s="513"/>
      <c r="H41" s="3"/>
    </row>
    <row r="42" spans="1:8" s="54" customFormat="1" ht="14.25" customHeight="1">
      <c r="A42" s="511" t="s">
        <v>97</v>
      </c>
      <c r="B42" s="513">
        <v>5</v>
      </c>
      <c r="C42" s="512">
        <v>32963</v>
      </c>
      <c r="D42" s="513"/>
      <c r="E42" s="513">
        <v>70</v>
      </c>
      <c r="F42" s="513"/>
      <c r="G42" s="513">
        <v>590</v>
      </c>
      <c r="H42" s="3"/>
    </row>
    <row r="43" spans="1:8" s="54" customFormat="1" ht="14.25" customHeight="1">
      <c r="A43" s="511" t="s">
        <v>99</v>
      </c>
      <c r="B43" s="513"/>
      <c r="C43" s="512">
        <v>26208</v>
      </c>
      <c r="D43" s="513"/>
      <c r="E43" s="513">
        <v>3</v>
      </c>
      <c r="F43" s="513"/>
      <c r="G43" s="513">
        <v>33</v>
      </c>
      <c r="H43" s="3"/>
    </row>
    <row r="44" spans="1:8" s="54" customFormat="1" ht="14.25" customHeight="1">
      <c r="A44" s="511" t="s">
        <v>100</v>
      </c>
      <c r="B44" s="513">
        <v>4</v>
      </c>
      <c r="C44" s="512">
        <v>9860</v>
      </c>
      <c r="D44" s="511"/>
      <c r="E44" s="512">
        <v>1229</v>
      </c>
      <c r="F44" s="513"/>
      <c r="G44" s="513"/>
      <c r="H44" s="3"/>
    </row>
    <row r="45" spans="1:8" s="54" customFormat="1" ht="14.25" customHeight="1">
      <c r="A45" s="511" t="s">
        <v>223</v>
      </c>
      <c r="B45" s="513"/>
      <c r="C45" s="512">
        <v>97955</v>
      </c>
      <c r="D45" s="513"/>
      <c r="E45" s="513">
        <v>38</v>
      </c>
      <c r="F45" s="513"/>
      <c r="G45" s="512">
        <v>4116</v>
      </c>
      <c r="H45" s="3"/>
    </row>
    <row r="46" spans="1:8" s="54" customFormat="1" ht="14.25" customHeight="1">
      <c r="A46" s="511" t="s">
        <v>103</v>
      </c>
      <c r="B46" s="513"/>
      <c r="C46" s="512">
        <v>2144</v>
      </c>
      <c r="D46" s="513"/>
      <c r="E46" s="513">
        <v>115</v>
      </c>
      <c r="F46" s="513"/>
      <c r="G46" s="513"/>
      <c r="H46" s="3"/>
    </row>
    <row r="47" spans="1:8" s="54" customFormat="1" ht="14.25" customHeight="1">
      <c r="A47" s="511" t="s">
        <v>105</v>
      </c>
      <c r="B47" s="513">
        <v>8</v>
      </c>
      <c r="C47" s="512">
        <v>174348</v>
      </c>
      <c r="D47" s="513"/>
      <c r="E47" s="513"/>
      <c r="F47" s="513"/>
      <c r="G47" s="513">
        <v>34</v>
      </c>
      <c r="H47" s="3"/>
    </row>
    <row r="48" spans="1:8" s="54" customFormat="1" ht="14.25" customHeight="1">
      <c r="A48" s="511" t="s">
        <v>106</v>
      </c>
      <c r="B48" s="513"/>
      <c r="C48" s="512">
        <v>79421</v>
      </c>
      <c r="D48" s="513"/>
      <c r="E48" s="513">
        <v>473</v>
      </c>
      <c r="F48" s="513"/>
      <c r="G48" s="513"/>
      <c r="H48" s="3"/>
    </row>
    <row r="49" spans="1:8" s="54" customFormat="1" ht="14.25" customHeight="1">
      <c r="A49" s="511" t="s">
        <v>107</v>
      </c>
      <c r="B49" s="513"/>
      <c r="C49" s="512">
        <v>3067</v>
      </c>
      <c r="D49" s="513"/>
      <c r="E49" s="513">
        <v>1</v>
      </c>
      <c r="F49" s="513"/>
      <c r="G49" s="513"/>
      <c r="H49" s="3"/>
    </row>
    <row r="50" spans="1:8" s="54" customFormat="1" ht="14.25" customHeight="1">
      <c r="A50" s="511" t="s">
        <v>109</v>
      </c>
      <c r="B50" s="513"/>
      <c r="C50" s="512">
        <v>14532</v>
      </c>
      <c r="D50" s="513"/>
      <c r="E50" s="513"/>
      <c r="F50" s="513"/>
      <c r="G50" s="513"/>
      <c r="H50" s="3"/>
    </row>
    <row r="51" spans="1:8" s="54" customFormat="1" ht="14.25" customHeight="1">
      <c r="A51" s="3"/>
      <c r="B51" s="3"/>
      <c r="C51" s="19"/>
      <c r="D51" s="3"/>
      <c r="E51" s="3"/>
      <c r="F51" s="3"/>
      <c r="G51" s="3"/>
      <c r="H51" s="3"/>
    </row>
    <row r="52" spans="1:8" s="54" customFormat="1" ht="14.25" customHeight="1">
      <c r="A52" s="3"/>
      <c r="B52" s="279"/>
      <c r="C52" s="279"/>
      <c r="D52" s="279"/>
      <c r="E52" s="279"/>
      <c r="F52" s="279"/>
      <c r="G52" s="279"/>
      <c r="H52" s="3"/>
    </row>
    <row r="53" spans="1:8" ht="14.25" customHeight="1">
      <c r="A53" s="3"/>
      <c r="B53" s="279"/>
      <c r="C53" s="279"/>
      <c r="D53" s="279"/>
      <c r="E53" s="279"/>
      <c r="F53" s="279"/>
      <c r="G53" s="279"/>
      <c r="H53" s="3"/>
    </row>
    <row r="54" spans="1:8" s="54" customFormat="1" ht="14.25" customHeight="1">
      <c r="A54" s="3"/>
      <c r="B54" s="279"/>
      <c r="C54" s="279"/>
      <c r="D54" s="279"/>
      <c r="E54" s="279"/>
      <c r="F54" s="279"/>
      <c r="G54" s="279"/>
      <c r="H54" s="3"/>
    </row>
    <row r="55" spans="1:8" ht="14.25" customHeight="1">
      <c r="A55" s="3"/>
      <c r="B55" s="279"/>
      <c r="C55" s="279"/>
      <c r="D55" s="279"/>
      <c r="E55" s="279"/>
      <c r="F55" s="279"/>
      <c r="G55" s="279"/>
      <c r="H55" s="3"/>
    </row>
    <row r="56" spans="1:8" ht="14.25" customHeight="1">
      <c r="A56" s="3"/>
      <c r="B56" s="583"/>
      <c r="C56" s="583"/>
      <c r="D56" s="583"/>
      <c r="E56" s="583"/>
      <c r="F56" s="583"/>
      <c r="G56" s="583"/>
      <c r="H56" s="583"/>
    </row>
    <row r="57" spans="1:8" ht="14.25" customHeight="1">
      <c r="A57" s="3"/>
      <c r="B57" s="19"/>
      <c r="C57" s="19"/>
      <c r="D57" s="3"/>
      <c r="E57" s="3"/>
      <c r="F57" s="3"/>
      <c r="G57" s="3"/>
      <c r="H57" s="3"/>
    </row>
    <row r="58" spans="1:8" ht="14.25" customHeight="1">
      <c r="D58" s="82"/>
      <c r="E58" s="82"/>
      <c r="F58" s="82"/>
      <c r="G58" s="82"/>
    </row>
    <row r="59" spans="1:8" ht="14.25" customHeight="1">
      <c r="D59" s="82"/>
      <c r="E59" s="82"/>
      <c r="F59" s="82"/>
      <c r="G59" s="82"/>
    </row>
    <row r="60" spans="1:8" ht="14.25" customHeight="1">
      <c r="D60" s="82"/>
      <c r="E60" s="82"/>
      <c r="F60" s="82"/>
      <c r="G60" s="82"/>
    </row>
    <row r="61" spans="1:8" ht="14.25" customHeight="1">
      <c r="D61" s="82"/>
      <c r="E61" s="82"/>
      <c r="F61" s="82"/>
      <c r="G61" s="82"/>
    </row>
    <row r="62" spans="1:8" ht="14.25" customHeight="1">
      <c r="D62" s="82"/>
      <c r="E62" s="82"/>
      <c r="F62" s="82"/>
      <c r="G62" s="82"/>
    </row>
    <row r="63" spans="1:8" ht="14.25" customHeight="1">
      <c r="D63" s="82"/>
      <c r="E63" s="82"/>
      <c r="F63" s="82"/>
      <c r="G63" s="82"/>
    </row>
    <row r="64" spans="1:8" ht="14.25" customHeight="1">
      <c r="D64" s="82"/>
      <c r="E64" s="82"/>
      <c r="F64" s="82"/>
      <c r="G64" s="82"/>
    </row>
    <row r="65" spans="4:7" ht="14.25" customHeight="1">
      <c r="D65" s="82"/>
      <c r="E65" s="82"/>
      <c r="F65" s="82"/>
      <c r="G65" s="82"/>
    </row>
    <row r="66" spans="4:7" ht="14.25" customHeight="1">
      <c r="D66" s="82"/>
      <c r="E66" s="82"/>
      <c r="F66" s="82"/>
      <c r="G66" s="82"/>
    </row>
    <row r="67" spans="4:7" ht="14.25" customHeight="1">
      <c r="D67" s="82"/>
      <c r="E67" s="82"/>
      <c r="F67" s="82"/>
      <c r="G67" s="82"/>
    </row>
    <row r="68" spans="4:7" ht="14.25" customHeight="1">
      <c r="D68" s="82"/>
      <c r="E68" s="82"/>
      <c r="F68" s="82"/>
      <c r="G68" s="82"/>
    </row>
    <row r="69" spans="4:7" ht="14.25" customHeight="1">
      <c r="D69" s="82"/>
      <c r="E69" s="82"/>
      <c r="F69" s="82"/>
      <c r="G69" s="82"/>
    </row>
    <row r="70" spans="4:7" ht="14.25" customHeight="1">
      <c r="D70" s="82"/>
      <c r="E70" s="82"/>
      <c r="F70" s="82"/>
      <c r="G70" s="82"/>
    </row>
    <row r="71" spans="4:7" ht="14.25" customHeight="1">
      <c r="D71" s="82"/>
      <c r="E71" s="82"/>
      <c r="F71" s="82"/>
      <c r="G71" s="82"/>
    </row>
    <row r="72" spans="4:7" ht="14.25" customHeight="1">
      <c r="D72" s="82"/>
      <c r="E72" s="82"/>
      <c r="F72" s="82"/>
      <c r="G72" s="82"/>
    </row>
    <row r="73" spans="4:7" ht="14.25" customHeight="1">
      <c r="D73" s="82"/>
      <c r="E73" s="82"/>
      <c r="F73" s="82"/>
      <c r="G73" s="82"/>
    </row>
    <row r="74" spans="4:7" ht="14.25" customHeight="1">
      <c r="D74" s="82"/>
      <c r="E74" s="82"/>
      <c r="F74" s="82"/>
      <c r="G74" s="82"/>
    </row>
    <row r="75" spans="4:7" ht="14.25" customHeight="1">
      <c r="D75" s="82"/>
      <c r="E75" s="82"/>
      <c r="F75" s="82"/>
      <c r="G75" s="82"/>
    </row>
    <row r="76" spans="4:7" ht="14.25" customHeight="1">
      <c r="D76" s="82"/>
      <c r="E76" s="82"/>
      <c r="F76" s="82"/>
      <c r="G76" s="82"/>
    </row>
    <row r="77" spans="4:7" ht="14.25" customHeight="1">
      <c r="D77" s="82"/>
      <c r="E77" s="82"/>
      <c r="F77" s="82"/>
      <c r="G77" s="82"/>
    </row>
    <row r="78" spans="4:7" ht="14.25" customHeight="1">
      <c r="D78" s="82"/>
      <c r="E78" s="82"/>
      <c r="F78" s="82"/>
      <c r="G78" s="82"/>
    </row>
    <row r="79" spans="4:7" ht="14.25" customHeight="1">
      <c r="D79" s="82"/>
      <c r="E79" s="82"/>
      <c r="F79" s="82"/>
      <c r="G79" s="82"/>
    </row>
    <row r="80" spans="4:7" ht="14.25" customHeight="1">
      <c r="D80" s="82"/>
      <c r="E80" s="82"/>
      <c r="F80" s="82"/>
      <c r="G80" s="82"/>
    </row>
    <row r="81" spans="4:15" ht="14.25" customHeight="1">
      <c r="D81" s="82"/>
      <c r="E81" s="82"/>
      <c r="F81" s="82"/>
      <c r="G81" s="82"/>
      <c r="J81" s="3"/>
      <c r="L81" s="3"/>
    </row>
    <row r="82" spans="4:15" ht="14.25" customHeight="1">
      <c r="D82" s="82"/>
      <c r="E82" s="82"/>
      <c r="F82" s="82"/>
      <c r="G82" s="82"/>
      <c r="J82" s="3"/>
      <c r="L82" s="3"/>
    </row>
    <row r="83" spans="4:15" ht="14.25" customHeight="1">
      <c r="D83" s="82"/>
      <c r="E83" s="82"/>
      <c r="F83" s="82"/>
      <c r="G83" s="82"/>
      <c r="J83" s="3"/>
      <c r="L83" s="3"/>
    </row>
    <row r="84" spans="4:15" ht="14.25" customHeight="1">
      <c r="D84" s="82"/>
      <c r="E84" s="82"/>
      <c r="F84" s="82"/>
      <c r="G84" s="82"/>
      <c r="J84" s="3"/>
      <c r="L84" s="3"/>
    </row>
    <row r="85" spans="4:15" ht="14.25" customHeight="1">
      <c r="D85" s="82"/>
      <c r="E85" s="82"/>
      <c r="F85" s="82"/>
      <c r="G85" s="82"/>
      <c r="J85" s="3"/>
      <c r="L85" s="3"/>
    </row>
    <row r="86" spans="4:15" ht="14.25" customHeight="1">
      <c r="D86" s="82"/>
      <c r="E86" s="82"/>
      <c r="F86" s="82"/>
      <c r="G86" s="82"/>
      <c r="J86" s="3"/>
      <c r="L86" s="3"/>
    </row>
    <row r="87" spans="4:15" ht="14.25" customHeight="1">
      <c r="D87" s="82"/>
      <c r="E87" s="82"/>
      <c r="F87" s="82"/>
      <c r="G87" s="82"/>
      <c r="J87" s="3"/>
      <c r="L87" s="3"/>
    </row>
    <row r="88" spans="4:15" ht="14.25" customHeight="1">
      <c r="D88" s="82"/>
      <c r="E88" s="82"/>
      <c r="F88" s="82"/>
      <c r="G88" s="82"/>
      <c r="J88" s="3"/>
      <c r="L88" s="3"/>
    </row>
    <row r="89" spans="4:15" ht="14.25" customHeight="1">
      <c r="D89" s="82"/>
      <c r="E89" s="82"/>
      <c r="F89" s="82"/>
      <c r="G89" s="82"/>
      <c r="J89" s="3"/>
      <c r="L89" s="3"/>
    </row>
    <row r="90" spans="4:15" ht="14.25" customHeight="1">
      <c r="D90" s="82"/>
      <c r="E90" s="82"/>
      <c r="F90" s="82"/>
      <c r="G90" s="82"/>
      <c r="J90" s="3"/>
      <c r="L90" s="3"/>
    </row>
    <row r="91" spans="4:15" ht="14.25" customHeight="1">
      <c r="D91" s="82"/>
      <c r="E91" s="82"/>
      <c r="F91" s="82"/>
      <c r="G91" s="82"/>
      <c r="J91" s="3"/>
      <c r="L91" s="3"/>
    </row>
    <row r="92" spans="4:15" ht="14.25" customHeight="1">
      <c r="D92" s="82"/>
      <c r="E92" s="82"/>
      <c r="F92" s="82"/>
      <c r="G92" s="82"/>
      <c r="J92" s="3"/>
      <c r="L92" s="3"/>
    </row>
    <row r="93" spans="4:15" ht="14.25" customHeight="1">
      <c r="D93" s="82"/>
      <c r="E93" s="82"/>
      <c r="F93" s="82"/>
      <c r="G93" s="82"/>
      <c r="J93" s="3"/>
      <c r="L93" s="3"/>
    </row>
    <row r="94" spans="4:15" ht="14.25" customHeight="1">
      <c r="D94" s="82"/>
      <c r="E94" s="82"/>
      <c r="F94" s="82"/>
      <c r="G94" s="82"/>
      <c r="I94" s="511"/>
      <c r="J94" s="511"/>
      <c r="K94" s="511"/>
      <c r="L94" s="511"/>
      <c r="M94" s="511"/>
      <c r="N94" s="511"/>
      <c r="O94" s="511"/>
    </row>
    <row r="95" spans="4:15" ht="14.25" customHeight="1">
      <c r="D95" s="82"/>
      <c r="E95" s="82"/>
      <c r="F95" s="82"/>
      <c r="G95" s="82"/>
      <c r="I95" s="511"/>
      <c r="J95" s="511"/>
      <c r="K95" s="511"/>
      <c r="L95" s="511"/>
      <c r="M95" s="511"/>
      <c r="N95" s="511"/>
      <c r="O95" s="511"/>
    </row>
    <row r="96" spans="4:15" ht="14.25" customHeight="1">
      <c r="D96" s="82"/>
      <c r="E96" s="82"/>
      <c r="F96" s="82"/>
      <c r="G96" s="82"/>
      <c r="I96" s="511"/>
      <c r="J96" s="511"/>
      <c r="K96" s="511"/>
      <c r="L96" s="511"/>
      <c r="M96" s="511"/>
      <c r="N96" s="511"/>
      <c r="O96" s="511"/>
    </row>
    <row r="97" spans="4:15" ht="14.25" customHeight="1">
      <c r="D97" s="82"/>
      <c r="E97" s="82"/>
      <c r="F97" s="82"/>
      <c r="G97" s="82"/>
      <c r="I97" s="511"/>
      <c r="J97" s="511"/>
      <c r="K97" s="511"/>
      <c r="L97" s="511"/>
      <c r="M97" s="511"/>
      <c r="N97" s="511"/>
      <c r="O97" s="511"/>
    </row>
    <row r="98" spans="4:15" ht="14.25" customHeight="1">
      <c r="D98" s="82"/>
      <c r="E98" s="82"/>
      <c r="F98" s="82"/>
      <c r="G98" s="82"/>
      <c r="I98" s="511"/>
      <c r="J98" s="511"/>
      <c r="K98" s="511"/>
      <c r="L98" s="511"/>
      <c r="M98" s="511"/>
      <c r="N98" s="511"/>
      <c r="O98" s="511"/>
    </row>
    <row r="99" spans="4:15" ht="14.25" customHeight="1">
      <c r="D99" s="82"/>
      <c r="E99" s="82"/>
      <c r="F99" s="82"/>
      <c r="G99" s="82"/>
      <c r="I99" s="511"/>
      <c r="J99" s="511"/>
      <c r="K99" s="511"/>
      <c r="L99" s="511"/>
      <c r="M99" s="511"/>
      <c r="N99" s="511"/>
      <c r="O99" s="511"/>
    </row>
    <row r="100" spans="4:15" ht="14.25" customHeight="1">
      <c r="D100" s="82"/>
      <c r="E100" s="82"/>
      <c r="F100" s="82"/>
      <c r="G100" s="82"/>
      <c r="I100" s="511"/>
      <c r="J100" s="511"/>
      <c r="K100" s="511"/>
      <c r="L100" s="511"/>
      <c r="M100" s="511"/>
      <c r="N100" s="511"/>
      <c r="O100" s="511"/>
    </row>
    <row r="101" spans="4:15" ht="14.25" customHeight="1">
      <c r="D101" s="70"/>
      <c r="E101" s="70"/>
      <c r="F101" s="70"/>
      <c r="G101" s="70"/>
      <c r="I101" s="511"/>
      <c r="J101" s="511"/>
      <c r="K101" s="511"/>
      <c r="L101" s="511"/>
      <c r="M101" s="511"/>
      <c r="N101" s="511"/>
      <c r="O101" s="511"/>
    </row>
    <row r="102" spans="4:15" ht="14.25" customHeight="1">
      <c r="D102" s="70"/>
      <c r="E102" s="70"/>
      <c r="F102" s="70"/>
      <c r="G102" s="70"/>
      <c r="I102" s="511"/>
      <c r="J102" s="511"/>
      <c r="K102" s="511"/>
      <c r="L102" s="511"/>
      <c r="M102" s="511"/>
      <c r="N102" s="511"/>
      <c r="O102" s="511"/>
    </row>
    <row r="103" spans="4:15" ht="14.25" customHeight="1">
      <c r="D103" s="70"/>
      <c r="E103" s="70"/>
      <c r="F103" s="70"/>
      <c r="G103" s="70"/>
      <c r="I103" s="511"/>
      <c r="J103" s="511"/>
      <c r="K103" s="511"/>
      <c r="L103" s="511"/>
      <c r="M103" s="511"/>
      <c r="N103" s="511"/>
      <c r="O103" s="511"/>
    </row>
    <row r="104" spans="4:15" ht="14.25" customHeight="1">
      <c r="I104" s="511"/>
      <c r="J104" s="511"/>
      <c r="K104" s="511"/>
      <c r="L104" s="511"/>
      <c r="M104" s="511"/>
      <c r="N104" s="511"/>
      <c r="O104" s="511"/>
    </row>
    <row r="105" spans="4:15" ht="14.25" customHeight="1">
      <c r="I105" s="511"/>
      <c r="J105" s="511"/>
      <c r="K105" s="511"/>
      <c r="L105" s="511"/>
      <c r="M105" s="511"/>
      <c r="N105" s="511"/>
      <c r="O105" s="511"/>
    </row>
    <row r="106" spans="4:15" ht="14.25" customHeight="1">
      <c r="I106" s="511"/>
      <c r="J106" s="511"/>
      <c r="K106" s="511"/>
      <c r="L106" s="511"/>
      <c r="M106" s="511"/>
      <c r="N106" s="511"/>
      <c r="O106" s="511"/>
    </row>
    <row r="107" spans="4:15" ht="14.25" customHeight="1">
      <c r="I107" s="511"/>
      <c r="J107" s="511"/>
      <c r="K107" s="511"/>
      <c r="L107" s="511"/>
      <c r="M107" s="511"/>
      <c r="N107" s="511"/>
      <c r="O107" s="511"/>
    </row>
    <row r="108" spans="4:15" ht="14.25" customHeight="1">
      <c r="I108" s="511"/>
      <c r="J108" s="511"/>
      <c r="K108" s="511"/>
      <c r="L108" s="511"/>
      <c r="M108" s="511"/>
      <c r="N108" s="511"/>
      <c r="O108" s="511"/>
    </row>
    <row r="109" spans="4:15" ht="14.25" customHeight="1">
      <c r="I109" s="511"/>
      <c r="J109" s="511"/>
      <c r="K109" s="511"/>
      <c r="L109" s="511"/>
      <c r="M109" s="511"/>
      <c r="N109" s="511"/>
      <c r="O109" s="511"/>
    </row>
    <row r="110" spans="4:15" ht="14.25" customHeight="1">
      <c r="I110" s="511"/>
      <c r="J110" s="511"/>
      <c r="K110" s="511"/>
      <c r="L110" s="511"/>
      <c r="M110" s="511"/>
      <c r="N110" s="511"/>
      <c r="O110" s="511"/>
    </row>
    <row r="111" spans="4:15" ht="14.25" customHeight="1">
      <c r="I111" s="511"/>
      <c r="J111" s="511"/>
      <c r="K111" s="511"/>
      <c r="L111" s="511"/>
      <c r="M111" s="511"/>
      <c r="N111" s="511"/>
      <c r="O111" s="511"/>
    </row>
    <row r="112" spans="4:15" ht="14.25" customHeight="1">
      <c r="I112" s="511"/>
      <c r="J112" s="511"/>
      <c r="K112" s="511"/>
      <c r="L112" s="511"/>
      <c r="M112" s="511"/>
      <c r="N112" s="511"/>
      <c r="O112" s="511"/>
    </row>
    <row r="113" spans="9:15" ht="14.25" customHeight="1">
      <c r="I113" s="511"/>
      <c r="J113" s="511"/>
      <c r="K113" s="511"/>
      <c r="L113" s="511"/>
      <c r="M113" s="511"/>
      <c r="N113" s="511"/>
      <c r="O113" s="511"/>
    </row>
    <row r="114" spans="9:15" ht="14.25" customHeight="1">
      <c r="I114" s="511"/>
      <c r="J114" s="511"/>
      <c r="K114" s="511"/>
      <c r="L114" s="511"/>
      <c r="M114" s="511"/>
      <c r="N114" s="511"/>
      <c r="O114" s="511"/>
    </row>
    <row r="115" spans="9:15" ht="14.25" customHeight="1">
      <c r="I115" s="511"/>
      <c r="J115" s="511"/>
      <c r="K115" s="511"/>
      <c r="L115" s="511"/>
      <c r="M115" s="511"/>
      <c r="N115" s="511"/>
      <c r="O115" s="511"/>
    </row>
    <row r="116" spans="9:15" ht="14.25" customHeight="1">
      <c r="I116" s="511"/>
      <c r="J116" s="511"/>
      <c r="K116" s="511"/>
      <c r="L116" s="511"/>
      <c r="M116" s="511"/>
      <c r="N116" s="511"/>
      <c r="O116" s="511"/>
    </row>
    <row r="117" spans="9:15" ht="14.25" customHeight="1">
      <c r="I117" s="511"/>
      <c r="J117" s="511"/>
      <c r="K117" s="511"/>
      <c r="L117" s="511"/>
      <c r="M117" s="511"/>
      <c r="N117" s="511"/>
      <c r="O117" s="511"/>
    </row>
    <row r="118" spans="9:15" ht="14.25" customHeight="1">
      <c r="I118" s="511"/>
      <c r="J118" s="511"/>
      <c r="K118" s="511"/>
      <c r="L118" s="511"/>
      <c r="M118" s="511"/>
      <c r="N118" s="511"/>
      <c r="O118" s="511"/>
    </row>
    <row r="119" spans="9:15" ht="14.25" customHeight="1">
      <c r="I119" s="511"/>
      <c r="J119" s="511"/>
      <c r="K119" s="511"/>
      <c r="L119" s="511"/>
      <c r="M119" s="511"/>
      <c r="N119" s="511"/>
      <c r="O119" s="511"/>
    </row>
    <row r="120" spans="9:15" ht="14.25" customHeight="1">
      <c r="I120" s="511"/>
      <c r="J120" s="511"/>
      <c r="K120" s="511"/>
      <c r="L120" s="511"/>
      <c r="M120" s="511"/>
      <c r="N120" s="511"/>
      <c r="O120" s="511"/>
    </row>
    <row r="121" spans="9:15" ht="14.25" customHeight="1">
      <c r="I121" s="511"/>
      <c r="J121" s="511"/>
      <c r="K121" s="511"/>
      <c r="L121" s="511"/>
      <c r="M121" s="511"/>
      <c r="N121" s="511"/>
      <c r="O121" s="511"/>
    </row>
    <row r="122" spans="9:15" ht="14.25" customHeight="1">
      <c r="I122" s="511"/>
      <c r="J122" s="511"/>
      <c r="K122" s="511"/>
      <c r="L122" s="511"/>
      <c r="M122" s="511"/>
      <c r="N122" s="511"/>
      <c r="O122" s="511"/>
    </row>
    <row r="123" spans="9:15" ht="14.25" customHeight="1">
      <c r="I123" s="511"/>
      <c r="J123" s="511"/>
      <c r="K123" s="511"/>
      <c r="L123" s="511"/>
      <c r="M123" s="511"/>
      <c r="N123" s="511"/>
      <c r="O123" s="511"/>
    </row>
    <row r="124" spans="9:15" ht="14.25" customHeight="1">
      <c r="I124" s="511"/>
      <c r="J124" s="511"/>
      <c r="K124" s="511"/>
      <c r="L124" s="511"/>
      <c r="M124" s="511"/>
      <c r="N124" s="511"/>
      <c r="O124" s="511"/>
    </row>
    <row r="125" spans="9:15" ht="14.25" customHeight="1">
      <c r="I125" s="511"/>
      <c r="J125" s="511"/>
      <c r="K125" s="511"/>
      <c r="L125" s="511"/>
      <c r="M125" s="511"/>
      <c r="N125" s="511"/>
      <c r="O125" s="511"/>
    </row>
    <row r="126" spans="9:15" ht="14.25" customHeight="1">
      <c r="I126" s="511"/>
      <c r="J126" s="511"/>
      <c r="K126" s="511"/>
      <c r="L126" s="511"/>
      <c r="M126" s="511"/>
      <c r="N126" s="511"/>
      <c r="O126" s="511"/>
    </row>
    <row r="127" spans="9:15" ht="14.25" customHeight="1">
      <c r="I127" s="511"/>
      <c r="J127" s="511"/>
      <c r="K127" s="511"/>
      <c r="L127" s="511"/>
      <c r="M127" s="511"/>
      <c r="N127" s="511"/>
      <c r="O127" s="511"/>
    </row>
  </sheetData>
  <sortState xmlns:xlrd2="http://schemas.microsoft.com/office/spreadsheetml/2017/richdata2" ref="I4:O93">
    <sortCondition ref="I4:I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60"/>
  <sheetViews>
    <sheetView zoomScaleNormal="100" workbookViewId="0">
      <pane ySplit="3" topLeftCell="A4" activePane="bottomLeft" state="frozen"/>
      <selection activeCell="J2" sqref="J2"/>
      <selection pane="bottomLeft" activeCell="G2" sqref="G2"/>
    </sheetView>
  </sheetViews>
  <sheetFormatPr defaultColWidth="9.140625" defaultRowHeight="14.25" customHeight="1"/>
  <cols>
    <col min="1" max="1" width="19.42578125" customWidth="1"/>
    <col min="2" max="2" width="18.85546875" customWidth="1"/>
    <col min="3" max="3" width="13.42578125" customWidth="1"/>
    <col min="4" max="4" width="12.28515625" customWidth="1"/>
    <col min="5" max="5" width="13.140625" customWidth="1"/>
    <col min="6" max="6" width="12.7109375" customWidth="1"/>
    <col min="7" max="7" width="13.140625" customWidth="1"/>
    <col min="8" max="8" width="20.85546875" customWidth="1"/>
  </cols>
  <sheetData>
    <row r="1" spans="1:7" ht="16.5" customHeight="1">
      <c r="A1" s="10" t="s">
        <v>337</v>
      </c>
    </row>
    <row r="2" spans="1:7" ht="9.9499999999999993" customHeight="1"/>
    <row r="3" spans="1:7" ht="41.1" customHeight="1">
      <c r="A3" s="23"/>
      <c r="B3" s="309" t="s">
        <v>338</v>
      </c>
      <c r="C3" s="309" t="s">
        <v>339</v>
      </c>
      <c r="D3" s="309" t="s">
        <v>340</v>
      </c>
      <c r="E3" s="309" t="s">
        <v>341</v>
      </c>
      <c r="F3" s="309" t="s">
        <v>342</v>
      </c>
    </row>
    <row r="4" spans="1:7" ht="14.25" customHeight="1">
      <c r="A4" s="511" t="s">
        <v>110</v>
      </c>
      <c r="B4" s="512">
        <v>4654</v>
      </c>
      <c r="C4" s="512">
        <v>8484</v>
      </c>
      <c r="D4" s="512">
        <v>4143</v>
      </c>
      <c r="E4" s="513">
        <v>763</v>
      </c>
      <c r="F4" s="513"/>
    </row>
    <row r="5" spans="1:7" ht="14.25" customHeight="1">
      <c r="A5" s="511" t="s">
        <v>225</v>
      </c>
      <c r="B5" s="512">
        <v>7954</v>
      </c>
      <c r="C5" s="512">
        <v>17804</v>
      </c>
      <c r="D5" s="513"/>
      <c r="E5" s="512">
        <v>2018</v>
      </c>
      <c r="F5" s="513"/>
    </row>
    <row r="6" spans="1:7" ht="14.25" customHeight="1">
      <c r="A6" s="511" t="s">
        <v>113</v>
      </c>
      <c r="B6" s="512">
        <v>7120</v>
      </c>
      <c r="C6" s="512">
        <v>18805</v>
      </c>
      <c r="D6" s="512">
        <v>1203</v>
      </c>
      <c r="E6" s="513">
        <v>75</v>
      </c>
      <c r="F6" s="512">
        <v>5666</v>
      </c>
    </row>
    <row r="7" spans="1:7" ht="14.25" customHeight="1">
      <c r="A7" s="511" t="s">
        <v>226</v>
      </c>
      <c r="B7" s="512">
        <v>23916</v>
      </c>
      <c r="C7" s="512">
        <v>20735</v>
      </c>
      <c r="D7" s="513">
        <v>176</v>
      </c>
      <c r="E7" s="512">
        <v>16636</v>
      </c>
      <c r="F7" s="513"/>
    </row>
    <row r="8" spans="1:7" ht="14.25" customHeight="1">
      <c r="A8" s="511" t="s">
        <v>115</v>
      </c>
      <c r="B8" s="512">
        <v>3141</v>
      </c>
      <c r="C8" s="512">
        <v>5357</v>
      </c>
      <c r="D8" s="513"/>
      <c r="E8" s="513"/>
      <c r="F8" s="513"/>
    </row>
    <row r="9" spans="1:7" ht="14.25" customHeight="1">
      <c r="A9" s="511" t="s">
        <v>117</v>
      </c>
      <c r="B9" s="512">
        <v>5311</v>
      </c>
      <c r="C9" s="512">
        <v>10879</v>
      </c>
      <c r="D9" s="513">
        <v>537</v>
      </c>
      <c r="E9" s="512">
        <v>1938</v>
      </c>
      <c r="F9" s="513"/>
    </row>
    <row r="10" spans="1:7" ht="14.25" customHeight="1">
      <c r="A10" s="511" t="s">
        <v>314</v>
      </c>
      <c r="B10" s="513">
        <v>197</v>
      </c>
      <c r="C10" s="512">
        <v>7992</v>
      </c>
      <c r="D10" s="513"/>
      <c r="E10" s="513">
        <v>57</v>
      </c>
      <c r="F10" s="513"/>
    </row>
    <row r="11" spans="1:7" ht="14.25" customHeight="1">
      <c r="A11" s="511" t="s">
        <v>315</v>
      </c>
      <c r="B11" s="512">
        <v>2464</v>
      </c>
      <c r="C11" s="513">
        <v>488</v>
      </c>
      <c r="D11" s="513">
        <v>11</v>
      </c>
      <c r="E11" s="513"/>
      <c r="F11" s="513"/>
    </row>
    <row r="12" spans="1:7" ht="14.25" customHeight="1">
      <c r="A12" s="511" t="s">
        <v>125</v>
      </c>
      <c r="B12" s="512">
        <v>19713</v>
      </c>
      <c r="C12" s="512">
        <v>79147</v>
      </c>
      <c r="D12" s="513"/>
      <c r="E12" s="512">
        <v>26081</v>
      </c>
      <c r="F12" s="512">
        <v>22321</v>
      </c>
    </row>
    <row r="13" spans="1:7" ht="14.25" customHeight="1">
      <c r="A13" s="511" t="s">
        <v>126</v>
      </c>
      <c r="B13" s="512">
        <v>7948</v>
      </c>
      <c r="C13" s="512">
        <v>20368</v>
      </c>
      <c r="D13" s="512">
        <v>2421</v>
      </c>
      <c r="E13" s="512">
        <v>18267</v>
      </c>
      <c r="F13" s="513"/>
    </row>
    <row r="14" spans="1:7" ht="14.25" customHeight="1">
      <c r="A14" s="511" t="s">
        <v>227</v>
      </c>
      <c r="B14" s="512">
        <v>1664</v>
      </c>
      <c r="C14" s="512">
        <v>5257</v>
      </c>
      <c r="D14" s="513"/>
      <c r="E14" s="513">
        <v>44</v>
      </c>
      <c r="F14" s="513"/>
    </row>
    <row r="15" spans="1:7" ht="14.25" customHeight="1">
      <c r="A15" s="511" t="s">
        <v>127</v>
      </c>
      <c r="B15" s="512">
        <v>21814</v>
      </c>
      <c r="C15" s="512">
        <v>91426</v>
      </c>
      <c r="D15" s="513"/>
      <c r="E15" s="512">
        <v>12662</v>
      </c>
      <c r="F15" s="513"/>
      <c r="G15" s="70"/>
    </row>
    <row r="16" spans="1:7" ht="14.25" customHeight="1">
      <c r="A16" s="511" t="s">
        <v>128</v>
      </c>
      <c r="B16" s="513">
        <v>385</v>
      </c>
      <c r="C16" s="513">
        <v>797</v>
      </c>
      <c r="D16" s="513"/>
      <c r="E16" s="513">
        <v>24</v>
      </c>
      <c r="F16" s="513"/>
    </row>
    <row r="17" spans="1:6" ht="14.25" customHeight="1">
      <c r="A17" s="511" t="s">
        <v>130</v>
      </c>
      <c r="B17" s="512">
        <v>1794</v>
      </c>
      <c r="C17" s="513">
        <v>498</v>
      </c>
      <c r="D17" s="513"/>
      <c r="E17" s="513">
        <v>865</v>
      </c>
      <c r="F17" s="513"/>
    </row>
    <row r="18" spans="1:6" ht="14.25" customHeight="1">
      <c r="A18" s="511" t="s">
        <v>131</v>
      </c>
      <c r="B18" s="512">
        <v>6993</v>
      </c>
      <c r="C18" s="512">
        <v>17380</v>
      </c>
      <c r="D18" s="512">
        <v>4447</v>
      </c>
      <c r="E18" s="512">
        <v>7605</v>
      </c>
      <c r="F18" s="513"/>
    </row>
    <row r="19" spans="1:6" ht="14.25" customHeight="1">
      <c r="A19" s="511" t="s">
        <v>132</v>
      </c>
      <c r="B19" s="512">
        <v>6773</v>
      </c>
      <c r="C19" s="512">
        <v>23015</v>
      </c>
      <c r="D19" s="513">
        <v>145</v>
      </c>
      <c r="E19" s="513">
        <v>696</v>
      </c>
      <c r="F19" s="513"/>
    </row>
    <row r="20" spans="1:6" ht="14.25" customHeight="1">
      <c r="A20" s="511" t="s">
        <v>133</v>
      </c>
      <c r="B20" s="512">
        <v>15385</v>
      </c>
      <c r="C20" s="512">
        <v>13994</v>
      </c>
      <c r="D20" s="513"/>
      <c r="E20" s="512">
        <v>13981</v>
      </c>
      <c r="F20" s="512">
        <v>17336</v>
      </c>
    </row>
    <row r="21" spans="1:6" ht="14.25" customHeight="1">
      <c r="A21" s="511" t="s">
        <v>135</v>
      </c>
      <c r="B21" s="512">
        <v>6266</v>
      </c>
      <c r="C21" s="512">
        <v>12454</v>
      </c>
      <c r="D21" s="513">
        <v>104</v>
      </c>
      <c r="E21" s="513">
        <v>805</v>
      </c>
      <c r="F21" s="513"/>
    </row>
    <row r="22" spans="1:6" ht="14.25" customHeight="1">
      <c r="A22" s="511" t="s">
        <v>139</v>
      </c>
      <c r="B22" s="512">
        <v>6606</v>
      </c>
      <c r="C22" s="512">
        <v>42064</v>
      </c>
      <c r="D22" s="512">
        <v>1617</v>
      </c>
      <c r="E22" s="512">
        <v>8237</v>
      </c>
      <c r="F22" s="513"/>
    </row>
    <row r="23" spans="1:6" ht="14.25" customHeight="1">
      <c r="A23" s="511" t="s">
        <v>229</v>
      </c>
      <c r="B23" s="512">
        <v>29512</v>
      </c>
      <c r="C23" s="512">
        <v>75384</v>
      </c>
      <c r="D23" s="512">
        <v>5399</v>
      </c>
      <c r="E23" s="512">
        <v>12716</v>
      </c>
      <c r="F23" s="513"/>
    </row>
    <row r="24" spans="1:6" ht="14.25" customHeight="1">
      <c r="A24" s="511" t="s">
        <v>230</v>
      </c>
      <c r="B24" s="512">
        <v>2945</v>
      </c>
      <c r="C24" s="512">
        <v>4144</v>
      </c>
      <c r="D24" s="513"/>
      <c r="E24" s="512">
        <v>1200</v>
      </c>
      <c r="F24" s="513"/>
    </row>
    <row r="25" spans="1:6" ht="14.25" customHeight="1">
      <c r="A25" s="511" t="s">
        <v>318</v>
      </c>
      <c r="B25" s="512">
        <v>14727</v>
      </c>
      <c r="C25" s="512">
        <v>48083</v>
      </c>
      <c r="D25" s="513"/>
      <c r="E25" s="513">
        <v>576</v>
      </c>
      <c r="F25" s="513"/>
    </row>
    <row r="26" spans="1:6" ht="14.25" customHeight="1">
      <c r="A26" s="511" t="s">
        <v>141</v>
      </c>
      <c r="B26" s="512">
        <v>5282</v>
      </c>
      <c r="C26" s="512">
        <v>35708</v>
      </c>
      <c r="D26" s="512">
        <v>2708</v>
      </c>
      <c r="E26" s="512">
        <v>8803</v>
      </c>
      <c r="F26" s="513"/>
    </row>
    <row r="27" spans="1:6" ht="14.25" customHeight="1">
      <c r="A27" s="511" t="s">
        <v>142</v>
      </c>
      <c r="B27" s="512">
        <v>5622</v>
      </c>
      <c r="C27" s="512">
        <v>11564</v>
      </c>
      <c r="D27" s="513"/>
      <c r="E27" s="512">
        <v>10263</v>
      </c>
      <c r="F27" s="513"/>
    </row>
    <row r="28" spans="1:6" ht="14.25" customHeight="1">
      <c r="A28" s="511" t="s">
        <v>143</v>
      </c>
      <c r="B28" s="512">
        <v>20596</v>
      </c>
      <c r="C28" s="512">
        <v>34745</v>
      </c>
      <c r="D28" s="513"/>
      <c r="E28" s="512">
        <v>11016</v>
      </c>
      <c r="F28" s="513"/>
    </row>
    <row r="29" spans="1:6" ht="14.25" customHeight="1">
      <c r="A29" s="511" t="s">
        <v>144</v>
      </c>
      <c r="B29" s="512">
        <v>3629</v>
      </c>
      <c r="C29" s="512">
        <v>3884</v>
      </c>
      <c r="D29" s="513">
        <v>526</v>
      </c>
      <c r="E29" s="512">
        <v>1631</v>
      </c>
      <c r="F29" s="512">
        <v>2171</v>
      </c>
    </row>
    <row r="30" spans="1:6" ht="14.25" customHeight="1">
      <c r="A30" s="511" t="s">
        <v>146</v>
      </c>
      <c r="B30" s="512">
        <v>1987</v>
      </c>
      <c r="C30" s="512">
        <v>3518</v>
      </c>
      <c r="D30" s="513">
        <v>18</v>
      </c>
      <c r="E30" s="513">
        <v>552</v>
      </c>
      <c r="F30" s="513"/>
    </row>
    <row r="31" spans="1:6" ht="14.25" customHeight="1">
      <c r="A31" s="511" t="s">
        <v>148</v>
      </c>
      <c r="B31" s="513">
        <v>761</v>
      </c>
      <c r="C31" s="512">
        <v>1218</v>
      </c>
      <c r="D31" s="512">
        <v>1134</v>
      </c>
      <c r="E31" s="512">
        <v>1051</v>
      </c>
      <c r="F31" s="513"/>
    </row>
    <row r="32" spans="1:6" ht="14.25" customHeight="1">
      <c r="A32" s="511" t="s">
        <v>149</v>
      </c>
      <c r="B32" s="512">
        <v>17692</v>
      </c>
      <c r="C32" s="512">
        <v>53671</v>
      </c>
      <c r="D32" s="513">
        <v>548</v>
      </c>
      <c r="E32" s="512">
        <v>12350</v>
      </c>
      <c r="F32" s="512">
        <v>32483</v>
      </c>
    </row>
    <row r="33" spans="1:6" ht="14.25" customHeight="1">
      <c r="A33" s="511" t="s">
        <v>320</v>
      </c>
      <c r="B33" s="512">
        <v>9597</v>
      </c>
      <c r="C33" s="512">
        <v>58338</v>
      </c>
      <c r="D33" s="512">
        <v>1816</v>
      </c>
      <c r="E33" s="512">
        <v>32771</v>
      </c>
      <c r="F33" s="512">
        <v>15210</v>
      </c>
    </row>
    <row r="34" spans="1:6" ht="14.25" customHeight="1">
      <c r="A34" s="511" t="s">
        <v>154</v>
      </c>
      <c r="B34" s="513">
        <v>575</v>
      </c>
      <c r="C34" s="513">
        <v>964</v>
      </c>
      <c r="D34" s="513"/>
      <c r="E34" s="513">
        <v>220</v>
      </c>
      <c r="F34" s="511"/>
    </row>
    <row r="35" spans="1:6" ht="14.25" customHeight="1">
      <c r="A35" s="511" t="s">
        <v>321</v>
      </c>
      <c r="B35" s="512">
        <v>1857</v>
      </c>
      <c r="C35" s="512">
        <v>1691</v>
      </c>
      <c r="D35" s="513"/>
      <c r="E35" s="512">
        <v>1461</v>
      </c>
      <c r="F35" s="513"/>
    </row>
    <row r="36" spans="1:6" ht="14.25" customHeight="1">
      <c r="A36" s="511" t="s">
        <v>234</v>
      </c>
      <c r="B36" s="512">
        <v>1197</v>
      </c>
      <c r="C36" s="512">
        <v>1273</v>
      </c>
      <c r="D36" s="513"/>
      <c r="E36" s="513">
        <v>690</v>
      </c>
      <c r="F36" s="513"/>
    </row>
    <row r="37" spans="1:6" ht="14.25" customHeight="1">
      <c r="A37" s="511" t="s">
        <v>157</v>
      </c>
      <c r="B37" s="513">
        <v>461</v>
      </c>
      <c r="C37" s="512">
        <v>2902</v>
      </c>
      <c r="D37" s="513">
        <v>688</v>
      </c>
      <c r="E37" s="513">
        <v>114</v>
      </c>
      <c r="F37" s="513"/>
    </row>
    <row r="38" spans="1:6" ht="14.25" customHeight="1">
      <c r="A38" s="511" t="s">
        <v>164</v>
      </c>
      <c r="B38" s="512">
        <v>4068</v>
      </c>
      <c r="C38" s="512">
        <v>10045</v>
      </c>
      <c r="D38" s="513">
        <v>118</v>
      </c>
      <c r="E38" s="512">
        <v>6063</v>
      </c>
      <c r="F38" s="513"/>
    </row>
    <row r="39" spans="1:6" ht="14.25" customHeight="1">
      <c r="A39" s="511" t="s">
        <v>166</v>
      </c>
      <c r="B39" s="513">
        <v>468</v>
      </c>
      <c r="C39" s="512">
        <v>1790</v>
      </c>
      <c r="D39" s="513">
        <v>3</v>
      </c>
      <c r="E39" s="513">
        <v>6</v>
      </c>
      <c r="F39" s="513"/>
    </row>
    <row r="40" spans="1:6" ht="14.25" customHeight="1">
      <c r="A40" s="511" t="s">
        <v>235</v>
      </c>
      <c r="B40" s="512">
        <v>4146</v>
      </c>
      <c r="C40" s="512">
        <v>11249</v>
      </c>
      <c r="D40" s="513"/>
      <c r="E40" s="512">
        <v>1014</v>
      </c>
      <c r="F40" s="513"/>
    </row>
    <row r="41" spans="1:6" ht="14.25" customHeight="1">
      <c r="A41" s="511" t="s">
        <v>167</v>
      </c>
      <c r="B41" s="512">
        <v>6293</v>
      </c>
      <c r="C41" s="512">
        <v>29387</v>
      </c>
      <c r="D41" s="512">
        <v>7928</v>
      </c>
      <c r="E41" s="512">
        <v>6371</v>
      </c>
      <c r="F41" s="513"/>
    </row>
    <row r="42" spans="1:6" ht="14.25" customHeight="1">
      <c r="A42" s="511" t="s">
        <v>168</v>
      </c>
      <c r="B42" s="512">
        <v>20160</v>
      </c>
      <c r="C42" s="512">
        <v>14504</v>
      </c>
      <c r="D42" s="513">
        <v>84</v>
      </c>
      <c r="E42" s="513">
        <v>465</v>
      </c>
      <c r="F42" s="513"/>
    </row>
    <row r="43" spans="1:6" ht="14.25" customHeight="1">
      <c r="A43" s="511" t="s">
        <v>188</v>
      </c>
      <c r="B43" s="512">
        <v>2557</v>
      </c>
      <c r="C43" s="512">
        <v>7777</v>
      </c>
      <c r="D43" s="513">
        <v>32</v>
      </c>
      <c r="E43" s="513">
        <v>502</v>
      </c>
      <c r="F43" s="513"/>
    </row>
    <row r="44" spans="1:6" ht="14.25" customHeight="1">
      <c r="A44" s="511" t="s">
        <v>170</v>
      </c>
      <c r="B44" s="512">
        <v>19669</v>
      </c>
      <c r="C44" s="512">
        <v>71066</v>
      </c>
      <c r="D44" s="512">
        <v>2558</v>
      </c>
      <c r="E44" s="512">
        <v>31658</v>
      </c>
      <c r="F44" s="513"/>
    </row>
    <row r="45" spans="1:6" ht="14.25" customHeight="1">
      <c r="A45" s="511" t="s">
        <v>171</v>
      </c>
      <c r="B45" s="512">
        <v>6167</v>
      </c>
      <c r="C45" s="512">
        <v>22163</v>
      </c>
      <c r="D45" s="513">
        <v>301</v>
      </c>
      <c r="E45" s="512">
        <v>4814</v>
      </c>
      <c r="F45" s="512">
        <v>5970</v>
      </c>
    </row>
    <row r="46" spans="1:6" ht="14.25" customHeight="1">
      <c r="A46" s="511" t="s">
        <v>172</v>
      </c>
      <c r="B46" s="512">
        <v>4449</v>
      </c>
      <c r="C46" s="512">
        <v>6589</v>
      </c>
      <c r="D46" s="513">
        <v>19</v>
      </c>
      <c r="E46" s="513">
        <v>290</v>
      </c>
      <c r="F46" s="513"/>
    </row>
    <row r="47" spans="1:6" ht="14.25" customHeight="1">
      <c r="A47" s="3"/>
      <c r="B47" s="279"/>
      <c r="C47" s="279"/>
      <c r="D47" s="279"/>
      <c r="E47" s="279"/>
      <c r="F47" s="279"/>
    </row>
    <row r="48" spans="1:6" ht="14.25" customHeight="1">
      <c r="A48" s="3"/>
      <c r="B48" s="279"/>
      <c r="C48" s="279"/>
      <c r="D48" s="279"/>
      <c r="E48" s="279"/>
      <c r="F48" s="279"/>
    </row>
    <row r="49" spans="1:7" ht="14.25" customHeight="1">
      <c r="A49" s="30" t="s">
        <v>11</v>
      </c>
      <c r="B49" s="107">
        <f>MEDIAN(B4:B46,'Circulation of Non-Book A-L'!B4:B50)</f>
        <v>5282</v>
      </c>
      <c r="C49" s="107">
        <f>MEDIAN(C4:C46,'Circulation of Non-Book A-L'!C4:C50)</f>
        <v>11061</v>
      </c>
      <c r="D49" s="107">
        <f>MEDIAN(D4:D46,'Circulation of Non-Book A-L'!D4:D50)</f>
        <v>238.5</v>
      </c>
      <c r="E49" s="107">
        <f>MEDIAN(E4:E46,'Circulation of Non-Book A-L'!E4:E50)</f>
        <v>1996.5</v>
      </c>
      <c r="F49" s="107">
        <f>MEDIAN(F4:F46,'Circulation of Non-Book A-L'!F4:F50)</f>
        <v>15210</v>
      </c>
    </row>
    <row r="50" spans="1:7" ht="14.25" customHeight="1">
      <c r="A50" s="30" t="s">
        <v>10</v>
      </c>
      <c r="B50" s="107">
        <f>AVERAGE(B4:B46,'Circulation of Non-Book A-L'!B4:B50)</f>
        <v>7093.7415730337079</v>
      </c>
      <c r="C50" s="107">
        <f>AVERAGE(C4:C46,'Circulation of Non-Book A-L'!C4:C50)</f>
        <v>18693.277777777777</v>
      </c>
      <c r="D50" s="107">
        <f>AVERAGE(D4:D46,'Circulation of Non-Book A-L'!D4:D50)</f>
        <v>1223.1923076923076</v>
      </c>
      <c r="E50" s="107">
        <f>AVERAGE(E4:E46,'Circulation of Non-Book A-L'!E4:E50)</f>
        <v>5184.2195121951218</v>
      </c>
      <c r="F50" s="107">
        <f>AVERAGE(F4:F46,'Circulation of Non-Book A-L'!F4:F50)</f>
        <v>21916.176470588234</v>
      </c>
    </row>
    <row r="51" spans="1:7" ht="14.25" customHeight="1">
      <c r="A51" s="30" t="s">
        <v>237</v>
      </c>
      <c r="B51" s="107">
        <f>SUM(B4:B46,'Circulation of Non-Book A-L'!B4:B50)</f>
        <v>631343</v>
      </c>
      <c r="C51" s="107">
        <f>SUM(C4:C46,'Circulation of Non-Book A-L'!C4:C50)</f>
        <v>1682395</v>
      </c>
      <c r="D51" s="107">
        <f>SUM(D4:D46,'Circulation of Non-Book A-L'!D4:D50)</f>
        <v>63606</v>
      </c>
      <c r="E51" s="107">
        <f>SUM(E4:E46,'Circulation of Non-Book A-L'!E4:E50)</f>
        <v>425106</v>
      </c>
      <c r="F51" s="107">
        <f>SUM(F4:F46,'Circulation of Non-Book A-L'!F4:F50)</f>
        <v>372575</v>
      </c>
      <c r="G51" s="397"/>
    </row>
    <row r="52" spans="1:7" ht="14.25" customHeight="1">
      <c r="A52" s="8"/>
      <c r="B52" s="8"/>
      <c r="C52" s="8"/>
      <c r="D52" s="8"/>
      <c r="E52" s="8"/>
      <c r="F52" s="8"/>
    </row>
    <row r="53" spans="1:7" ht="14.25" customHeight="1">
      <c r="A53" s="8"/>
      <c r="B53" s="8"/>
      <c r="C53" s="8"/>
      <c r="D53" s="8"/>
      <c r="E53" s="20"/>
      <c r="F53" s="8"/>
    </row>
    <row r="54" spans="1:7" ht="14.25" customHeight="1">
      <c r="A54" s="8"/>
      <c r="B54" s="8"/>
      <c r="C54" s="8"/>
      <c r="D54" s="8"/>
      <c r="E54" s="8"/>
      <c r="F54" s="8"/>
    </row>
    <row r="55" spans="1:7" ht="14.25" customHeight="1">
      <c r="A55" s="8"/>
      <c r="B55" s="8"/>
      <c r="C55" s="8"/>
      <c r="D55" s="8"/>
      <c r="E55" s="8"/>
      <c r="F55" s="8"/>
    </row>
    <row r="56" spans="1:7" ht="14.25" customHeight="1">
      <c r="B56" s="3"/>
      <c r="C56" s="3"/>
      <c r="D56" s="3"/>
      <c r="E56" s="3"/>
      <c r="F56" s="3"/>
    </row>
    <row r="57" spans="1:7" ht="14.25" customHeight="1">
      <c r="B57" s="3"/>
      <c r="C57" s="3"/>
      <c r="D57" s="3"/>
      <c r="E57" s="3"/>
      <c r="F57" s="3"/>
    </row>
    <row r="58" spans="1:7" ht="14.25" customHeight="1">
      <c r="B58" s="3"/>
      <c r="C58" s="3"/>
      <c r="D58" s="3"/>
      <c r="E58" s="3"/>
      <c r="F58" s="3"/>
    </row>
    <row r="59" spans="1:7" ht="14.25" customHeight="1">
      <c r="B59" s="3"/>
      <c r="C59" s="3"/>
      <c r="D59" s="3"/>
      <c r="E59" s="3"/>
      <c r="F59" s="3"/>
    </row>
    <row r="60" spans="1:7" ht="14.25" customHeight="1">
      <c r="B60" s="3"/>
      <c r="C60" s="3"/>
      <c r="D60" s="3"/>
      <c r="E60" s="3"/>
      <c r="F60" s="3"/>
    </row>
  </sheetData>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O60"/>
  <sheetViews>
    <sheetView zoomScaleNormal="100" workbookViewId="0">
      <pane ySplit="3" topLeftCell="A4" activePane="bottomLeft" state="frozen"/>
      <selection activeCell="J2" sqref="J2"/>
      <selection pane="bottomLeft" activeCell="H1" sqref="H1"/>
    </sheetView>
  </sheetViews>
  <sheetFormatPr defaultColWidth="8.85546875" defaultRowHeight="14.25" customHeight="1"/>
  <cols>
    <col min="1" max="1" width="19.85546875" customWidth="1"/>
    <col min="2" max="2" width="10.5703125" customWidth="1"/>
    <col min="3" max="3" width="13.5703125" customWidth="1"/>
    <col min="4" max="4" width="12" customWidth="1"/>
    <col min="5" max="5" width="11.85546875" customWidth="1"/>
    <col min="6" max="6" width="9.5703125" customWidth="1"/>
    <col min="7" max="7" width="12" customWidth="1"/>
    <col min="8" max="8" width="9.140625" bestFit="1" customWidth="1"/>
    <col min="9" max="9" width="19.140625" bestFit="1" customWidth="1"/>
    <col min="10" max="10" width="8.85546875" customWidth="1"/>
    <col min="11" max="11" width="6.140625" bestFit="1" customWidth="1"/>
    <col min="12" max="12" width="7.140625" bestFit="1" customWidth="1"/>
    <col min="13" max="13" width="6.5703125" bestFit="1" customWidth="1"/>
    <col min="14" max="14" width="8.5703125" bestFit="1" customWidth="1"/>
    <col min="15" max="15" width="16.42578125" customWidth="1"/>
  </cols>
  <sheetData>
    <row r="1" spans="1:15" ht="16.5" customHeight="1">
      <c r="A1" s="10" t="s">
        <v>337</v>
      </c>
    </row>
    <row r="3" spans="1:15" ht="27" customHeight="1">
      <c r="B3" s="309" t="s">
        <v>343</v>
      </c>
      <c r="C3" s="212" t="s">
        <v>344</v>
      </c>
      <c r="D3" s="212" t="s">
        <v>345</v>
      </c>
      <c r="E3" s="212" t="s">
        <v>346</v>
      </c>
      <c r="F3" s="212" t="s">
        <v>347</v>
      </c>
      <c r="G3" s="212" t="s">
        <v>348</v>
      </c>
      <c r="I3" s="3"/>
      <c r="J3" s="580"/>
      <c r="K3" s="580"/>
      <c r="L3" s="580"/>
      <c r="M3" s="580"/>
      <c r="N3" s="580"/>
      <c r="O3" s="580"/>
    </row>
    <row r="4" spans="1:15" ht="14.25" customHeight="1">
      <c r="A4" s="511" t="s">
        <v>110</v>
      </c>
      <c r="B4" s="513">
        <v>6</v>
      </c>
      <c r="C4" s="512">
        <v>93178</v>
      </c>
      <c r="D4" s="513"/>
      <c r="E4" s="513"/>
      <c r="F4" s="513"/>
      <c r="G4" s="513">
        <v>896</v>
      </c>
    </row>
    <row r="5" spans="1:15" ht="14.25" customHeight="1">
      <c r="A5" s="511" t="s">
        <v>225</v>
      </c>
      <c r="B5" s="513">
        <v>1</v>
      </c>
      <c r="C5" s="512">
        <v>27468</v>
      </c>
      <c r="D5" s="513"/>
      <c r="E5" s="513">
        <v>13</v>
      </c>
      <c r="F5" s="513"/>
      <c r="G5" s="512">
        <v>3623</v>
      </c>
    </row>
    <row r="6" spans="1:15" ht="14.25" customHeight="1">
      <c r="A6" s="511" t="s">
        <v>113</v>
      </c>
      <c r="B6" s="513"/>
      <c r="C6" s="512">
        <v>84894</v>
      </c>
      <c r="D6" s="513"/>
      <c r="E6" s="513"/>
      <c r="F6" s="513"/>
      <c r="G6" s="513"/>
    </row>
    <row r="7" spans="1:15" ht="14.25" customHeight="1">
      <c r="A7" s="511" t="s">
        <v>226</v>
      </c>
      <c r="B7" s="513">
        <v>9</v>
      </c>
      <c r="C7" s="512">
        <v>121779</v>
      </c>
      <c r="D7" s="513"/>
      <c r="E7" s="512">
        <v>1235</v>
      </c>
      <c r="F7" s="513"/>
      <c r="G7" s="512">
        <v>3903</v>
      </c>
    </row>
    <row r="8" spans="1:15" ht="14.25" customHeight="1">
      <c r="A8" s="511" t="s">
        <v>115</v>
      </c>
      <c r="B8" s="513"/>
      <c r="C8" s="512">
        <v>6597</v>
      </c>
      <c r="D8" s="513"/>
      <c r="E8" s="513">
        <v>266</v>
      </c>
      <c r="F8" s="513"/>
      <c r="G8" s="513">
        <v>269</v>
      </c>
    </row>
    <row r="9" spans="1:15" ht="12" customHeight="1">
      <c r="A9" s="511" t="s">
        <v>117</v>
      </c>
      <c r="B9" s="513"/>
      <c r="C9" s="512">
        <v>28996</v>
      </c>
      <c r="D9" s="513"/>
      <c r="E9" s="513"/>
      <c r="F9" s="513"/>
      <c r="G9" s="513">
        <v>25</v>
      </c>
    </row>
    <row r="10" spans="1:15" ht="14.25" customHeight="1">
      <c r="A10" s="511" t="s">
        <v>314</v>
      </c>
      <c r="B10" s="513"/>
      <c r="C10" s="512">
        <v>1533</v>
      </c>
      <c r="D10" s="513"/>
      <c r="E10" s="513"/>
      <c r="F10" s="513"/>
      <c r="G10" s="513">
        <v>278</v>
      </c>
    </row>
    <row r="11" spans="1:15" ht="14.25" customHeight="1">
      <c r="A11" s="511" t="s">
        <v>315</v>
      </c>
      <c r="B11" s="513">
        <v>1</v>
      </c>
      <c r="C11" s="512">
        <v>11460</v>
      </c>
      <c r="D11" s="513"/>
      <c r="E11" s="513">
        <v>35</v>
      </c>
      <c r="F11" s="513"/>
      <c r="G11" s="513">
        <v>194</v>
      </c>
    </row>
    <row r="12" spans="1:15" ht="14.25" customHeight="1">
      <c r="A12" s="511" t="s">
        <v>125</v>
      </c>
      <c r="B12" s="513">
        <v>16</v>
      </c>
      <c r="C12" s="512">
        <v>199589</v>
      </c>
      <c r="D12" s="513"/>
      <c r="E12" s="512">
        <v>5442</v>
      </c>
      <c r="F12" s="511"/>
      <c r="G12" s="512">
        <v>2646</v>
      </c>
    </row>
    <row r="13" spans="1:15" ht="14.25" customHeight="1">
      <c r="A13" s="511" t="s">
        <v>126</v>
      </c>
      <c r="B13" s="513"/>
      <c r="C13" s="512">
        <v>76518</v>
      </c>
      <c r="D13" s="513"/>
      <c r="E13" s="513"/>
      <c r="F13" s="513"/>
      <c r="G13" s="513">
        <v>156</v>
      </c>
    </row>
    <row r="14" spans="1:15" ht="14.25" customHeight="1">
      <c r="A14" s="511" t="s">
        <v>227</v>
      </c>
      <c r="B14" s="513"/>
      <c r="C14" s="512">
        <v>7059</v>
      </c>
      <c r="D14" s="513"/>
      <c r="E14" s="513">
        <v>354</v>
      </c>
      <c r="F14" s="513"/>
      <c r="G14" s="513"/>
    </row>
    <row r="15" spans="1:15" ht="14.25" customHeight="1">
      <c r="A15" s="511" t="s">
        <v>127</v>
      </c>
      <c r="B15" s="513"/>
      <c r="C15" s="512">
        <v>136627</v>
      </c>
      <c r="D15" s="513"/>
      <c r="E15" s="513"/>
      <c r="F15" s="513"/>
      <c r="G15" s="512">
        <v>30087</v>
      </c>
    </row>
    <row r="16" spans="1:15" ht="14.25" customHeight="1">
      <c r="A16" s="511" t="s">
        <v>128</v>
      </c>
      <c r="B16" s="513"/>
      <c r="C16" s="512">
        <v>1393</v>
      </c>
      <c r="D16" s="513"/>
      <c r="E16" s="513"/>
      <c r="F16" s="513"/>
      <c r="G16" s="513"/>
    </row>
    <row r="17" spans="1:7" ht="14.25" customHeight="1">
      <c r="A17" s="511" t="s">
        <v>130</v>
      </c>
      <c r="B17" s="513"/>
      <c r="C17" s="512">
        <v>8227</v>
      </c>
      <c r="D17" s="513"/>
      <c r="E17" s="513"/>
      <c r="F17" s="513"/>
      <c r="G17" s="513">
        <v>67</v>
      </c>
    </row>
    <row r="18" spans="1:7" ht="14.25" customHeight="1">
      <c r="A18" s="511" t="s">
        <v>131</v>
      </c>
      <c r="B18" s="513">
        <v>118</v>
      </c>
      <c r="C18" s="512">
        <v>103874</v>
      </c>
      <c r="D18" s="513"/>
      <c r="E18" s="513"/>
      <c r="F18" s="513"/>
      <c r="G18" s="513">
        <v>106</v>
      </c>
    </row>
    <row r="19" spans="1:7" ht="14.25" customHeight="1">
      <c r="A19" s="511" t="s">
        <v>132</v>
      </c>
      <c r="B19" s="513"/>
      <c r="C19" s="512">
        <v>57584</v>
      </c>
      <c r="D19" s="513"/>
      <c r="E19" s="512">
        <v>2552</v>
      </c>
      <c r="F19" s="513"/>
      <c r="G19" s="513"/>
    </row>
    <row r="20" spans="1:7" ht="14.25" customHeight="1">
      <c r="A20" s="511" t="s">
        <v>133</v>
      </c>
      <c r="B20" s="513">
        <v>3</v>
      </c>
      <c r="C20" s="512">
        <v>111069</v>
      </c>
      <c r="D20" s="513"/>
      <c r="E20" s="513">
        <v>88</v>
      </c>
      <c r="F20" s="513">
        <v>365</v>
      </c>
      <c r="G20" s="512">
        <v>10290</v>
      </c>
    </row>
    <row r="21" spans="1:7" ht="14.25" customHeight="1">
      <c r="A21" s="511" t="s">
        <v>135</v>
      </c>
      <c r="B21" s="513"/>
      <c r="C21" s="512">
        <v>32319</v>
      </c>
      <c r="D21" s="513"/>
      <c r="E21" s="513">
        <v>743</v>
      </c>
      <c r="F21" s="513"/>
      <c r="G21" s="513">
        <v>2</v>
      </c>
    </row>
    <row r="22" spans="1:7" ht="14.25" customHeight="1">
      <c r="A22" s="511" t="s">
        <v>139</v>
      </c>
      <c r="B22" s="513">
        <v>28</v>
      </c>
      <c r="C22" s="512">
        <v>77847</v>
      </c>
      <c r="D22" s="513">
        <v>29</v>
      </c>
      <c r="E22" s="512">
        <v>28892</v>
      </c>
      <c r="F22" s="513"/>
      <c r="G22" s="512">
        <v>19148</v>
      </c>
    </row>
    <row r="23" spans="1:7" ht="14.25" customHeight="1">
      <c r="A23" s="511" t="s">
        <v>229</v>
      </c>
      <c r="B23" s="513">
        <v>16</v>
      </c>
      <c r="C23" s="512">
        <v>242510</v>
      </c>
      <c r="D23" s="513"/>
      <c r="E23" s="512">
        <v>5401</v>
      </c>
      <c r="F23" s="511"/>
      <c r="G23" s="512">
        <v>8300</v>
      </c>
    </row>
    <row r="24" spans="1:7" ht="14.25" customHeight="1">
      <c r="A24" s="511" t="s">
        <v>230</v>
      </c>
      <c r="B24" s="513"/>
      <c r="C24" s="512">
        <v>16034</v>
      </c>
      <c r="D24" s="513"/>
      <c r="E24" s="513"/>
      <c r="F24" s="513"/>
      <c r="G24" s="513"/>
    </row>
    <row r="25" spans="1:7" ht="14.25" customHeight="1">
      <c r="A25" s="511" t="s">
        <v>318</v>
      </c>
      <c r="B25" s="513">
        <v>1</v>
      </c>
      <c r="C25" s="512">
        <v>102671</v>
      </c>
      <c r="D25" s="513"/>
      <c r="E25" s="513"/>
      <c r="F25" s="513"/>
      <c r="G25" s="512">
        <v>15797</v>
      </c>
    </row>
    <row r="26" spans="1:7" ht="14.25" customHeight="1">
      <c r="A26" s="511" t="s">
        <v>141</v>
      </c>
      <c r="B26" s="513"/>
      <c r="C26" s="512">
        <v>59872</v>
      </c>
      <c r="D26" s="513"/>
      <c r="E26" s="512">
        <v>5798</v>
      </c>
      <c r="F26" s="513"/>
      <c r="G26" s="512">
        <v>9326</v>
      </c>
    </row>
    <row r="27" spans="1:7" ht="14.25" customHeight="1">
      <c r="A27" s="511" t="s">
        <v>142</v>
      </c>
      <c r="B27" s="513"/>
      <c r="C27" s="512">
        <v>88486</v>
      </c>
      <c r="D27" s="513"/>
      <c r="E27" s="513"/>
      <c r="F27" s="513"/>
      <c r="G27" s="512">
        <v>5297</v>
      </c>
    </row>
    <row r="28" spans="1:7" ht="14.25" customHeight="1">
      <c r="A28" s="511" t="s">
        <v>143</v>
      </c>
      <c r="B28" s="513"/>
      <c r="C28" s="512">
        <v>56589</v>
      </c>
      <c r="D28" s="513"/>
      <c r="E28" s="513">
        <v>456</v>
      </c>
      <c r="F28" s="513"/>
      <c r="G28" s="513">
        <v>35</v>
      </c>
    </row>
    <row r="29" spans="1:7" ht="14.25" customHeight="1">
      <c r="A29" s="511" t="s">
        <v>144</v>
      </c>
      <c r="B29" s="513"/>
      <c r="C29" s="512">
        <v>20447</v>
      </c>
      <c r="D29" s="513">
        <v>122</v>
      </c>
      <c r="E29" s="513">
        <v>902</v>
      </c>
      <c r="F29" s="513"/>
      <c r="G29" s="513">
        <v>379</v>
      </c>
    </row>
    <row r="30" spans="1:7" ht="14.25" customHeight="1">
      <c r="A30" s="511" t="s">
        <v>146</v>
      </c>
      <c r="B30" s="513">
        <v>15</v>
      </c>
      <c r="C30" s="512">
        <v>15720</v>
      </c>
      <c r="D30" s="513"/>
      <c r="E30" s="513"/>
      <c r="F30" s="513"/>
      <c r="G30" s="513"/>
    </row>
    <row r="31" spans="1:7" ht="14.25" customHeight="1">
      <c r="A31" s="511" t="s">
        <v>148</v>
      </c>
      <c r="B31" s="513"/>
      <c r="C31" s="512">
        <v>12441</v>
      </c>
      <c r="D31" s="513"/>
      <c r="E31" s="513"/>
      <c r="F31" s="513"/>
      <c r="G31" s="513"/>
    </row>
    <row r="32" spans="1:7" ht="14.25" customHeight="1">
      <c r="A32" s="511" t="s">
        <v>149</v>
      </c>
      <c r="B32" s="513">
        <v>1</v>
      </c>
      <c r="C32" s="512">
        <v>152587</v>
      </c>
      <c r="D32" s="513"/>
      <c r="E32" s="513"/>
      <c r="F32" s="513"/>
      <c r="G32" s="513">
        <v>760</v>
      </c>
    </row>
    <row r="33" spans="1:7" ht="14.25" customHeight="1">
      <c r="A33" s="511" t="s">
        <v>320</v>
      </c>
      <c r="B33" s="513">
        <v>3</v>
      </c>
      <c r="C33" s="512">
        <v>205537</v>
      </c>
      <c r="D33" s="513">
        <v>844</v>
      </c>
      <c r="E33" s="512">
        <v>4317</v>
      </c>
      <c r="F33" s="512">
        <v>2021</v>
      </c>
      <c r="G33" s="512">
        <v>2270</v>
      </c>
    </row>
    <row r="34" spans="1:7" ht="14.25" customHeight="1">
      <c r="A34" s="511" t="s">
        <v>154</v>
      </c>
      <c r="B34" s="513"/>
      <c r="C34" s="512">
        <v>2647</v>
      </c>
      <c r="D34" s="511"/>
      <c r="E34" s="511"/>
      <c r="F34" s="513"/>
      <c r="G34" s="513"/>
    </row>
    <row r="35" spans="1:7" ht="14.25" customHeight="1">
      <c r="A35" s="511" t="s">
        <v>321</v>
      </c>
      <c r="B35" s="513">
        <v>68</v>
      </c>
      <c r="C35" s="512">
        <v>10548</v>
      </c>
      <c r="D35" s="513">
        <v>96</v>
      </c>
      <c r="E35" s="513"/>
      <c r="F35" s="513"/>
      <c r="G35" s="512">
        <v>6803</v>
      </c>
    </row>
    <row r="36" spans="1:7" ht="14.25" customHeight="1">
      <c r="A36" s="511" t="s">
        <v>234</v>
      </c>
      <c r="B36" s="513">
        <v>5</v>
      </c>
      <c r="C36" s="512">
        <v>5461</v>
      </c>
      <c r="D36" s="513">
        <v>9</v>
      </c>
      <c r="E36" s="513"/>
      <c r="F36" s="513"/>
      <c r="G36" s="513">
        <v>264</v>
      </c>
    </row>
    <row r="37" spans="1:7" ht="14.25" customHeight="1">
      <c r="A37" s="511" t="s">
        <v>157</v>
      </c>
      <c r="B37" s="513"/>
      <c r="C37" s="512">
        <v>4773</v>
      </c>
      <c r="D37" s="513"/>
      <c r="E37" s="513"/>
      <c r="F37" s="513"/>
      <c r="G37" s="513">
        <v>14</v>
      </c>
    </row>
    <row r="38" spans="1:7" ht="14.25" customHeight="1">
      <c r="A38" s="511" t="s">
        <v>164</v>
      </c>
      <c r="B38" s="513"/>
      <c r="C38" s="512">
        <v>39628</v>
      </c>
      <c r="D38" s="513"/>
      <c r="E38" s="513"/>
      <c r="F38" s="513"/>
      <c r="G38" s="512">
        <v>1263</v>
      </c>
    </row>
    <row r="39" spans="1:7" ht="14.25" customHeight="1">
      <c r="A39" s="511" t="s">
        <v>166</v>
      </c>
      <c r="B39" s="513">
        <v>4</v>
      </c>
      <c r="C39" s="513">
        <v>573</v>
      </c>
      <c r="D39" s="513">
        <v>4</v>
      </c>
      <c r="E39" s="513"/>
      <c r="F39" s="513"/>
      <c r="G39" s="513">
        <v>5</v>
      </c>
    </row>
    <row r="40" spans="1:7" ht="14.25" customHeight="1">
      <c r="A40" s="511" t="s">
        <v>235</v>
      </c>
      <c r="B40" s="513">
        <v>1</v>
      </c>
      <c r="C40" s="512">
        <v>42404</v>
      </c>
      <c r="D40" s="513">
        <v>155</v>
      </c>
      <c r="E40" s="513">
        <v>9</v>
      </c>
      <c r="F40" s="513"/>
      <c r="G40" s="513">
        <v>198</v>
      </c>
    </row>
    <row r="41" spans="1:7" ht="14.25" customHeight="1">
      <c r="A41" s="511" t="s">
        <v>167</v>
      </c>
      <c r="B41" s="513"/>
      <c r="C41" s="512">
        <v>79983</v>
      </c>
      <c r="D41" s="513"/>
      <c r="E41" s="513"/>
      <c r="F41" s="512">
        <v>1432</v>
      </c>
      <c r="G41" s="513"/>
    </row>
    <row r="42" spans="1:7" ht="14.25" customHeight="1">
      <c r="A42" s="511" t="s">
        <v>168</v>
      </c>
      <c r="B42" s="513"/>
      <c r="C42" s="512">
        <v>18387</v>
      </c>
      <c r="D42" s="513"/>
      <c r="E42" s="513"/>
      <c r="F42" s="513"/>
      <c r="G42" s="513"/>
    </row>
    <row r="43" spans="1:7" ht="14.25" customHeight="1">
      <c r="A43" s="511" t="s">
        <v>188</v>
      </c>
      <c r="B43" s="513"/>
      <c r="C43" s="512">
        <v>7616</v>
      </c>
      <c r="D43" s="513"/>
      <c r="E43" s="513"/>
      <c r="F43" s="513"/>
      <c r="G43" s="513">
        <v>107</v>
      </c>
    </row>
    <row r="44" spans="1:7" ht="14.25" customHeight="1">
      <c r="A44" s="511" t="s">
        <v>170</v>
      </c>
      <c r="B44" s="513">
        <v>378</v>
      </c>
      <c r="C44" s="512">
        <v>188602</v>
      </c>
      <c r="D44" s="513"/>
      <c r="E44" s="513">
        <v>29</v>
      </c>
      <c r="F44" s="513"/>
      <c r="G44" s="512">
        <v>14410</v>
      </c>
    </row>
    <row r="45" spans="1:7" ht="14.25" customHeight="1">
      <c r="A45" s="511" t="s">
        <v>171</v>
      </c>
      <c r="B45" s="513"/>
      <c r="C45" s="512">
        <v>70008</v>
      </c>
      <c r="D45" s="513"/>
      <c r="E45" s="513"/>
      <c r="F45" s="513"/>
      <c r="G45" s="513">
        <v>126</v>
      </c>
    </row>
    <row r="46" spans="1:7" ht="14.25" customHeight="1">
      <c r="A46" s="511" t="s">
        <v>172</v>
      </c>
      <c r="B46" s="513"/>
      <c r="C46" s="512">
        <v>11629</v>
      </c>
      <c r="D46" s="513"/>
      <c r="E46" s="513"/>
      <c r="F46" s="513"/>
      <c r="G46" s="513"/>
    </row>
    <row r="47" spans="1:7" ht="14.25" customHeight="1">
      <c r="A47" s="126"/>
      <c r="B47" s="279"/>
      <c r="C47" s="279"/>
      <c r="D47" s="279"/>
      <c r="E47" s="279"/>
      <c r="F47" s="279"/>
      <c r="G47" s="279"/>
    </row>
    <row r="48" spans="1:7" ht="14.25" customHeight="1">
      <c r="A48" s="3"/>
    </row>
    <row r="49" spans="1:8" ht="14.25" customHeight="1">
      <c r="A49" s="30" t="s">
        <v>11</v>
      </c>
      <c r="B49" s="107">
        <f>MEDIAN(B4:B46,'Circulation of Non-Book A-L (2)'!B4:B50)</f>
        <v>6</v>
      </c>
      <c r="C49" s="107">
        <f>MEDIAN(C4:C46,'Circulation of Non-Book A-L (2)'!C4:C50)</f>
        <v>32963</v>
      </c>
      <c r="D49" s="107">
        <f>MEDIAN(D4:D46,'Circulation of Non-Book A-L (2)'!D4:D50)</f>
        <v>138.5</v>
      </c>
      <c r="E49" s="107">
        <f>MEDIAN(E4:E46,'Circulation of Non-Book A-L (2)'!E4:E50)</f>
        <v>399.5</v>
      </c>
      <c r="F49" s="107">
        <f>MEDIAN(F4:F46,'Circulation of Non-Book A-L (2)'!F4:F50)</f>
        <v>340</v>
      </c>
      <c r="G49" s="107">
        <f>MEDIAN(G4:G46,'Circulation of Non-Book A-L (2)'!G4:G50)</f>
        <v>346.5</v>
      </c>
    </row>
    <row r="50" spans="1:8" ht="14.25" customHeight="1">
      <c r="A50" s="30" t="s">
        <v>10</v>
      </c>
      <c r="B50" s="107">
        <f>AVERAGE(B4:B46,'Circulation of Non-Book A-L (2)'!B4:B50)</f>
        <v>30.666666666666668</v>
      </c>
      <c r="C50" s="107">
        <f>AVERAGE(C4:C46,'Circulation of Non-Book A-L (2)'!C4:C50)</f>
        <v>55393.595505617981</v>
      </c>
      <c r="D50" s="107">
        <f>AVERAGE(D4:D46,'Circulation of Non-Book A-L (2)'!D4:D50)</f>
        <v>315</v>
      </c>
      <c r="E50" s="107">
        <f>AVERAGE(E4:E46,'Circulation of Non-Book A-L (2)'!E4:E50)</f>
        <v>2499.8249999999998</v>
      </c>
      <c r="F50" s="107">
        <f>AVERAGE(F4:F46,'Circulation of Non-Book A-L (2)'!F4:F50)</f>
        <v>731.83333333333337</v>
      </c>
      <c r="G50" s="107">
        <f>AVERAGE(G4:G46,'Circulation of Non-Book A-L (2)'!G4:G50)</f>
        <v>3028.5689655172414</v>
      </c>
    </row>
    <row r="51" spans="1:8" ht="14.25" customHeight="1">
      <c r="A51" s="30" t="s">
        <v>237</v>
      </c>
      <c r="B51" s="107">
        <f>SUM(B4:B46,'Circulation of Non-Book A-L (2)'!B4:B50)</f>
        <v>920</v>
      </c>
      <c r="C51" s="107">
        <f>SUM(C4:C46,'Circulation of Non-Book A-L (2)'!C4:C50)</f>
        <v>4930030</v>
      </c>
      <c r="D51" s="107">
        <f>SUM(D4:D46,'Circulation of Non-Book A-L (2)'!D4:D50)</f>
        <v>3150</v>
      </c>
      <c r="E51" s="107">
        <f>SUM(E4:E46,'Circulation of Non-Book A-L (2)'!E4:E50)</f>
        <v>99993</v>
      </c>
      <c r="F51" s="107">
        <f>SUM(F4:F46,'Circulation of Non-Book A-L (2)'!F4:F50)</f>
        <v>4391</v>
      </c>
      <c r="G51" s="107">
        <f>SUM(G4:G46,'Circulation of Non-Book A-L (2)'!G4:G50)</f>
        <v>175657</v>
      </c>
      <c r="H51" s="397"/>
    </row>
    <row r="52" spans="1:8" ht="14.25" customHeight="1">
      <c r="B52" s="8"/>
      <c r="C52" s="8"/>
    </row>
    <row r="53" spans="1:8" ht="14.25" customHeight="1">
      <c r="B53" s="8"/>
      <c r="C53" s="8"/>
      <c r="H53" s="70"/>
    </row>
    <row r="54" spans="1:8" ht="14.25" customHeight="1">
      <c r="B54" s="8"/>
      <c r="C54" s="8"/>
    </row>
    <row r="55" spans="1:8" ht="14.25" customHeight="1">
      <c r="B55" s="8"/>
      <c r="C55" s="8"/>
    </row>
    <row r="56" spans="1:8" ht="14.25" customHeight="1">
      <c r="B56" s="3"/>
      <c r="C56" s="3"/>
    </row>
    <row r="57" spans="1:8" ht="14.25" customHeight="1">
      <c r="B57" s="3"/>
      <c r="C57" s="3"/>
    </row>
    <row r="58" spans="1:8" ht="14.25" customHeight="1">
      <c r="B58" s="3"/>
      <c r="C58" s="3"/>
    </row>
    <row r="59" spans="1:8" ht="14.25" customHeight="1">
      <c r="B59" s="3"/>
      <c r="C59" s="3"/>
    </row>
    <row r="60" spans="1:8" ht="14.25" customHeight="1">
      <c r="B60" s="3"/>
      <c r="C60" s="3"/>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W110"/>
  <sheetViews>
    <sheetView zoomScaleNormal="100" workbookViewId="0">
      <pane ySplit="3" topLeftCell="A4" activePane="bottomLeft" state="frozen"/>
      <selection activeCell="J2" sqref="J2"/>
      <selection pane="bottomLeft" activeCell="J2" sqref="J2"/>
    </sheetView>
  </sheetViews>
  <sheetFormatPr defaultColWidth="8.85546875" defaultRowHeight="14.25" customHeight="1"/>
  <cols>
    <col min="1" max="1" width="16.28515625" customWidth="1"/>
    <col min="2" max="3" width="8.7109375" style="37" customWidth="1"/>
    <col min="4" max="4" width="10.85546875" style="37" customWidth="1"/>
    <col min="5" max="5" width="8.140625" customWidth="1"/>
    <col min="6" max="6" width="7.85546875" customWidth="1"/>
    <col min="7" max="7" width="12.42578125" customWidth="1"/>
    <col min="8" max="8" width="8.140625" customWidth="1"/>
    <col min="9" max="9" width="11.85546875" customWidth="1"/>
    <col min="10" max="10" width="19.140625" bestFit="1" customWidth="1"/>
    <col min="11" max="11" width="9.140625" customWidth="1"/>
    <col min="12" max="12" width="12.7109375" customWidth="1"/>
    <col min="13" max="13" width="8.42578125" customWidth="1"/>
    <col min="14" max="14" width="15.5703125" customWidth="1"/>
    <col min="15" max="15" width="9.7109375" bestFit="1" customWidth="1"/>
    <col min="16" max="16" width="9.42578125" bestFit="1" customWidth="1"/>
    <col min="17" max="17" width="9.7109375" bestFit="1" customWidth="1"/>
    <col min="18" max="18" width="11.42578125" style="240" bestFit="1" customWidth="1"/>
    <col min="21" max="75" width="8.85546875" style="240" customWidth="1"/>
  </cols>
  <sheetData>
    <row r="1" spans="1:22" ht="16.5" customHeight="1">
      <c r="A1" s="10" t="s">
        <v>349</v>
      </c>
      <c r="R1" s="3"/>
      <c r="U1" s="3"/>
      <c r="V1" s="3"/>
    </row>
    <row r="2" spans="1:22" ht="14.25" customHeight="1">
      <c r="A2" s="10"/>
      <c r="R2" s="3"/>
      <c r="U2" s="3"/>
      <c r="V2" s="3"/>
    </row>
    <row r="3" spans="1:22" ht="27.75" customHeight="1">
      <c r="A3" s="8"/>
      <c r="B3" s="212" t="s">
        <v>350</v>
      </c>
      <c r="C3" s="212" t="s">
        <v>351</v>
      </c>
      <c r="D3" s="212" t="s">
        <v>352</v>
      </c>
      <c r="E3" s="212" t="s">
        <v>353</v>
      </c>
      <c r="F3" s="212" t="s">
        <v>354</v>
      </c>
      <c r="G3" s="212" t="s">
        <v>355</v>
      </c>
      <c r="H3" s="212" t="s">
        <v>356</v>
      </c>
      <c r="I3" s="212" t="s">
        <v>357</v>
      </c>
      <c r="J3" s="511"/>
      <c r="K3" s="515"/>
      <c r="L3" s="515"/>
      <c r="M3" s="515"/>
      <c r="N3" s="515"/>
      <c r="O3" s="515"/>
      <c r="P3" s="515"/>
      <c r="Q3" s="515"/>
      <c r="R3" s="515"/>
      <c r="U3" s="580"/>
      <c r="V3" s="580"/>
    </row>
    <row r="4" spans="1:22" ht="14.25" customHeight="1">
      <c r="A4" s="511" t="s">
        <v>313</v>
      </c>
      <c r="B4" s="513">
        <v>199</v>
      </c>
      <c r="C4" s="512">
        <v>17718</v>
      </c>
      <c r="D4" s="513">
        <v>478</v>
      </c>
      <c r="E4" s="513"/>
      <c r="F4" s="513"/>
      <c r="G4" s="512">
        <v>9580</v>
      </c>
      <c r="H4" s="512">
        <v>2673</v>
      </c>
      <c r="I4" s="512">
        <v>50986</v>
      </c>
      <c r="R4" s="3"/>
      <c r="U4" s="3"/>
      <c r="V4" s="3"/>
    </row>
    <row r="5" spans="1:22" ht="14.25" customHeight="1">
      <c r="A5" s="511" t="s">
        <v>185</v>
      </c>
      <c r="B5" s="513">
        <v>202</v>
      </c>
      <c r="C5" s="512">
        <v>6459</v>
      </c>
      <c r="D5" s="513">
        <v>202</v>
      </c>
      <c r="E5" s="513"/>
      <c r="F5" s="513">
        <v>59</v>
      </c>
      <c r="G5" s="512">
        <v>9413</v>
      </c>
      <c r="H5" s="512">
        <v>2660</v>
      </c>
      <c r="I5" s="512">
        <v>36349</v>
      </c>
      <c r="R5" s="3"/>
      <c r="U5" s="3"/>
      <c r="V5" s="3"/>
    </row>
    <row r="6" spans="1:22" ht="14.25" customHeight="1">
      <c r="A6" s="511" t="s">
        <v>28</v>
      </c>
      <c r="B6" s="513"/>
      <c r="C6" s="513">
        <v>886</v>
      </c>
      <c r="D6" s="513"/>
      <c r="E6" s="513"/>
      <c r="F6" s="513"/>
      <c r="G6" s="513"/>
      <c r="H6" s="513"/>
      <c r="I6" s="513">
        <v>190</v>
      </c>
      <c r="R6" s="3"/>
      <c r="U6" s="3"/>
      <c r="V6" s="3"/>
    </row>
    <row r="7" spans="1:22" ht="14.25" customHeight="1">
      <c r="A7" s="511" t="s">
        <v>29</v>
      </c>
      <c r="B7" s="513">
        <v>138</v>
      </c>
      <c r="C7" s="512">
        <v>15843</v>
      </c>
      <c r="D7" s="513"/>
      <c r="E7" s="513"/>
      <c r="F7" s="513">
        <v>2</v>
      </c>
      <c r="G7" s="512">
        <v>10545</v>
      </c>
      <c r="H7" s="512">
        <v>4069</v>
      </c>
      <c r="I7" s="512">
        <v>53615</v>
      </c>
      <c r="R7" s="3"/>
      <c r="U7" s="3"/>
      <c r="V7" s="3"/>
    </row>
    <row r="8" spans="1:22" ht="14.25" customHeight="1">
      <c r="A8" s="511" t="s">
        <v>31</v>
      </c>
      <c r="B8" s="512">
        <v>3805</v>
      </c>
      <c r="C8" s="512">
        <v>16953</v>
      </c>
      <c r="D8" s="512">
        <v>29144</v>
      </c>
      <c r="E8" s="513"/>
      <c r="F8" s="513"/>
      <c r="G8" s="512">
        <v>8741</v>
      </c>
      <c r="H8" s="512">
        <v>14193</v>
      </c>
      <c r="I8" s="512">
        <v>58992</v>
      </c>
      <c r="R8" s="3"/>
      <c r="U8" s="3"/>
      <c r="V8" s="3"/>
    </row>
    <row r="9" spans="1:22" ht="14.25" customHeight="1">
      <c r="A9" s="511" t="s">
        <v>32</v>
      </c>
      <c r="B9" s="513">
        <v>71</v>
      </c>
      <c r="C9" s="512">
        <v>6123</v>
      </c>
      <c r="D9" s="513"/>
      <c r="E9" s="513"/>
      <c r="F9" s="513">
        <v>38</v>
      </c>
      <c r="G9" s="513"/>
      <c r="H9" s="512">
        <v>1034</v>
      </c>
      <c r="I9" s="512">
        <v>45691</v>
      </c>
      <c r="R9" s="3"/>
      <c r="U9" s="3"/>
      <c r="V9" s="3"/>
    </row>
    <row r="10" spans="1:22" ht="14.25" customHeight="1">
      <c r="A10" s="511" t="s">
        <v>36</v>
      </c>
      <c r="B10" s="513"/>
      <c r="C10" s="512">
        <v>2084</v>
      </c>
      <c r="D10" s="513"/>
      <c r="E10" s="513">
        <v>11</v>
      </c>
      <c r="F10" s="513">
        <v>166</v>
      </c>
      <c r="G10" s="513"/>
      <c r="H10" s="513">
        <v>161</v>
      </c>
      <c r="I10" s="512">
        <v>5326</v>
      </c>
      <c r="R10" s="3"/>
      <c r="U10" s="3"/>
      <c r="V10" s="3"/>
    </row>
    <row r="11" spans="1:22" ht="14.25" customHeight="1">
      <c r="A11" s="511" t="s">
        <v>209</v>
      </c>
      <c r="B11" s="513"/>
      <c r="C11" s="512">
        <v>2514</v>
      </c>
      <c r="D11" s="513">
        <v>1</v>
      </c>
      <c r="E11" s="513"/>
      <c r="F11" s="513"/>
      <c r="G11" s="513"/>
      <c r="H11" s="513">
        <v>42</v>
      </c>
      <c r="I11" s="512">
        <v>10382</v>
      </c>
      <c r="R11" s="3"/>
      <c r="U11" s="3"/>
      <c r="V11" s="3"/>
    </row>
    <row r="12" spans="1:22" ht="14.25" customHeight="1">
      <c r="A12" s="511" t="s">
        <v>37</v>
      </c>
      <c r="B12" s="512">
        <v>4299</v>
      </c>
      <c r="C12" s="512">
        <v>18674</v>
      </c>
      <c r="D12" s="512">
        <v>38567</v>
      </c>
      <c r="E12" s="513"/>
      <c r="F12" s="513"/>
      <c r="G12" s="512">
        <v>10943</v>
      </c>
      <c r="H12" s="512">
        <v>24295</v>
      </c>
      <c r="I12" s="512">
        <v>130263</v>
      </c>
      <c r="R12" s="3"/>
      <c r="U12" s="3"/>
      <c r="V12" s="3"/>
    </row>
    <row r="13" spans="1:22" ht="14.25" customHeight="1">
      <c r="A13" s="511" t="s">
        <v>41</v>
      </c>
      <c r="B13" s="513">
        <v>133</v>
      </c>
      <c r="C13" s="512">
        <v>16407</v>
      </c>
      <c r="D13" s="513"/>
      <c r="E13" s="513"/>
      <c r="F13" s="513"/>
      <c r="G13" s="513"/>
      <c r="H13" s="512">
        <v>14345</v>
      </c>
      <c r="I13" s="512">
        <v>64098</v>
      </c>
      <c r="R13" s="3"/>
      <c r="U13" s="3"/>
      <c r="V13" s="3"/>
    </row>
    <row r="14" spans="1:22" ht="14.25" customHeight="1">
      <c r="A14" s="511" t="s">
        <v>43</v>
      </c>
      <c r="B14" s="513">
        <v>2</v>
      </c>
      <c r="C14" s="513">
        <v>157</v>
      </c>
      <c r="D14" s="513"/>
      <c r="E14" s="513"/>
      <c r="F14" s="513">
        <v>19</v>
      </c>
      <c r="G14" s="513"/>
      <c r="H14" s="513">
        <v>37</v>
      </c>
      <c r="I14" s="512">
        <v>1473</v>
      </c>
      <c r="R14" s="3"/>
      <c r="U14" s="3"/>
      <c r="V14" s="3"/>
    </row>
    <row r="15" spans="1:22" ht="14.25" customHeight="1">
      <c r="A15" s="511" t="s">
        <v>47</v>
      </c>
      <c r="B15" s="513"/>
      <c r="C15" s="512">
        <v>4087</v>
      </c>
      <c r="D15" s="513"/>
      <c r="E15" s="513"/>
      <c r="F15" s="513"/>
      <c r="G15" s="513"/>
      <c r="H15" s="513">
        <v>315</v>
      </c>
      <c r="I15" s="512">
        <v>6331</v>
      </c>
      <c r="R15" s="3"/>
      <c r="U15" s="3"/>
      <c r="V15" s="3"/>
    </row>
    <row r="16" spans="1:22" ht="14.25" customHeight="1">
      <c r="A16" s="511" t="s">
        <v>49</v>
      </c>
      <c r="B16" s="513">
        <v>712</v>
      </c>
      <c r="C16" s="512">
        <v>1966</v>
      </c>
      <c r="D16" s="512">
        <v>10790</v>
      </c>
      <c r="E16" s="513"/>
      <c r="F16" s="513"/>
      <c r="G16" s="512">
        <v>6398</v>
      </c>
      <c r="H16" s="512">
        <v>3665</v>
      </c>
      <c r="I16" s="512">
        <v>13347</v>
      </c>
      <c r="R16" s="3"/>
      <c r="U16" s="3"/>
      <c r="V16" s="3"/>
    </row>
    <row r="17" spans="1:9" ht="14.25" customHeight="1">
      <c r="A17" s="511" t="s">
        <v>52</v>
      </c>
      <c r="B17" s="513">
        <v>236</v>
      </c>
      <c r="C17" s="512">
        <v>4694</v>
      </c>
      <c r="D17" s="513"/>
      <c r="E17" s="513"/>
      <c r="F17" s="513"/>
      <c r="G17" s="513"/>
      <c r="H17" s="512">
        <v>5431</v>
      </c>
      <c r="I17" s="512">
        <v>14552</v>
      </c>
    </row>
    <row r="18" spans="1:9" ht="14.25" customHeight="1">
      <c r="A18" s="511" t="s">
        <v>54</v>
      </c>
      <c r="B18" s="512">
        <v>10713</v>
      </c>
      <c r="C18" s="512">
        <v>13944</v>
      </c>
      <c r="D18" s="512">
        <v>6043</v>
      </c>
      <c r="E18" s="513"/>
      <c r="F18" s="513"/>
      <c r="G18" s="512">
        <v>8358</v>
      </c>
      <c r="H18" s="512">
        <v>5928</v>
      </c>
      <c r="I18" s="512">
        <v>54115</v>
      </c>
    </row>
    <row r="19" spans="1:9" ht="14.25" customHeight="1">
      <c r="A19" s="511" t="s">
        <v>56</v>
      </c>
      <c r="B19" s="512">
        <v>1074</v>
      </c>
      <c r="C19" s="512">
        <v>6639</v>
      </c>
      <c r="D19" s="512">
        <v>9612</v>
      </c>
      <c r="E19" s="513"/>
      <c r="F19" s="513"/>
      <c r="G19" s="513"/>
      <c r="H19" s="512">
        <v>13457</v>
      </c>
      <c r="I19" s="512">
        <v>56673</v>
      </c>
    </row>
    <row r="20" spans="1:9" ht="14.25" customHeight="1">
      <c r="A20" s="511" t="s">
        <v>57</v>
      </c>
      <c r="B20" s="512">
        <v>5136</v>
      </c>
      <c r="C20" s="512">
        <v>29564</v>
      </c>
      <c r="D20" s="512">
        <v>37079</v>
      </c>
      <c r="E20" s="513"/>
      <c r="F20" s="513"/>
      <c r="G20" s="513"/>
      <c r="H20" s="512">
        <v>25305</v>
      </c>
      <c r="I20" s="512">
        <v>118124</v>
      </c>
    </row>
    <row r="21" spans="1:9" ht="14.25" customHeight="1">
      <c r="A21" s="511" t="s">
        <v>59</v>
      </c>
      <c r="B21" s="513">
        <v>785</v>
      </c>
      <c r="C21" s="512">
        <v>87782</v>
      </c>
      <c r="D21" s="513">
        <v>590</v>
      </c>
      <c r="E21" s="513">
        <v>301</v>
      </c>
      <c r="F21" s="513">
        <v>670</v>
      </c>
      <c r="G21" s="513"/>
      <c r="H21" s="512">
        <v>21724</v>
      </c>
      <c r="I21" s="512">
        <v>354961</v>
      </c>
    </row>
    <row r="22" spans="1:9" ht="14.25" customHeight="1">
      <c r="A22" s="511" t="s">
        <v>316</v>
      </c>
      <c r="B22" s="513"/>
      <c r="C22" s="512">
        <v>1510</v>
      </c>
      <c r="D22" s="513"/>
      <c r="E22" s="513"/>
      <c r="F22" s="513"/>
      <c r="G22" s="513"/>
      <c r="H22" s="513"/>
      <c r="I22" s="512">
        <v>6753</v>
      </c>
    </row>
    <row r="23" spans="1:9" ht="14.25" customHeight="1">
      <c r="A23" s="511" t="s">
        <v>317</v>
      </c>
      <c r="B23" s="513">
        <v>193</v>
      </c>
      <c r="C23" s="512">
        <v>29969</v>
      </c>
      <c r="D23" s="513"/>
      <c r="E23" s="513"/>
      <c r="F23" s="513">
        <v>144</v>
      </c>
      <c r="G23" s="512">
        <v>11422</v>
      </c>
      <c r="H23" s="512">
        <v>1201</v>
      </c>
      <c r="I23" s="512">
        <v>60253</v>
      </c>
    </row>
    <row r="24" spans="1:9" ht="14.25" customHeight="1">
      <c r="A24" s="511" t="s">
        <v>217</v>
      </c>
      <c r="B24" s="513"/>
      <c r="C24" s="512">
        <v>20307</v>
      </c>
      <c r="D24" s="513">
        <v>538</v>
      </c>
      <c r="E24" s="513">
        <v>8</v>
      </c>
      <c r="F24" s="513">
        <v>35</v>
      </c>
      <c r="G24" s="513"/>
      <c r="H24" s="512">
        <v>3622</v>
      </c>
      <c r="I24" s="512">
        <v>25129</v>
      </c>
    </row>
    <row r="25" spans="1:9" ht="14.25" customHeight="1">
      <c r="A25" s="511" t="s">
        <v>60</v>
      </c>
      <c r="B25" s="512">
        <v>2077</v>
      </c>
      <c r="C25" s="512">
        <v>16249</v>
      </c>
      <c r="D25" s="513"/>
      <c r="E25" s="513"/>
      <c r="F25" s="513"/>
      <c r="G25" s="513"/>
      <c r="H25" s="513">
        <v>666</v>
      </c>
      <c r="I25" s="512">
        <v>48132</v>
      </c>
    </row>
    <row r="26" spans="1:9" ht="14.25" customHeight="1">
      <c r="A26" s="511" t="s">
        <v>319</v>
      </c>
      <c r="B26" s="512">
        <v>4070</v>
      </c>
      <c r="C26" s="512">
        <v>31180</v>
      </c>
      <c r="D26" s="513"/>
      <c r="E26" s="513">
        <v>6</v>
      </c>
      <c r="F26" s="513">
        <v>566</v>
      </c>
      <c r="G26" s="512">
        <v>13119</v>
      </c>
      <c r="H26" s="512">
        <v>1551</v>
      </c>
      <c r="I26" s="512">
        <v>46905</v>
      </c>
    </row>
    <row r="27" spans="1:9" ht="14.25" customHeight="1">
      <c r="A27" s="511" t="s">
        <v>63</v>
      </c>
      <c r="B27" s="513"/>
      <c r="C27" s="512">
        <v>1534</v>
      </c>
      <c r="D27" s="513">
        <v>37</v>
      </c>
      <c r="E27" s="513"/>
      <c r="F27" s="513"/>
      <c r="G27" s="513"/>
      <c r="H27" s="513"/>
      <c r="I27" s="512">
        <v>2151</v>
      </c>
    </row>
    <row r="28" spans="1:9" ht="14.25" customHeight="1">
      <c r="A28" s="511" t="s">
        <v>65</v>
      </c>
      <c r="B28" s="513">
        <v>241</v>
      </c>
      <c r="C28" s="512">
        <v>21642</v>
      </c>
      <c r="D28" s="513">
        <v>469</v>
      </c>
      <c r="E28" s="513"/>
      <c r="F28" s="513">
        <v>1</v>
      </c>
      <c r="G28" s="512">
        <v>17010</v>
      </c>
      <c r="H28" s="512">
        <v>1933</v>
      </c>
      <c r="I28" s="512">
        <v>34153</v>
      </c>
    </row>
    <row r="29" spans="1:9" ht="14.25" customHeight="1">
      <c r="A29" s="511" t="s">
        <v>70</v>
      </c>
      <c r="B29" s="512">
        <v>6500</v>
      </c>
      <c r="C29" s="512">
        <v>21033</v>
      </c>
      <c r="D29" s="512">
        <v>45855</v>
      </c>
      <c r="E29" s="513">
        <v>72</v>
      </c>
      <c r="F29" s="513">
        <v>3</v>
      </c>
      <c r="G29" s="513"/>
      <c r="H29" s="512">
        <v>17030</v>
      </c>
      <c r="I29" s="512">
        <v>17543</v>
      </c>
    </row>
    <row r="30" spans="1:9" ht="14.25" customHeight="1">
      <c r="A30" s="511" t="s">
        <v>74</v>
      </c>
      <c r="B30" s="513">
        <v>4</v>
      </c>
      <c r="C30" s="512">
        <v>13020</v>
      </c>
      <c r="D30" s="513"/>
      <c r="E30" s="513"/>
      <c r="F30" s="513">
        <v>3</v>
      </c>
      <c r="G30" s="513"/>
      <c r="H30" s="513">
        <v>687</v>
      </c>
      <c r="I30" s="512">
        <v>50378</v>
      </c>
    </row>
    <row r="31" spans="1:9" ht="14.25" customHeight="1">
      <c r="A31" s="511" t="s">
        <v>75</v>
      </c>
      <c r="B31" s="512">
        <v>4245</v>
      </c>
      <c r="C31" s="512">
        <v>4600</v>
      </c>
      <c r="D31" s="512">
        <v>51305</v>
      </c>
      <c r="E31" s="513"/>
      <c r="F31" s="513">
        <v>8</v>
      </c>
      <c r="G31" s="512">
        <v>9304</v>
      </c>
      <c r="H31" s="512">
        <v>17651</v>
      </c>
      <c r="I31" s="512">
        <v>55164</v>
      </c>
    </row>
    <row r="32" spans="1:9" ht="14.25" customHeight="1">
      <c r="A32" s="511" t="s">
        <v>78</v>
      </c>
      <c r="B32" s="512">
        <v>6232</v>
      </c>
      <c r="C32" s="512">
        <v>12841</v>
      </c>
      <c r="D32" s="512">
        <v>51677</v>
      </c>
      <c r="E32" s="513"/>
      <c r="F32" s="513">
        <v>18</v>
      </c>
      <c r="G32" s="512">
        <v>12997</v>
      </c>
      <c r="H32" s="512">
        <v>17521</v>
      </c>
      <c r="I32" s="512">
        <v>23833</v>
      </c>
    </row>
    <row r="33" spans="1:9" ht="14.25" customHeight="1">
      <c r="A33" s="511" t="s">
        <v>80</v>
      </c>
      <c r="B33" s="513"/>
      <c r="C33" s="512">
        <v>2998</v>
      </c>
      <c r="D33" s="513">
        <v>78</v>
      </c>
      <c r="E33" s="513"/>
      <c r="F33" s="513">
        <v>69</v>
      </c>
      <c r="G33" s="512">
        <v>5812</v>
      </c>
      <c r="H33" s="513">
        <v>68</v>
      </c>
      <c r="I33" s="512">
        <v>6302</v>
      </c>
    </row>
    <row r="34" spans="1:9" ht="14.25" customHeight="1">
      <c r="A34" s="511" t="s">
        <v>81</v>
      </c>
      <c r="B34" s="513"/>
      <c r="C34" s="512">
        <v>12016</v>
      </c>
      <c r="D34" s="513"/>
      <c r="E34" s="513"/>
      <c r="F34" s="513">
        <v>12</v>
      </c>
      <c r="G34" s="512">
        <v>4182</v>
      </c>
      <c r="H34" s="512">
        <v>1656</v>
      </c>
      <c r="I34" s="512">
        <v>29225</v>
      </c>
    </row>
    <row r="35" spans="1:9" ht="14.25" customHeight="1">
      <c r="A35" s="511" t="s">
        <v>221</v>
      </c>
      <c r="B35" s="513"/>
      <c r="C35" s="512">
        <v>1008</v>
      </c>
      <c r="D35" s="513"/>
      <c r="E35" s="513">
        <v>1</v>
      </c>
      <c r="F35" s="513"/>
      <c r="G35" s="513"/>
      <c r="H35" s="513"/>
      <c r="I35" s="512">
        <v>1127</v>
      </c>
    </row>
    <row r="36" spans="1:9" ht="14.25" customHeight="1">
      <c r="A36" s="511" t="s">
        <v>85</v>
      </c>
      <c r="B36" s="513"/>
      <c r="C36" s="512">
        <v>2525</v>
      </c>
      <c r="D36" s="513">
        <v>2</v>
      </c>
      <c r="E36" s="513"/>
      <c r="F36" s="513">
        <v>63</v>
      </c>
      <c r="G36" s="512">
        <v>5237</v>
      </c>
      <c r="H36" s="513"/>
      <c r="I36" s="512">
        <v>8840</v>
      </c>
    </row>
    <row r="37" spans="1:9" ht="14.25" customHeight="1">
      <c r="A37" s="511" t="s">
        <v>88</v>
      </c>
      <c r="B37" s="512">
        <v>13341</v>
      </c>
      <c r="C37" s="512">
        <v>9045</v>
      </c>
      <c r="D37" s="513">
        <v>8</v>
      </c>
      <c r="E37" s="513"/>
      <c r="F37" s="513"/>
      <c r="G37" s="512">
        <v>3840</v>
      </c>
      <c r="H37" s="512">
        <v>2892</v>
      </c>
      <c r="I37" s="512">
        <v>20683</v>
      </c>
    </row>
    <row r="38" spans="1:9" ht="14.25" customHeight="1">
      <c r="A38" s="511" t="s">
        <v>222</v>
      </c>
      <c r="B38" s="512">
        <v>2355</v>
      </c>
      <c r="C38" s="512">
        <v>9586</v>
      </c>
      <c r="D38" s="512">
        <v>16005</v>
      </c>
      <c r="E38" s="513"/>
      <c r="F38" s="513"/>
      <c r="G38" s="512">
        <v>1261</v>
      </c>
      <c r="H38" s="512">
        <v>8231</v>
      </c>
      <c r="I38" s="512">
        <v>190434</v>
      </c>
    </row>
    <row r="39" spans="1:9" ht="14.25" customHeight="1">
      <c r="A39" s="511" t="s">
        <v>91</v>
      </c>
      <c r="B39" s="513"/>
      <c r="C39" s="512">
        <v>5722</v>
      </c>
      <c r="D39" s="513"/>
      <c r="E39" s="513"/>
      <c r="F39" s="513"/>
      <c r="G39" s="513"/>
      <c r="H39" s="513"/>
      <c r="I39" s="512">
        <v>11270</v>
      </c>
    </row>
    <row r="40" spans="1:9" ht="14.25" customHeight="1">
      <c r="A40" s="511" t="s">
        <v>92</v>
      </c>
      <c r="B40" s="512">
        <v>2514</v>
      </c>
      <c r="C40" s="512">
        <v>15117</v>
      </c>
      <c r="D40" s="512">
        <v>24542</v>
      </c>
      <c r="E40" s="513"/>
      <c r="F40" s="513"/>
      <c r="G40" s="513">
        <v>140</v>
      </c>
      <c r="H40" s="512">
        <v>13726</v>
      </c>
      <c r="I40" s="512">
        <v>325676</v>
      </c>
    </row>
    <row r="41" spans="1:9" ht="14.25" customHeight="1">
      <c r="A41" s="511" t="s">
        <v>187</v>
      </c>
      <c r="B41" s="512">
        <v>3122</v>
      </c>
      <c r="C41" s="512">
        <v>11739</v>
      </c>
      <c r="D41" s="512">
        <v>36499</v>
      </c>
      <c r="E41" s="513"/>
      <c r="F41" s="513">
        <v>46</v>
      </c>
      <c r="G41" s="513">
        <v>287</v>
      </c>
      <c r="H41" s="512">
        <v>26223</v>
      </c>
      <c r="I41" s="512">
        <v>80843</v>
      </c>
    </row>
    <row r="42" spans="1:9" ht="14.25" customHeight="1">
      <c r="A42" s="511" t="s">
        <v>97</v>
      </c>
      <c r="B42" s="512">
        <v>3687</v>
      </c>
      <c r="C42" s="512">
        <v>6930</v>
      </c>
      <c r="D42" s="513">
        <v>69</v>
      </c>
      <c r="E42" s="513"/>
      <c r="F42" s="513">
        <v>14</v>
      </c>
      <c r="G42" s="513"/>
      <c r="H42" s="512">
        <v>1659</v>
      </c>
      <c r="I42" s="512">
        <v>12905</v>
      </c>
    </row>
    <row r="43" spans="1:9" ht="14.25" customHeight="1">
      <c r="A43" s="511" t="s">
        <v>99</v>
      </c>
      <c r="B43" s="513">
        <v>17</v>
      </c>
      <c r="C43" s="512">
        <v>13215</v>
      </c>
      <c r="D43" s="513"/>
      <c r="E43" s="513"/>
      <c r="F43" s="513"/>
      <c r="G43" s="512">
        <v>4371</v>
      </c>
      <c r="H43" s="512">
        <v>1012</v>
      </c>
      <c r="I43" s="512">
        <v>31613</v>
      </c>
    </row>
    <row r="44" spans="1:9" ht="14.25" customHeight="1">
      <c r="A44" s="511" t="s">
        <v>100</v>
      </c>
      <c r="B44" s="513">
        <v>5</v>
      </c>
      <c r="C44" s="512">
        <v>7100</v>
      </c>
      <c r="D44" s="511"/>
      <c r="E44" s="511"/>
      <c r="F44" s="511"/>
      <c r="G44" s="511"/>
      <c r="H44" s="511"/>
      <c r="I44" s="512">
        <v>28555</v>
      </c>
    </row>
    <row r="45" spans="1:9" ht="14.25" customHeight="1">
      <c r="A45" s="511" t="s">
        <v>223</v>
      </c>
      <c r="B45" s="513">
        <v>945</v>
      </c>
      <c r="C45" s="512">
        <v>14743</v>
      </c>
      <c r="D45" s="512">
        <v>6546</v>
      </c>
      <c r="E45" s="513">
        <v>1</v>
      </c>
      <c r="F45" s="513"/>
      <c r="G45" s="512">
        <v>12612</v>
      </c>
      <c r="H45" s="512">
        <v>15488</v>
      </c>
      <c r="I45" s="512">
        <v>178381</v>
      </c>
    </row>
    <row r="46" spans="1:9" ht="14.25" customHeight="1">
      <c r="A46" s="511" t="s">
        <v>103</v>
      </c>
      <c r="B46" s="513"/>
      <c r="C46" s="513">
        <v>814</v>
      </c>
      <c r="D46" s="513"/>
      <c r="E46" s="513"/>
      <c r="F46" s="513">
        <v>38</v>
      </c>
      <c r="G46" s="513"/>
      <c r="H46" s="513">
        <v>15</v>
      </c>
      <c r="I46" s="512">
        <v>1434</v>
      </c>
    </row>
    <row r="47" spans="1:9" ht="14.25" customHeight="1">
      <c r="A47" s="511" t="s">
        <v>105</v>
      </c>
      <c r="B47" s="513"/>
      <c r="C47" s="512">
        <v>54118</v>
      </c>
      <c r="D47" s="513"/>
      <c r="E47" s="513">
        <v>107</v>
      </c>
      <c r="F47" s="513">
        <v>758</v>
      </c>
      <c r="G47" s="512">
        <v>49940</v>
      </c>
      <c r="H47" s="512">
        <v>6773</v>
      </c>
      <c r="I47" s="512">
        <v>244097</v>
      </c>
    </row>
    <row r="48" spans="1:9" ht="14.25" customHeight="1">
      <c r="A48" s="511" t="s">
        <v>106</v>
      </c>
      <c r="B48" s="512">
        <v>1740</v>
      </c>
      <c r="C48" s="512">
        <v>7752</v>
      </c>
      <c r="D48" s="512">
        <v>5896</v>
      </c>
      <c r="E48" s="513"/>
      <c r="F48" s="513"/>
      <c r="G48" s="513"/>
      <c r="H48" s="512">
        <v>13322</v>
      </c>
      <c r="I48" s="512">
        <v>43334</v>
      </c>
    </row>
    <row r="49" spans="1:9" ht="14.25" customHeight="1">
      <c r="A49" s="511" t="s">
        <v>107</v>
      </c>
      <c r="B49" s="513">
        <v>200</v>
      </c>
      <c r="C49" s="512">
        <v>2744</v>
      </c>
      <c r="D49" s="513">
        <v>10</v>
      </c>
      <c r="E49" s="513"/>
      <c r="F49" s="513">
        <v>9</v>
      </c>
      <c r="G49" s="512">
        <v>1684</v>
      </c>
      <c r="H49" s="513">
        <v>22</v>
      </c>
      <c r="I49" s="512">
        <v>3167</v>
      </c>
    </row>
    <row r="50" spans="1:9" ht="14.25" customHeight="1">
      <c r="A50" s="511" t="s">
        <v>109</v>
      </c>
      <c r="B50" s="513">
        <v>802</v>
      </c>
      <c r="C50" s="512">
        <v>4349</v>
      </c>
      <c r="D50" s="513">
        <v>5</v>
      </c>
      <c r="E50" s="513"/>
      <c r="F50" s="513">
        <v>83</v>
      </c>
      <c r="G50" s="512">
        <v>6284</v>
      </c>
      <c r="H50" s="513">
        <v>177</v>
      </c>
      <c r="I50" s="512">
        <v>4299</v>
      </c>
    </row>
    <row r="51" spans="1:9" ht="14.25" customHeight="1">
      <c r="A51" s="3"/>
      <c r="B51" s="279"/>
      <c r="C51" s="279"/>
      <c r="D51" s="279"/>
      <c r="E51" s="279"/>
      <c r="F51" s="279"/>
      <c r="G51" s="279"/>
      <c r="H51" s="279"/>
      <c r="I51" s="279"/>
    </row>
    <row r="52" spans="1:9" ht="14.25" customHeight="1">
      <c r="A52" s="76"/>
      <c r="B52" s="279"/>
      <c r="C52" s="279"/>
      <c r="D52" s="279"/>
      <c r="E52" s="279"/>
      <c r="F52" s="279"/>
      <c r="G52" s="279"/>
      <c r="H52" s="279"/>
      <c r="I52" s="279"/>
    </row>
    <row r="53" spans="1:9" ht="14.25" customHeight="1">
      <c r="A53" s="3"/>
      <c r="B53" s="279"/>
      <c r="C53" s="279"/>
      <c r="D53" s="279"/>
      <c r="E53" s="279"/>
      <c r="F53" s="279"/>
      <c r="G53" s="279"/>
      <c r="H53" s="279"/>
      <c r="I53" s="279"/>
    </row>
    <row r="54" spans="1:9" ht="14.25" customHeight="1">
      <c r="A54" s="3"/>
      <c r="B54" s="279"/>
      <c r="C54" s="279"/>
      <c r="D54" s="279"/>
      <c r="E54" s="279"/>
      <c r="F54" s="279"/>
      <c r="G54" s="279"/>
      <c r="H54" s="279"/>
      <c r="I54" s="279"/>
    </row>
    <row r="55" spans="1:9" ht="14.25" customHeight="1">
      <c r="A55" s="3"/>
      <c r="B55" s="279"/>
      <c r="C55" s="279"/>
      <c r="D55" s="279"/>
      <c r="E55" s="279"/>
      <c r="F55" s="279"/>
      <c r="G55" s="279"/>
      <c r="H55" s="279"/>
      <c r="I55" s="279"/>
    </row>
    <row r="56" spans="1:9" ht="14.25" customHeight="1">
      <c r="A56" s="3"/>
      <c r="B56" s="583"/>
      <c r="C56" s="583"/>
      <c r="D56" s="583"/>
      <c r="E56" s="583"/>
      <c r="F56" s="583"/>
      <c r="G56" s="583"/>
      <c r="H56" s="279"/>
      <c r="I56" s="279"/>
    </row>
    <row r="57" spans="1:9" ht="14.25" customHeight="1">
      <c r="A57" s="48"/>
      <c r="B57" s="246"/>
      <c r="C57" s="246"/>
      <c r="D57" s="246"/>
      <c r="E57" s="246"/>
      <c r="F57" s="246"/>
      <c r="G57" s="246"/>
      <c r="H57" s="246"/>
    </row>
    <row r="58" spans="1:9" ht="14.25" customHeight="1">
      <c r="B58" s="83"/>
      <c r="C58" s="83"/>
      <c r="D58" s="83"/>
    </row>
    <row r="59" spans="1:9" ht="14.25" customHeight="1">
      <c r="B59" s="83"/>
      <c r="C59" s="83"/>
      <c r="D59" s="83"/>
    </row>
    <row r="60" spans="1:9" ht="14.25" customHeight="1">
      <c r="B60" s="83"/>
      <c r="C60" s="83"/>
      <c r="D60" s="83"/>
    </row>
    <row r="61" spans="1:9" ht="14.25" customHeight="1">
      <c r="B61" s="83"/>
      <c r="C61" s="83"/>
      <c r="D61" s="83"/>
    </row>
    <row r="62" spans="1:9" ht="14.25" customHeight="1">
      <c r="B62" s="60"/>
      <c r="C62" s="60"/>
      <c r="D62" s="60"/>
    </row>
    <row r="63" spans="1:9" ht="14.25" customHeight="1">
      <c r="B63" s="83"/>
      <c r="C63" s="83"/>
      <c r="D63" s="83"/>
    </row>
    <row r="64" spans="1:9" ht="14.25" customHeight="1">
      <c r="B64" s="83"/>
      <c r="C64" s="83"/>
      <c r="D64" s="83"/>
    </row>
    <row r="65" spans="2:4" ht="14.25" customHeight="1">
      <c r="B65" s="83"/>
      <c r="C65" s="83"/>
      <c r="D65" s="83"/>
    </row>
    <row r="66" spans="2:4" ht="14.25" customHeight="1">
      <c r="B66" s="83"/>
      <c r="C66" s="83"/>
      <c r="D66" s="83"/>
    </row>
    <row r="67" spans="2:4" ht="14.25" customHeight="1">
      <c r="B67" s="83"/>
      <c r="C67" s="83"/>
      <c r="D67" s="83"/>
    </row>
    <row r="68" spans="2:4" ht="14.25" customHeight="1">
      <c r="B68" s="83"/>
      <c r="C68" s="83"/>
      <c r="D68" s="83"/>
    </row>
    <row r="69" spans="2:4" ht="14.25" customHeight="1">
      <c r="B69" s="83"/>
      <c r="C69" s="83"/>
      <c r="D69" s="83"/>
    </row>
    <row r="70" spans="2:4" ht="14.25" customHeight="1">
      <c r="B70" s="83"/>
      <c r="C70" s="83"/>
      <c r="D70" s="83"/>
    </row>
    <row r="71" spans="2:4" ht="14.25" customHeight="1">
      <c r="B71" s="83"/>
      <c r="C71" s="83"/>
      <c r="D71" s="83"/>
    </row>
    <row r="72" spans="2:4" ht="14.25" customHeight="1">
      <c r="B72" s="83"/>
      <c r="C72" s="83"/>
      <c r="D72" s="83"/>
    </row>
    <row r="73" spans="2:4" ht="14.25" customHeight="1">
      <c r="B73" s="83"/>
      <c r="C73" s="83"/>
      <c r="D73" s="83"/>
    </row>
    <row r="74" spans="2:4" ht="14.25" customHeight="1">
      <c r="B74" s="83"/>
      <c r="C74" s="83"/>
      <c r="D74" s="83"/>
    </row>
    <row r="75" spans="2:4" ht="14.25" customHeight="1">
      <c r="B75" s="83"/>
      <c r="C75" s="83"/>
      <c r="D75" s="83"/>
    </row>
    <row r="76" spans="2:4" ht="14.25" customHeight="1">
      <c r="B76" s="83"/>
      <c r="C76" s="83"/>
      <c r="D76" s="83"/>
    </row>
    <row r="77" spans="2:4" ht="14.25" customHeight="1">
      <c r="B77" s="83"/>
      <c r="C77" s="83"/>
      <c r="D77" s="83"/>
    </row>
    <row r="78" spans="2:4" ht="14.25" customHeight="1">
      <c r="B78" s="83"/>
      <c r="C78" s="83"/>
      <c r="D78" s="83"/>
    </row>
    <row r="79" spans="2:4" ht="14.25" customHeight="1">
      <c r="B79" s="83"/>
      <c r="C79" s="83"/>
      <c r="D79" s="83"/>
    </row>
    <row r="80" spans="2:4" ht="14.25" customHeight="1">
      <c r="B80" s="83"/>
      <c r="C80" s="83"/>
      <c r="D80" s="83"/>
    </row>
    <row r="81" spans="2:18" ht="14.25" customHeight="1">
      <c r="B81" s="83"/>
      <c r="C81" s="83"/>
      <c r="D81" s="83"/>
      <c r="R81" s="3"/>
    </row>
    <row r="82" spans="2:18" ht="14.25" customHeight="1">
      <c r="B82" s="83"/>
      <c r="C82" s="83"/>
      <c r="D82" s="83"/>
      <c r="R82" s="3"/>
    </row>
    <row r="83" spans="2:18" ht="14.25" customHeight="1">
      <c r="B83" s="83"/>
      <c r="C83" s="83"/>
      <c r="D83" s="83"/>
      <c r="R83" s="3"/>
    </row>
    <row r="84" spans="2:18" ht="14.25" customHeight="1">
      <c r="B84" s="83"/>
      <c r="C84" s="83"/>
      <c r="D84" s="83"/>
      <c r="R84" s="3"/>
    </row>
    <row r="85" spans="2:18" ht="14.25" customHeight="1">
      <c r="B85" s="83"/>
      <c r="C85" s="83"/>
      <c r="D85" s="83"/>
      <c r="R85" s="3"/>
    </row>
    <row r="86" spans="2:18" ht="14.25" customHeight="1">
      <c r="B86" s="83"/>
      <c r="C86" s="83"/>
      <c r="D86" s="83"/>
      <c r="R86" s="3"/>
    </row>
    <row r="87" spans="2:18" ht="14.25" customHeight="1">
      <c r="B87" s="83"/>
      <c r="C87" s="83"/>
      <c r="D87" s="83"/>
      <c r="R87" s="3"/>
    </row>
    <row r="88" spans="2:18" ht="14.25" customHeight="1">
      <c r="B88" s="83"/>
      <c r="C88" s="83"/>
      <c r="D88" s="83"/>
      <c r="R88" s="3"/>
    </row>
    <row r="89" spans="2:18" ht="14.25" customHeight="1">
      <c r="B89" s="83"/>
      <c r="C89" s="83"/>
      <c r="D89" s="83"/>
      <c r="R89" s="3"/>
    </row>
    <row r="90" spans="2:18" ht="14.25" customHeight="1">
      <c r="B90" s="83"/>
      <c r="C90" s="83"/>
      <c r="D90" s="83"/>
      <c r="R90" s="3"/>
    </row>
    <row r="91" spans="2:18" ht="14.25" customHeight="1">
      <c r="B91" s="83"/>
      <c r="C91" s="83"/>
      <c r="D91" s="83"/>
      <c r="R91" s="3"/>
    </row>
    <row r="92" spans="2:18" ht="14.25" customHeight="1">
      <c r="B92" s="83"/>
      <c r="C92" s="83"/>
      <c r="D92" s="83"/>
      <c r="R92" s="3"/>
    </row>
    <row r="93" spans="2:18" ht="14.25" customHeight="1">
      <c r="B93" s="83"/>
      <c r="C93" s="83"/>
      <c r="D93" s="83"/>
      <c r="R93" s="3"/>
    </row>
    <row r="94" spans="2:18" ht="14.25" customHeight="1">
      <c r="B94" s="83"/>
      <c r="C94" s="83"/>
      <c r="D94" s="83"/>
      <c r="J94" s="511"/>
      <c r="K94" s="511"/>
      <c r="L94" s="511"/>
      <c r="M94" s="511"/>
      <c r="N94" s="511"/>
      <c r="O94" s="511"/>
      <c r="P94" s="511"/>
      <c r="Q94" s="511"/>
      <c r="R94" s="511"/>
    </row>
    <row r="95" spans="2:18" ht="14.25" customHeight="1">
      <c r="B95" s="83"/>
      <c r="C95" s="83"/>
      <c r="D95" s="83"/>
      <c r="J95" s="511"/>
      <c r="K95" s="511"/>
      <c r="L95" s="511"/>
      <c r="M95" s="511"/>
      <c r="N95" s="511"/>
      <c r="O95" s="511"/>
      <c r="P95" s="511"/>
      <c r="Q95" s="511"/>
      <c r="R95" s="511"/>
    </row>
    <row r="96" spans="2:18" ht="14.25" customHeight="1">
      <c r="B96" s="83"/>
      <c r="C96" s="83"/>
      <c r="D96" s="83"/>
      <c r="J96" s="511"/>
      <c r="K96" s="511"/>
      <c r="L96" s="511"/>
      <c r="M96" s="511"/>
      <c r="N96" s="511"/>
      <c r="O96" s="511"/>
      <c r="P96" s="511"/>
      <c r="Q96" s="511"/>
      <c r="R96" s="511"/>
    </row>
    <row r="97" spans="2:18" ht="14.25" customHeight="1">
      <c r="B97" s="83"/>
      <c r="C97" s="83"/>
      <c r="D97" s="83"/>
      <c r="J97" s="511"/>
      <c r="K97" s="511"/>
      <c r="L97" s="511"/>
      <c r="M97" s="511"/>
      <c r="N97" s="511"/>
      <c r="O97" s="511"/>
      <c r="P97" s="511"/>
      <c r="Q97" s="511"/>
      <c r="R97" s="511"/>
    </row>
    <row r="98" spans="2:18" ht="14.25" customHeight="1">
      <c r="B98" s="202"/>
      <c r="C98" s="202"/>
      <c r="D98" s="202"/>
      <c r="E98" s="33"/>
      <c r="J98" s="511"/>
      <c r="K98" s="511"/>
      <c r="L98" s="511"/>
      <c r="M98" s="511"/>
      <c r="N98" s="511"/>
      <c r="O98" s="511"/>
      <c r="P98" s="511"/>
      <c r="Q98" s="511"/>
      <c r="R98" s="511"/>
    </row>
    <row r="99" spans="2:18" ht="14.25" customHeight="1">
      <c r="B99" s="202"/>
      <c r="C99" s="202"/>
      <c r="D99" s="202"/>
      <c r="E99" s="33"/>
      <c r="J99" s="511"/>
      <c r="K99" s="511"/>
      <c r="L99" s="511"/>
      <c r="M99" s="511"/>
      <c r="N99" s="511"/>
      <c r="O99" s="511"/>
      <c r="P99" s="511"/>
      <c r="Q99" s="511"/>
      <c r="R99" s="511"/>
    </row>
    <row r="100" spans="2:18" ht="14.25" customHeight="1">
      <c r="B100" s="202"/>
      <c r="C100" s="202"/>
      <c r="D100" s="202"/>
      <c r="E100" s="33"/>
      <c r="J100" s="511"/>
      <c r="K100" s="511"/>
      <c r="L100" s="511"/>
      <c r="M100" s="511"/>
      <c r="N100" s="511"/>
      <c r="O100" s="511"/>
      <c r="P100" s="511"/>
      <c r="Q100" s="511"/>
      <c r="R100" s="511"/>
    </row>
    <row r="101" spans="2:18" ht="14.25" customHeight="1">
      <c r="B101" s="131"/>
      <c r="C101" s="131"/>
      <c r="D101" s="131"/>
      <c r="J101" s="511"/>
      <c r="K101" s="511"/>
      <c r="L101" s="511"/>
      <c r="M101" s="511"/>
      <c r="N101" s="511"/>
      <c r="O101" s="511"/>
      <c r="P101" s="511"/>
      <c r="Q101" s="511"/>
      <c r="R101" s="511"/>
    </row>
    <row r="102" spans="2:18" ht="14.25" customHeight="1">
      <c r="J102" s="511"/>
      <c r="K102" s="511"/>
      <c r="L102" s="511"/>
      <c r="M102" s="511"/>
      <c r="N102" s="511"/>
      <c r="O102" s="511"/>
      <c r="P102" s="511"/>
      <c r="Q102" s="511"/>
      <c r="R102" s="511"/>
    </row>
    <row r="103" spans="2:18" ht="14.25" customHeight="1">
      <c r="J103" s="511"/>
      <c r="K103" s="511"/>
      <c r="L103" s="511"/>
      <c r="M103" s="511"/>
      <c r="N103" s="511"/>
      <c r="O103" s="511"/>
      <c r="P103" s="511"/>
      <c r="Q103" s="511"/>
      <c r="R103" s="511"/>
    </row>
    <row r="104" spans="2:18" ht="14.25" customHeight="1">
      <c r="J104" s="511"/>
      <c r="K104" s="511"/>
      <c r="L104" s="511"/>
      <c r="M104" s="511"/>
      <c r="N104" s="511"/>
      <c r="O104" s="511"/>
      <c r="P104" s="511"/>
      <c r="Q104" s="511"/>
      <c r="R104" s="511"/>
    </row>
    <row r="105" spans="2:18" ht="14.25" customHeight="1">
      <c r="J105" s="511"/>
      <c r="K105" s="511"/>
      <c r="L105" s="511"/>
      <c r="M105" s="511"/>
      <c r="N105" s="511"/>
      <c r="O105" s="511"/>
      <c r="P105" s="511"/>
      <c r="Q105" s="511"/>
      <c r="R105" s="511"/>
    </row>
    <row r="106" spans="2:18" ht="14.25" customHeight="1">
      <c r="J106" s="511"/>
      <c r="K106" s="511"/>
      <c r="L106" s="511"/>
      <c r="M106" s="511"/>
      <c r="N106" s="511"/>
      <c r="O106" s="511"/>
      <c r="P106" s="511"/>
      <c r="Q106" s="511"/>
      <c r="R106" s="511"/>
    </row>
    <row r="107" spans="2:18" ht="14.25" customHeight="1">
      <c r="J107" s="511"/>
      <c r="K107" s="511"/>
      <c r="L107" s="511"/>
      <c r="M107" s="511"/>
      <c r="N107" s="511"/>
      <c r="O107" s="511"/>
      <c r="P107" s="511"/>
      <c r="Q107" s="511"/>
      <c r="R107" s="511"/>
    </row>
    <row r="108" spans="2:18" ht="14.25" customHeight="1">
      <c r="J108" s="511"/>
      <c r="K108" s="511"/>
      <c r="L108" s="511"/>
      <c r="M108" s="511"/>
      <c r="N108" s="511"/>
      <c r="O108" s="511"/>
      <c r="P108" s="511"/>
      <c r="Q108" s="511"/>
      <c r="R108" s="511"/>
    </row>
    <row r="109" spans="2:18" ht="14.25" customHeight="1">
      <c r="J109" s="511"/>
      <c r="K109" s="511"/>
      <c r="L109" s="511"/>
      <c r="M109" s="511"/>
      <c r="N109" s="511"/>
      <c r="O109" s="511"/>
      <c r="P109" s="511"/>
      <c r="Q109" s="511"/>
      <c r="R109" s="511"/>
    </row>
    <row r="110" spans="2:18" ht="14.25" customHeight="1">
      <c r="J110" s="511"/>
      <c r="K110" s="511"/>
      <c r="L110" s="511"/>
      <c r="M110" s="511"/>
      <c r="N110" s="511"/>
      <c r="O110" s="511"/>
      <c r="P110" s="511"/>
      <c r="Q110" s="511"/>
      <c r="R110" s="511"/>
    </row>
  </sheetData>
  <sortState xmlns:xlrd2="http://schemas.microsoft.com/office/spreadsheetml/2017/richdata2" ref="J4:T93">
    <sortCondition ref="J4:J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R369"/>
  <sheetViews>
    <sheetView zoomScaleNormal="100" workbookViewId="0">
      <pane ySplit="3" topLeftCell="A4" activePane="bottomLeft" state="frozen"/>
      <selection activeCell="J2" sqref="J2"/>
      <selection pane="bottomLeft" activeCell="J2" sqref="J2"/>
    </sheetView>
  </sheetViews>
  <sheetFormatPr defaultColWidth="9.140625" defaultRowHeight="14.25" customHeight="1"/>
  <cols>
    <col min="1" max="1" width="21" customWidth="1"/>
    <col min="2" max="2" width="7.7109375" bestFit="1" customWidth="1"/>
    <col min="3" max="3" width="9" bestFit="1" customWidth="1"/>
    <col min="4" max="4" width="10.140625" bestFit="1" customWidth="1"/>
    <col min="5" max="5" width="6.7109375" style="106" bestFit="1" customWidth="1"/>
    <col min="6" max="6" width="7.140625" style="240" bestFit="1" customWidth="1"/>
    <col min="7" max="7" width="11.85546875" style="240" bestFit="1" customWidth="1"/>
    <col min="8" max="8" width="7.7109375" style="240" bestFit="1" customWidth="1"/>
    <col min="9" max="9" width="11.140625" style="240" bestFit="1" customWidth="1"/>
    <col min="10" max="10" width="16.42578125" customWidth="1"/>
  </cols>
  <sheetData>
    <row r="1" spans="1:18" ht="16.5" customHeight="1">
      <c r="A1" s="10" t="s">
        <v>349</v>
      </c>
      <c r="F1" s="433"/>
      <c r="G1" s="3"/>
      <c r="H1" s="3"/>
      <c r="I1" s="3"/>
      <c r="J1" s="3"/>
      <c r="K1" s="3"/>
      <c r="L1" s="3"/>
      <c r="M1" s="3"/>
      <c r="N1" s="3"/>
      <c r="O1" s="3"/>
      <c r="P1" s="3"/>
      <c r="Q1" s="3"/>
      <c r="R1" s="3"/>
    </row>
    <row r="2" spans="1:18" ht="14.25" customHeight="1">
      <c r="A2" s="10"/>
      <c r="F2" s="433"/>
      <c r="G2" s="3"/>
      <c r="H2" s="3"/>
      <c r="I2" s="3"/>
      <c r="J2" s="3"/>
      <c r="K2" s="3"/>
      <c r="L2" s="3"/>
      <c r="M2" s="3"/>
      <c r="N2" s="3"/>
      <c r="O2" s="3"/>
      <c r="P2" s="3"/>
      <c r="Q2" s="3"/>
      <c r="R2" s="3"/>
    </row>
    <row r="3" spans="1:18" s="183" customFormat="1" ht="27.75" customHeight="1">
      <c r="A3" s="245"/>
      <c r="B3" s="212" t="s">
        <v>350</v>
      </c>
      <c r="C3" s="212" t="s">
        <v>351</v>
      </c>
      <c r="D3" s="212" t="s">
        <v>352</v>
      </c>
      <c r="E3" s="212" t="s">
        <v>353</v>
      </c>
      <c r="F3" s="212" t="s">
        <v>354</v>
      </c>
      <c r="G3" s="212" t="s">
        <v>355</v>
      </c>
      <c r="H3" s="212" t="s">
        <v>356</v>
      </c>
      <c r="I3" s="212" t="s">
        <v>357</v>
      </c>
      <c r="J3" s="3"/>
      <c r="K3" s="3"/>
      <c r="L3" s="3"/>
      <c r="M3" s="3"/>
      <c r="N3" s="3"/>
      <c r="O3" s="3"/>
      <c r="P3" s="3"/>
      <c r="Q3" s="3"/>
      <c r="R3" s="3"/>
    </row>
    <row r="4" spans="1:18" ht="14.25" customHeight="1">
      <c r="A4" s="511" t="s">
        <v>110</v>
      </c>
      <c r="B4" s="512">
        <v>4143</v>
      </c>
      <c r="C4" s="512">
        <v>11270</v>
      </c>
      <c r="D4" s="512">
        <v>22648</v>
      </c>
      <c r="E4" s="513"/>
      <c r="F4" s="513">
        <v>1</v>
      </c>
      <c r="G4" s="513"/>
      <c r="H4" s="512">
        <v>18822</v>
      </c>
      <c r="I4" s="512">
        <v>33857</v>
      </c>
      <c r="J4" s="3"/>
    </row>
    <row r="5" spans="1:18" ht="14.25" customHeight="1">
      <c r="A5" s="511" t="s">
        <v>225</v>
      </c>
      <c r="B5" s="513">
        <v>51</v>
      </c>
      <c r="C5" s="512">
        <v>17812</v>
      </c>
      <c r="D5" s="513"/>
      <c r="E5" s="513"/>
      <c r="F5" s="513">
        <v>110</v>
      </c>
      <c r="G5" s="513"/>
      <c r="H5" s="513"/>
      <c r="I5" s="512">
        <v>31201</v>
      </c>
      <c r="J5" s="3"/>
    </row>
    <row r="6" spans="1:18" ht="14.25" customHeight="1">
      <c r="A6" s="511" t="s">
        <v>113</v>
      </c>
      <c r="B6" s="513">
        <v>101</v>
      </c>
      <c r="C6" s="512">
        <v>15742</v>
      </c>
      <c r="D6" s="513">
        <v>28</v>
      </c>
      <c r="E6" s="513"/>
      <c r="F6" s="513"/>
      <c r="G6" s="513"/>
      <c r="H6" s="512">
        <v>5404</v>
      </c>
      <c r="I6" s="512">
        <v>47943</v>
      </c>
      <c r="J6" s="3"/>
    </row>
    <row r="7" spans="1:18" ht="14.25" customHeight="1">
      <c r="A7" s="511" t="s">
        <v>226</v>
      </c>
      <c r="B7" s="512">
        <v>1106</v>
      </c>
      <c r="C7" s="512">
        <v>71191</v>
      </c>
      <c r="D7" s="513"/>
      <c r="E7" s="513">
        <v>67</v>
      </c>
      <c r="F7" s="513">
        <v>678</v>
      </c>
      <c r="G7" s="513"/>
      <c r="H7" s="512">
        <v>2764</v>
      </c>
      <c r="I7" s="512">
        <v>65458</v>
      </c>
      <c r="J7" s="3"/>
    </row>
    <row r="8" spans="1:18" ht="14.25" customHeight="1">
      <c r="A8" s="511" t="s">
        <v>115</v>
      </c>
      <c r="B8" s="513">
        <v>5</v>
      </c>
      <c r="C8" s="512">
        <v>8624</v>
      </c>
      <c r="D8" s="513"/>
      <c r="E8" s="513"/>
      <c r="F8" s="513">
        <v>1</v>
      </c>
      <c r="G8" s="512">
        <v>5525</v>
      </c>
      <c r="H8" s="512">
        <v>1059</v>
      </c>
      <c r="I8" s="512">
        <v>13590</v>
      </c>
      <c r="J8" s="3"/>
    </row>
    <row r="9" spans="1:18" ht="14.25" customHeight="1">
      <c r="A9" s="511" t="s">
        <v>117</v>
      </c>
      <c r="B9" s="512">
        <v>12343</v>
      </c>
      <c r="C9" s="512">
        <v>4436</v>
      </c>
      <c r="D9" s="513"/>
      <c r="E9" s="513"/>
      <c r="F9" s="513"/>
      <c r="G9" s="513"/>
      <c r="H9" s="512">
        <v>2104</v>
      </c>
      <c r="I9" s="512">
        <v>33557</v>
      </c>
      <c r="J9" s="3"/>
    </row>
    <row r="10" spans="1:18" ht="14.25" customHeight="1">
      <c r="A10" s="511" t="s">
        <v>314</v>
      </c>
      <c r="B10" s="513"/>
      <c r="C10" s="512">
        <v>1340</v>
      </c>
      <c r="D10" s="513">
        <v>2</v>
      </c>
      <c r="E10" s="513"/>
      <c r="F10" s="513"/>
      <c r="G10" s="513">
        <v>214</v>
      </c>
      <c r="H10" s="513">
        <v>20</v>
      </c>
      <c r="I10" s="512">
        <v>13925</v>
      </c>
      <c r="J10" s="3"/>
    </row>
    <row r="11" spans="1:18" ht="14.25" customHeight="1">
      <c r="A11" s="511" t="s">
        <v>315</v>
      </c>
      <c r="B11" s="513"/>
      <c r="C11" s="512">
        <v>4774</v>
      </c>
      <c r="D11" s="513">
        <v>125</v>
      </c>
      <c r="E11" s="513">
        <v>1</v>
      </c>
      <c r="F11" s="513">
        <v>75</v>
      </c>
      <c r="G11" s="512">
        <v>2007</v>
      </c>
      <c r="H11" s="513">
        <v>46</v>
      </c>
      <c r="I11" s="512">
        <v>3581</v>
      </c>
      <c r="J11" s="3"/>
    </row>
    <row r="12" spans="1:18" ht="14.25" customHeight="1">
      <c r="A12" s="511" t="s">
        <v>125</v>
      </c>
      <c r="B12" s="513"/>
      <c r="C12" s="512">
        <v>50347</v>
      </c>
      <c r="D12" s="512">
        <v>1685</v>
      </c>
      <c r="E12" s="513"/>
      <c r="F12" s="513"/>
      <c r="G12" s="512">
        <v>17314</v>
      </c>
      <c r="H12" s="512">
        <v>7302</v>
      </c>
      <c r="I12" s="512">
        <v>279509</v>
      </c>
      <c r="J12" s="3"/>
    </row>
    <row r="13" spans="1:18" ht="14.25" customHeight="1">
      <c r="A13" s="511" t="s">
        <v>126</v>
      </c>
      <c r="B13" s="512">
        <v>1798</v>
      </c>
      <c r="C13" s="512">
        <v>6066</v>
      </c>
      <c r="D13" s="512">
        <v>1457</v>
      </c>
      <c r="E13" s="513"/>
      <c r="F13" s="513"/>
      <c r="G13" s="513"/>
      <c r="H13" s="512">
        <v>7328</v>
      </c>
      <c r="I13" s="512">
        <v>74917</v>
      </c>
      <c r="J13" s="3"/>
    </row>
    <row r="14" spans="1:18" ht="14.25" customHeight="1">
      <c r="A14" s="511" t="s">
        <v>227</v>
      </c>
      <c r="B14" s="513"/>
      <c r="C14" s="512">
        <v>3278</v>
      </c>
      <c r="D14" s="513"/>
      <c r="E14" s="513"/>
      <c r="F14" s="513">
        <v>38</v>
      </c>
      <c r="G14" s="512">
        <v>5710</v>
      </c>
      <c r="H14" s="513">
        <v>39</v>
      </c>
      <c r="I14" s="512">
        <v>9343</v>
      </c>
      <c r="J14" s="3"/>
    </row>
    <row r="15" spans="1:18" ht="14.25" customHeight="1">
      <c r="A15" s="511" t="s">
        <v>127</v>
      </c>
      <c r="B15" s="512">
        <v>2324</v>
      </c>
      <c r="C15" s="512">
        <v>23919</v>
      </c>
      <c r="D15" s="512">
        <v>2622</v>
      </c>
      <c r="E15" s="513">
        <v>13</v>
      </c>
      <c r="F15" s="513">
        <v>125</v>
      </c>
      <c r="G15" s="512">
        <v>30484</v>
      </c>
      <c r="H15" s="512">
        <v>17742</v>
      </c>
      <c r="I15" s="512">
        <v>283153</v>
      </c>
      <c r="J15" s="3"/>
    </row>
    <row r="16" spans="1:18" ht="14.25" customHeight="1">
      <c r="A16" s="511" t="s">
        <v>128</v>
      </c>
      <c r="B16" s="513"/>
      <c r="C16" s="513">
        <v>144</v>
      </c>
      <c r="D16" s="513">
        <v>89</v>
      </c>
      <c r="E16" s="513"/>
      <c r="F16" s="513">
        <v>6</v>
      </c>
      <c r="G16" s="513">
        <v>76</v>
      </c>
      <c r="H16" s="513">
        <v>4</v>
      </c>
      <c r="I16" s="512">
        <v>1450</v>
      </c>
      <c r="J16" s="3"/>
    </row>
    <row r="17" spans="1:10" ht="14.25" customHeight="1">
      <c r="A17" s="511" t="s">
        <v>130</v>
      </c>
      <c r="B17" s="513">
        <v>832</v>
      </c>
      <c r="C17" s="512">
        <v>4162</v>
      </c>
      <c r="D17" s="513"/>
      <c r="E17" s="513"/>
      <c r="F17" s="513"/>
      <c r="G17" s="513"/>
      <c r="H17" s="512">
        <v>1009</v>
      </c>
      <c r="I17" s="512">
        <v>6117</v>
      </c>
      <c r="J17" s="3"/>
    </row>
    <row r="18" spans="1:10" ht="14.25" customHeight="1">
      <c r="A18" s="511" t="s">
        <v>131</v>
      </c>
      <c r="B18" s="512">
        <v>11271</v>
      </c>
      <c r="C18" s="512">
        <v>11013</v>
      </c>
      <c r="D18" s="512">
        <v>42619</v>
      </c>
      <c r="E18" s="513"/>
      <c r="F18" s="513">
        <v>4</v>
      </c>
      <c r="G18" s="512">
        <v>10081</v>
      </c>
      <c r="H18" s="512">
        <v>29435</v>
      </c>
      <c r="I18" s="512">
        <v>97492</v>
      </c>
      <c r="J18" s="3"/>
    </row>
    <row r="19" spans="1:10" ht="14.25" customHeight="1">
      <c r="A19" s="511" t="s">
        <v>132</v>
      </c>
      <c r="B19" s="513"/>
      <c r="C19" s="512">
        <v>23228</v>
      </c>
      <c r="D19" s="512">
        <v>2502</v>
      </c>
      <c r="E19" s="513"/>
      <c r="F19" s="513"/>
      <c r="G19" s="513"/>
      <c r="H19" s="512">
        <v>12920</v>
      </c>
      <c r="I19" s="512">
        <v>93741</v>
      </c>
      <c r="J19" s="3"/>
    </row>
    <row r="20" spans="1:10" ht="14.25" customHeight="1">
      <c r="A20" s="511" t="s">
        <v>133</v>
      </c>
      <c r="B20" s="512">
        <v>1816</v>
      </c>
      <c r="C20" s="512">
        <v>53614</v>
      </c>
      <c r="D20" s="512">
        <v>1119</v>
      </c>
      <c r="E20" s="513">
        <v>33</v>
      </c>
      <c r="F20" s="513"/>
      <c r="G20" s="512">
        <v>4739</v>
      </c>
      <c r="H20" s="512">
        <v>7873</v>
      </c>
      <c r="I20" s="512">
        <v>86023</v>
      </c>
      <c r="J20" s="3"/>
    </row>
    <row r="21" spans="1:10" ht="14.25" customHeight="1">
      <c r="A21" s="511" t="s">
        <v>135</v>
      </c>
      <c r="B21" s="513">
        <v>164</v>
      </c>
      <c r="C21" s="512">
        <v>4721</v>
      </c>
      <c r="D21" s="513">
        <v>630</v>
      </c>
      <c r="E21" s="513"/>
      <c r="F21" s="513">
        <v>6</v>
      </c>
      <c r="G21" s="512">
        <v>5212</v>
      </c>
      <c r="H21" s="512">
        <v>3206</v>
      </c>
      <c r="I21" s="512">
        <v>30829</v>
      </c>
      <c r="J21" s="3"/>
    </row>
    <row r="22" spans="1:10" ht="14.25" customHeight="1">
      <c r="A22" s="511" t="s">
        <v>139</v>
      </c>
      <c r="B22" s="512">
        <v>2764</v>
      </c>
      <c r="C22" s="512">
        <v>10020</v>
      </c>
      <c r="D22" s="512">
        <v>27719</v>
      </c>
      <c r="E22" s="513"/>
      <c r="F22" s="513"/>
      <c r="G22" s="512">
        <v>16987</v>
      </c>
      <c r="H22" s="512">
        <v>7158</v>
      </c>
      <c r="I22" s="512">
        <v>124607</v>
      </c>
      <c r="J22" s="3"/>
    </row>
    <row r="23" spans="1:10" ht="14.25" customHeight="1">
      <c r="A23" s="511" t="s">
        <v>229</v>
      </c>
      <c r="B23" s="513"/>
      <c r="C23" s="512">
        <v>60686</v>
      </c>
      <c r="D23" s="513"/>
      <c r="E23" s="513"/>
      <c r="F23" s="513"/>
      <c r="G23" s="513"/>
      <c r="H23" s="512">
        <v>11916</v>
      </c>
      <c r="I23" s="512">
        <v>192684</v>
      </c>
      <c r="J23" s="3"/>
    </row>
    <row r="24" spans="1:10" ht="14.25" customHeight="1">
      <c r="A24" s="511" t="s">
        <v>230</v>
      </c>
      <c r="B24" s="513"/>
      <c r="C24" s="512">
        <v>10464</v>
      </c>
      <c r="D24" s="513"/>
      <c r="E24" s="513"/>
      <c r="F24" s="513">
        <v>78</v>
      </c>
      <c r="G24" s="512">
        <v>8370</v>
      </c>
      <c r="H24" s="513">
        <v>793</v>
      </c>
      <c r="I24" s="512">
        <v>12616</v>
      </c>
      <c r="J24" s="3"/>
    </row>
    <row r="25" spans="1:10" ht="14.25" customHeight="1">
      <c r="A25" s="511" t="s">
        <v>318</v>
      </c>
      <c r="B25" s="512">
        <v>1272</v>
      </c>
      <c r="C25" s="512">
        <v>30390</v>
      </c>
      <c r="D25" s="513"/>
      <c r="E25" s="513"/>
      <c r="F25" s="513"/>
      <c r="G25" s="513"/>
      <c r="H25" s="513"/>
      <c r="I25" s="512">
        <v>98571</v>
      </c>
      <c r="J25" s="3"/>
    </row>
    <row r="26" spans="1:10" ht="14.25" customHeight="1">
      <c r="A26" s="511" t="s">
        <v>141</v>
      </c>
      <c r="B26" s="512">
        <v>2708</v>
      </c>
      <c r="C26" s="512">
        <v>10285</v>
      </c>
      <c r="D26" s="512">
        <v>39502</v>
      </c>
      <c r="E26" s="513"/>
      <c r="F26" s="513"/>
      <c r="G26" s="513"/>
      <c r="H26" s="512">
        <v>26758</v>
      </c>
      <c r="I26" s="512">
        <v>232546</v>
      </c>
      <c r="J26" s="3"/>
    </row>
    <row r="27" spans="1:10" ht="14.25" customHeight="1">
      <c r="A27" s="511" t="s">
        <v>142</v>
      </c>
      <c r="B27" s="513"/>
      <c r="C27" s="512">
        <v>17113</v>
      </c>
      <c r="D27" s="513">
        <v>750</v>
      </c>
      <c r="E27" s="513"/>
      <c r="F27" s="513"/>
      <c r="G27" s="513"/>
      <c r="H27" s="512">
        <v>7715</v>
      </c>
      <c r="I27" s="512">
        <v>48018</v>
      </c>
      <c r="J27" s="3"/>
    </row>
    <row r="28" spans="1:10" ht="14.25" customHeight="1">
      <c r="A28" s="511" t="s">
        <v>143</v>
      </c>
      <c r="B28" s="513"/>
      <c r="C28" s="512">
        <v>30758</v>
      </c>
      <c r="D28" s="513"/>
      <c r="E28" s="513"/>
      <c r="F28" s="513"/>
      <c r="G28" s="513"/>
      <c r="H28" s="512">
        <v>3807</v>
      </c>
      <c r="I28" s="512">
        <v>91452</v>
      </c>
      <c r="J28" s="3"/>
    </row>
    <row r="29" spans="1:10" ht="14.25" customHeight="1">
      <c r="A29" s="511" t="s">
        <v>144</v>
      </c>
      <c r="B29" s="513"/>
      <c r="C29" s="512">
        <v>2300</v>
      </c>
      <c r="D29" s="513"/>
      <c r="E29" s="513">
        <v>12</v>
      </c>
      <c r="F29" s="513"/>
      <c r="G29" s="513"/>
      <c r="H29" s="512">
        <v>1903</v>
      </c>
      <c r="I29" s="512">
        <v>12025</v>
      </c>
      <c r="J29" s="3"/>
    </row>
    <row r="30" spans="1:10" ht="14.25" customHeight="1">
      <c r="A30" s="511" t="s">
        <v>146</v>
      </c>
      <c r="B30" s="513">
        <v>11</v>
      </c>
      <c r="C30" s="512">
        <v>3603</v>
      </c>
      <c r="D30" s="513">
        <v>34</v>
      </c>
      <c r="E30" s="513">
        <v>4</v>
      </c>
      <c r="F30" s="513">
        <v>24</v>
      </c>
      <c r="G30" s="513">
        <v>554</v>
      </c>
      <c r="H30" s="513">
        <v>510</v>
      </c>
      <c r="I30" s="512">
        <v>12534</v>
      </c>
      <c r="J30" s="3"/>
    </row>
    <row r="31" spans="1:10" ht="14.25" customHeight="1">
      <c r="A31" s="511" t="s">
        <v>148</v>
      </c>
      <c r="B31" s="512">
        <v>1134</v>
      </c>
      <c r="C31" s="512">
        <v>3504</v>
      </c>
      <c r="D31" s="512">
        <v>7216</v>
      </c>
      <c r="E31" s="513"/>
      <c r="F31" s="513"/>
      <c r="G31" s="513"/>
      <c r="H31" s="512">
        <v>5720</v>
      </c>
      <c r="I31" s="512">
        <v>10090</v>
      </c>
      <c r="J31" s="3"/>
    </row>
    <row r="32" spans="1:10" ht="14.25" customHeight="1">
      <c r="A32" s="511" t="s">
        <v>149</v>
      </c>
      <c r="B32" s="513">
        <v>659</v>
      </c>
      <c r="C32" s="512">
        <v>48663</v>
      </c>
      <c r="D32" s="512">
        <v>8005</v>
      </c>
      <c r="E32" s="513"/>
      <c r="F32" s="513">
        <v>8</v>
      </c>
      <c r="G32" s="512">
        <v>21545</v>
      </c>
      <c r="H32" s="512">
        <v>13728</v>
      </c>
      <c r="I32" s="512">
        <v>243078</v>
      </c>
      <c r="J32" s="3"/>
    </row>
    <row r="33" spans="1:10" ht="14.25" customHeight="1">
      <c r="A33" s="511" t="s">
        <v>320</v>
      </c>
      <c r="B33" s="512">
        <v>12808</v>
      </c>
      <c r="C33" s="512">
        <v>7800</v>
      </c>
      <c r="D33" s="512">
        <v>61394</v>
      </c>
      <c r="E33" s="513"/>
      <c r="F33" s="513">
        <v>132</v>
      </c>
      <c r="G33" s="512">
        <v>11281</v>
      </c>
      <c r="H33" s="512">
        <v>27341</v>
      </c>
      <c r="I33" s="512">
        <v>346854</v>
      </c>
      <c r="J33" s="3"/>
    </row>
    <row r="34" spans="1:10" ht="14.25" customHeight="1">
      <c r="A34" s="511" t="s">
        <v>154</v>
      </c>
      <c r="B34" s="513"/>
      <c r="C34" s="512">
        <v>1385</v>
      </c>
      <c r="D34" s="513"/>
      <c r="E34" s="513">
        <v>14</v>
      </c>
      <c r="F34" s="511"/>
      <c r="G34" s="512">
        <v>1245</v>
      </c>
      <c r="H34" s="511"/>
      <c r="I34" s="512">
        <v>3273</v>
      </c>
      <c r="J34" s="3"/>
    </row>
    <row r="35" spans="1:10" ht="12.75">
      <c r="A35" s="511" t="s">
        <v>321</v>
      </c>
      <c r="B35" s="513">
        <v>803</v>
      </c>
      <c r="C35" s="512">
        <v>2343</v>
      </c>
      <c r="D35" s="513"/>
      <c r="E35" s="513"/>
      <c r="F35" s="513"/>
      <c r="G35" s="513"/>
      <c r="H35" s="513"/>
      <c r="I35" s="512">
        <v>4637</v>
      </c>
      <c r="J35" s="3"/>
    </row>
    <row r="36" spans="1:10" ht="14.25" customHeight="1">
      <c r="A36" s="511" t="s">
        <v>234</v>
      </c>
      <c r="B36" s="513">
        <v>340</v>
      </c>
      <c r="C36" s="512">
        <v>2461</v>
      </c>
      <c r="D36" s="513"/>
      <c r="E36" s="513"/>
      <c r="F36" s="513"/>
      <c r="G36" s="513"/>
      <c r="H36" s="513"/>
      <c r="I36" s="512">
        <v>4322</v>
      </c>
      <c r="J36" s="3"/>
    </row>
    <row r="37" spans="1:10" ht="14.25" customHeight="1">
      <c r="A37" s="511" t="s">
        <v>157</v>
      </c>
      <c r="B37" s="513"/>
      <c r="C37" s="512">
        <v>1996</v>
      </c>
      <c r="D37" s="513"/>
      <c r="E37" s="513"/>
      <c r="F37" s="513"/>
      <c r="G37" s="513"/>
      <c r="H37" s="513">
        <v>180</v>
      </c>
      <c r="I37" s="512">
        <v>6215</v>
      </c>
      <c r="J37" s="3"/>
    </row>
    <row r="38" spans="1:10" ht="14.25" customHeight="1">
      <c r="A38" s="511" t="s">
        <v>164</v>
      </c>
      <c r="B38" s="512">
        <v>12441</v>
      </c>
      <c r="C38" s="512">
        <v>12799</v>
      </c>
      <c r="D38" s="512">
        <v>12799</v>
      </c>
      <c r="E38" s="513"/>
      <c r="F38" s="513"/>
      <c r="G38" s="512">
        <v>13353</v>
      </c>
      <c r="H38" s="512">
        <v>10180</v>
      </c>
      <c r="I38" s="512">
        <v>43698</v>
      </c>
      <c r="J38" s="3"/>
    </row>
    <row r="39" spans="1:10" ht="14.25" customHeight="1">
      <c r="A39" s="511" t="s">
        <v>166</v>
      </c>
      <c r="B39" s="513"/>
      <c r="C39" s="513">
        <v>994</v>
      </c>
      <c r="D39" s="513">
        <v>3</v>
      </c>
      <c r="E39" s="513"/>
      <c r="F39" s="513"/>
      <c r="G39" s="513"/>
      <c r="H39" s="513"/>
      <c r="I39" s="512">
        <v>3744</v>
      </c>
      <c r="J39" s="3"/>
    </row>
    <row r="40" spans="1:10" ht="14.25" customHeight="1">
      <c r="A40" s="511" t="s">
        <v>235</v>
      </c>
      <c r="B40" s="513"/>
      <c r="C40" s="512">
        <v>19448</v>
      </c>
      <c r="D40" s="512">
        <v>3320</v>
      </c>
      <c r="E40" s="513"/>
      <c r="F40" s="513">
        <v>12</v>
      </c>
      <c r="G40" s="513"/>
      <c r="H40" s="513">
        <v>128</v>
      </c>
      <c r="I40" s="512">
        <v>26174</v>
      </c>
      <c r="J40" s="3"/>
    </row>
    <row r="41" spans="1:10" ht="14.25" customHeight="1">
      <c r="A41" s="511" t="s">
        <v>167</v>
      </c>
      <c r="B41" s="512">
        <v>7928</v>
      </c>
      <c r="C41" s="512">
        <v>7594</v>
      </c>
      <c r="D41" s="512">
        <v>110062</v>
      </c>
      <c r="E41" s="513"/>
      <c r="F41" s="513"/>
      <c r="G41" s="512">
        <v>10507</v>
      </c>
      <c r="H41" s="512">
        <v>28546</v>
      </c>
      <c r="I41" s="512">
        <v>92719</v>
      </c>
      <c r="J41" s="3"/>
    </row>
    <row r="42" spans="1:10" ht="14.25" customHeight="1">
      <c r="A42" s="511" t="s">
        <v>168</v>
      </c>
      <c r="B42" s="513">
        <v>84</v>
      </c>
      <c r="C42" s="512">
        <v>8158</v>
      </c>
      <c r="D42" s="513"/>
      <c r="E42" s="513"/>
      <c r="F42" s="513">
        <v>3</v>
      </c>
      <c r="G42" s="512">
        <v>4412</v>
      </c>
      <c r="H42" s="513"/>
      <c r="I42" s="512">
        <v>41740</v>
      </c>
      <c r="J42" s="3"/>
    </row>
    <row r="43" spans="1:10" ht="14.25" customHeight="1">
      <c r="A43" s="511" t="s">
        <v>188</v>
      </c>
      <c r="B43" s="513">
        <v>32</v>
      </c>
      <c r="C43" s="512">
        <v>2709</v>
      </c>
      <c r="D43" s="513"/>
      <c r="E43" s="513"/>
      <c r="F43" s="513">
        <v>2</v>
      </c>
      <c r="G43" s="512">
        <v>2344</v>
      </c>
      <c r="H43" s="513">
        <v>884</v>
      </c>
      <c r="I43" s="512">
        <v>16731</v>
      </c>
      <c r="J43" s="3"/>
    </row>
    <row r="44" spans="1:10" ht="14.25" customHeight="1">
      <c r="A44" s="511" t="s">
        <v>170</v>
      </c>
      <c r="B44" s="513">
        <v>597</v>
      </c>
      <c r="C44" s="512">
        <v>49573</v>
      </c>
      <c r="D44" s="512">
        <v>6721</v>
      </c>
      <c r="E44" s="513"/>
      <c r="F44" s="513"/>
      <c r="G44" s="512">
        <v>21989</v>
      </c>
      <c r="H44" s="512">
        <v>21524</v>
      </c>
      <c r="I44" s="512">
        <v>185001</v>
      </c>
      <c r="J44" s="3"/>
    </row>
    <row r="45" spans="1:10" ht="14.25" customHeight="1">
      <c r="A45" s="511" t="s">
        <v>171</v>
      </c>
      <c r="B45" s="513">
        <v>301</v>
      </c>
      <c r="C45" s="512">
        <v>2843</v>
      </c>
      <c r="D45" s="513">
        <v>734</v>
      </c>
      <c r="E45" s="513"/>
      <c r="F45" s="513"/>
      <c r="G45" s="512">
        <v>14942</v>
      </c>
      <c r="H45" s="513"/>
      <c r="I45" s="512">
        <v>89981</v>
      </c>
      <c r="J45" s="3"/>
    </row>
    <row r="46" spans="1:10" ht="14.25" customHeight="1">
      <c r="A46" s="511" t="s">
        <v>172</v>
      </c>
      <c r="B46" s="513">
        <v>24</v>
      </c>
      <c r="C46" s="512">
        <v>4976</v>
      </c>
      <c r="D46" s="513"/>
      <c r="E46" s="513"/>
      <c r="F46" s="513">
        <v>11</v>
      </c>
      <c r="G46" s="513"/>
      <c r="H46" s="513">
        <v>896</v>
      </c>
      <c r="I46" s="512">
        <v>14391</v>
      </c>
    </row>
    <row r="47" spans="1:10" ht="14.25" customHeight="1">
      <c r="A47" s="337"/>
      <c r="B47" s="337"/>
      <c r="C47" s="338"/>
      <c r="D47" s="337"/>
      <c r="E47" s="337"/>
      <c r="F47" s="337"/>
      <c r="G47" s="337"/>
      <c r="H47" s="337"/>
      <c r="I47" s="338"/>
    </row>
    <row r="48" spans="1:10" ht="14.25" customHeight="1">
      <c r="A48" s="76" t="s">
        <v>358</v>
      </c>
      <c r="B48" s="12"/>
      <c r="C48" s="12"/>
      <c r="D48" s="12"/>
      <c r="E48"/>
      <c r="F48" s="3"/>
      <c r="G48" s="3"/>
      <c r="H48" s="3"/>
      <c r="I48" s="3"/>
    </row>
    <row r="49" spans="1:10" ht="12.75" customHeight="1">
      <c r="A49" s="8"/>
      <c r="B49" s="12"/>
      <c r="C49" s="12"/>
      <c r="D49" s="12"/>
      <c r="E49"/>
      <c r="F49" s="3"/>
      <c r="G49" s="3"/>
      <c r="H49" s="3"/>
      <c r="I49" s="3"/>
    </row>
    <row r="50" spans="1:10" ht="14.25" customHeight="1">
      <c r="A50" s="48" t="s">
        <v>11</v>
      </c>
      <c r="B50" s="30">
        <f>MEDIAN(B4:B46,'Circ-Separate Collections A-L'!B4:B50)</f>
        <v>945</v>
      </c>
      <c r="C50" s="30">
        <f>MEDIAN(C4:C46,'Circ-Separate Collections A-L'!C4:C50)</f>
        <v>8391</v>
      </c>
      <c r="D50" s="30">
        <f>MEDIAN(D4:D46,'Circ-Separate Collections A-L'!D4:D50)</f>
        <v>2562</v>
      </c>
      <c r="E50" s="30">
        <f>MEDIAN(E4:E46,'Circ-Separate Collections A-L'!E4:E50)</f>
        <v>12</v>
      </c>
      <c r="F50" s="30">
        <f>MEDIAN(F4:F46,'Circ-Separate Collections A-L'!F4:F50)</f>
        <v>24</v>
      </c>
      <c r="G50" s="30">
        <f>MEDIAN(G4:G46,'Circ-Separate Collections A-L'!G4:G50)</f>
        <v>8364</v>
      </c>
      <c r="H50" s="30">
        <f>MEDIAN(H4:H46,'Circ-Separate Collections A-L'!H4:H50)</f>
        <v>3665</v>
      </c>
      <c r="I50" s="30">
        <f>MEDIAN(I4:I46,'Circ-Separate Collections A-L'!I4:I50)</f>
        <v>33707</v>
      </c>
    </row>
    <row r="51" spans="1:10" ht="14.25" customHeight="1">
      <c r="A51" s="48" t="s">
        <v>10</v>
      </c>
      <c r="B51" s="30">
        <f>AVERAGE(B4:B46,'Circ-Separate Collections A-L'!B4:B50)</f>
        <v>2617.2950819672133</v>
      </c>
      <c r="C51" s="30">
        <f>AVERAGE(C4:C46,'Circ-Separate Collections A-L'!C4:C50)</f>
        <v>14182.733333333334</v>
      </c>
      <c r="D51" s="30">
        <f>AVERAGE(D4:D46,'Circ-Separate Collections A-L'!D4:D50)</f>
        <v>13958.307692307691</v>
      </c>
      <c r="E51" s="30">
        <f>AVERAGE(E4:E46,'Circ-Separate Collections A-L'!E4:E50)</f>
        <v>43.4</v>
      </c>
      <c r="F51" s="30">
        <f>AVERAGE(F4:F46,'Circ-Separate Collections A-L'!F4:F50)</f>
        <v>100.92682926829268</v>
      </c>
      <c r="G51" s="30">
        <f>AVERAGE(G4:G46,'Circ-Separate Collections A-L'!G4:G50)</f>
        <v>9399.3695652173919</v>
      </c>
      <c r="H51" s="30">
        <f>AVERAGE(H4:H46,'Circ-Separate Collections A-L'!H4:H50)</f>
        <v>7722.9866666666667</v>
      </c>
      <c r="I51" s="30">
        <f>AVERAGE(I4:I46,'Circ-Separate Collections A-L'!I4:I50)</f>
        <v>64793.711111111108</v>
      </c>
    </row>
    <row r="52" spans="1:10" ht="14.25" customHeight="1">
      <c r="A52" s="48" t="s">
        <v>237</v>
      </c>
      <c r="B52" s="30">
        <f>SUM(B4:B46,'Circ-Separate Collections A-L'!B4:B50)</f>
        <v>159655</v>
      </c>
      <c r="C52" s="30">
        <f>SUM(C4:C46,'Circ-Separate Collections A-L'!C4:C50)</f>
        <v>1276446</v>
      </c>
      <c r="D52" s="30">
        <f>SUM(D4:D46,'Circ-Separate Collections A-L'!D4:D50)</f>
        <v>725832</v>
      </c>
      <c r="E52" s="30">
        <f>SUM(E4:E46,'Circ-Separate Collections A-L'!E4:E50)</f>
        <v>651</v>
      </c>
      <c r="F52" s="30">
        <f>SUM(F4:F46,'Circ-Separate Collections A-L'!F4:F50)</f>
        <v>4138</v>
      </c>
      <c r="G52" s="30">
        <f>SUM(G4:G46,'Circ-Separate Collections A-L'!G4:G50)</f>
        <v>432371</v>
      </c>
      <c r="H52" s="30">
        <f>SUM(H4:H46,'Circ-Separate Collections A-L'!H4:H50)</f>
        <v>579224</v>
      </c>
      <c r="I52" s="30">
        <f>SUM(I4:I46,'Circ-Separate Collections A-L'!I4:I50)</f>
        <v>5831434</v>
      </c>
      <c r="J52" s="33"/>
    </row>
    <row r="53" spans="1:10" ht="14.25" customHeight="1">
      <c r="A53" s="48"/>
      <c r="B53" s="8"/>
      <c r="C53" s="8"/>
      <c r="D53" s="8"/>
      <c r="F53" s="3"/>
      <c r="G53" s="3"/>
      <c r="H53" s="3"/>
      <c r="I53" s="3"/>
    </row>
    <row r="54" spans="1:10" ht="14.25" customHeight="1">
      <c r="A54" s="34"/>
      <c r="B54" s="287"/>
      <c r="C54" s="287"/>
      <c r="D54" s="287"/>
      <c r="E54" s="287"/>
      <c r="F54" s="287"/>
      <c r="G54" s="287"/>
      <c r="H54" s="287"/>
      <c r="I54" s="287"/>
    </row>
    <row r="55" spans="1:10" ht="14.25" customHeight="1">
      <c r="A55" s="34"/>
      <c r="B55" s="287"/>
      <c r="C55" s="287"/>
      <c r="D55" s="287"/>
      <c r="E55" s="287"/>
      <c r="F55" s="287"/>
      <c r="G55" s="287"/>
      <c r="H55" s="287"/>
      <c r="I55" s="287"/>
    </row>
    <row r="56" spans="1:10" ht="14.25" customHeight="1">
      <c r="A56" s="34"/>
      <c r="B56" s="287"/>
      <c r="C56" s="287"/>
      <c r="D56" s="287"/>
      <c r="E56" s="287"/>
      <c r="F56" s="287"/>
      <c r="G56" s="287"/>
      <c r="H56" s="287"/>
      <c r="I56" s="287"/>
    </row>
    <row r="57" spans="1:10" ht="14.25" customHeight="1">
      <c r="A57" s="34"/>
      <c r="B57" s="83"/>
      <c r="C57" s="83"/>
      <c r="F57" s="3"/>
      <c r="G57" s="3"/>
      <c r="H57" s="3"/>
      <c r="I57" s="3"/>
    </row>
    <row r="58" spans="1:10" ht="14.25" customHeight="1">
      <c r="A58" s="34"/>
      <c r="B58" s="83"/>
      <c r="C58" s="83"/>
      <c r="F58" s="3"/>
      <c r="G58" s="3"/>
      <c r="H58" s="3"/>
      <c r="I58" s="3"/>
    </row>
    <row r="59" spans="1:10" ht="14.25" customHeight="1">
      <c r="A59" s="34"/>
      <c r="B59" s="83"/>
      <c r="C59" s="83"/>
      <c r="F59" s="3"/>
      <c r="G59" s="3"/>
      <c r="H59" s="3"/>
      <c r="I59" s="3"/>
    </row>
    <row r="60" spans="1:10" ht="14.25" customHeight="1">
      <c r="A60" s="34"/>
      <c r="B60" s="83"/>
      <c r="C60" s="83"/>
      <c r="F60" s="3"/>
      <c r="G60" s="3"/>
      <c r="H60" s="3"/>
      <c r="I60" s="3"/>
    </row>
    <row r="61" spans="1:10" ht="14.25" customHeight="1">
      <c r="A61" s="34"/>
      <c r="B61" s="19"/>
      <c r="C61" s="19"/>
      <c r="F61" s="3"/>
      <c r="G61" s="3"/>
      <c r="H61" s="3"/>
      <c r="I61" s="3"/>
    </row>
    <row r="62" spans="1:10" ht="14.25" customHeight="1">
      <c r="A62" s="34"/>
      <c r="B62" s="83"/>
      <c r="C62" s="83"/>
      <c r="F62" s="3"/>
      <c r="G62" s="3"/>
      <c r="H62" s="3"/>
      <c r="I62" s="3"/>
    </row>
    <row r="63" spans="1:10" ht="14.25" customHeight="1">
      <c r="A63" s="34"/>
      <c r="B63" s="83"/>
      <c r="C63" s="83"/>
      <c r="F63" s="3"/>
      <c r="G63" s="3"/>
      <c r="H63" s="3"/>
      <c r="I63" s="3"/>
    </row>
    <row r="64" spans="1:10" ht="14.25" customHeight="1">
      <c r="A64" s="34"/>
      <c r="B64" s="83"/>
      <c r="C64" s="83"/>
      <c r="F64" s="3"/>
      <c r="G64" s="3"/>
      <c r="H64" s="3"/>
      <c r="I64" s="3"/>
    </row>
    <row r="65" spans="1:3" ht="14.25" customHeight="1">
      <c r="A65" s="34"/>
      <c r="B65" s="83"/>
      <c r="C65" s="83"/>
    </row>
    <row r="66" spans="1:3" ht="14.25" customHeight="1">
      <c r="A66" s="34"/>
      <c r="B66" s="83"/>
      <c r="C66" s="83"/>
    </row>
    <row r="67" spans="1:3" ht="14.25" customHeight="1">
      <c r="A67" s="34"/>
      <c r="B67" s="83"/>
      <c r="C67" s="83"/>
    </row>
    <row r="68" spans="1:3" ht="14.25" customHeight="1">
      <c r="A68" s="34"/>
      <c r="B68" s="83"/>
      <c r="C68" s="83"/>
    </row>
    <row r="69" spans="1:3" ht="14.25" customHeight="1">
      <c r="A69" s="34"/>
      <c r="B69" s="83"/>
      <c r="C69" s="83"/>
    </row>
    <row r="70" spans="1:3" ht="14.25" customHeight="1">
      <c r="A70" s="34"/>
      <c r="B70" s="83"/>
      <c r="C70" s="83"/>
    </row>
    <row r="71" spans="1:3" ht="14.25" customHeight="1">
      <c r="A71" s="34"/>
      <c r="B71" s="83"/>
      <c r="C71" s="83"/>
    </row>
    <row r="72" spans="1:3" ht="14.25" customHeight="1">
      <c r="A72" s="34"/>
      <c r="B72" s="83"/>
      <c r="C72" s="83"/>
    </row>
    <row r="73" spans="1:3" ht="14.25" customHeight="1">
      <c r="A73" s="34"/>
      <c r="B73" s="83"/>
      <c r="C73" s="83"/>
    </row>
    <row r="74" spans="1:3" ht="14.25" customHeight="1">
      <c r="A74" s="34"/>
      <c r="B74" s="83"/>
      <c r="C74" s="83"/>
    </row>
    <row r="75" spans="1:3" ht="14.25" customHeight="1">
      <c r="A75" s="34"/>
      <c r="B75" s="83"/>
      <c r="C75" s="83"/>
    </row>
    <row r="76" spans="1:3" ht="14.25" customHeight="1">
      <c r="A76" s="34"/>
      <c r="B76" s="83"/>
      <c r="C76" s="83"/>
    </row>
    <row r="77" spans="1:3" ht="14.25" customHeight="1">
      <c r="A77" s="34"/>
      <c r="B77" s="83"/>
      <c r="C77" s="83"/>
    </row>
    <row r="78" spans="1:3" ht="14.25" customHeight="1">
      <c r="A78" s="34"/>
      <c r="B78" s="83"/>
      <c r="C78" s="83"/>
    </row>
    <row r="79" spans="1:3" ht="14.25" customHeight="1">
      <c r="A79" s="34"/>
      <c r="B79" s="83"/>
      <c r="C79" s="83"/>
    </row>
    <row r="80" spans="1:3" ht="14.25" customHeight="1">
      <c r="A80" s="34"/>
      <c r="B80" s="83"/>
      <c r="C80" s="83"/>
    </row>
    <row r="81" spans="1:3" ht="14.25" customHeight="1">
      <c r="A81" s="34"/>
      <c r="B81" s="83"/>
      <c r="C81" s="83"/>
    </row>
    <row r="82" spans="1:3" ht="14.25" customHeight="1">
      <c r="A82" s="34"/>
      <c r="B82" s="83"/>
      <c r="C82" s="83"/>
    </row>
    <row r="83" spans="1:3" ht="14.25" customHeight="1">
      <c r="A83" s="34"/>
      <c r="B83" s="83"/>
      <c r="C83" s="83"/>
    </row>
    <row r="84" spans="1:3" ht="14.25" customHeight="1">
      <c r="A84" s="34"/>
      <c r="B84" s="83"/>
      <c r="C84" s="83"/>
    </row>
    <row r="85" spans="1:3" ht="14.25" customHeight="1">
      <c r="A85" s="34"/>
      <c r="B85" s="83"/>
      <c r="C85" s="83"/>
    </row>
    <row r="86" spans="1:3" ht="14.25" customHeight="1">
      <c r="A86" s="34"/>
      <c r="B86" s="83"/>
      <c r="C86" s="83"/>
    </row>
    <row r="87" spans="1:3" ht="14.25" customHeight="1">
      <c r="A87" s="34"/>
      <c r="B87" s="83"/>
      <c r="C87" s="83"/>
    </row>
    <row r="88" spans="1:3" ht="14.25" customHeight="1">
      <c r="A88" s="34"/>
      <c r="B88" s="83"/>
      <c r="C88" s="83"/>
    </row>
    <row r="89" spans="1:3" ht="14.25" customHeight="1">
      <c r="A89" s="34"/>
      <c r="B89" s="83"/>
      <c r="C89" s="83"/>
    </row>
    <row r="90" spans="1:3" ht="14.25" customHeight="1">
      <c r="A90" s="34"/>
      <c r="B90" s="83"/>
      <c r="C90" s="83"/>
    </row>
    <row r="91" spans="1:3" ht="14.25" customHeight="1">
      <c r="A91" s="34"/>
      <c r="B91" s="83"/>
      <c r="C91" s="83"/>
    </row>
    <row r="92" spans="1:3" ht="14.25" customHeight="1">
      <c r="A92" s="34"/>
      <c r="B92" s="83"/>
      <c r="C92" s="83"/>
    </row>
    <row r="93" spans="1:3" ht="14.25" customHeight="1">
      <c r="A93" s="34"/>
      <c r="B93" s="83"/>
      <c r="C93" s="83"/>
    </row>
    <row r="94" spans="1:3" ht="14.25" customHeight="1">
      <c r="A94" s="34"/>
      <c r="B94" s="83"/>
      <c r="C94" s="83"/>
    </row>
    <row r="95" spans="1:3" ht="14.25" customHeight="1">
      <c r="A95" s="34"/>
      <c r="B95" s="83"/>
      <c r="C95" s="83"/>
    </row>
    <row r="96" spans="1:3" ht="14.25" customHeight="1">
      <c r="A96" s="34"/>
      <c r="B96" s="83"/>
    </row>
    <row r="97" spans="1:4" ht="14.25" customHeight="1">
      <c r="A97" s="3"/>
      <c r="B97" s="12"/>
      <c r="C97" s="12"/>
    </row>
    <row r="98" spans="1:4" ht="14.25" customHeight="1">
      <c r="A98" s="8"/>
      <c r="B98" s="30"/>
      <c r="C98" s="30"/>
      <c r="D98" s="30"/>
    </row>
    <row r="99" spans="1:4" ht="14.25" customHeight="1">
      <c r="A99" s="8"/>
      <c r="B99" s="30"/>
      <c r="C99" s="30"/>
      <c r="D99" s="30"/>
    </row>
    <row r="100" spans="1:4" ht="14.25" customHeight="1">
      <c r="A100" s="8"/>
      <c r="B100" s="30"/>
      <c r="C100" s="30"/>
      <c r="D100" s="30"/>
    </row>
    <row r="101" spans="1:4" ht="14.25" customHeight="1">
      <c r="B101" s="3"/>
      <c r="C101" s="3"/>
    </row>
    <row r="102" spans="1:4" ht="14.25" customHeight="1">
      <c r="B102" s="3"/>
      <c r="C102" s="3"/>
    </row>
    <row r="103" spans="1:4" ht="14.25" customHeight="1">
      <c r="B103" s="3"/>
      <c r="C103" s="3"/>
    </row>
    <row r="104" spans="1:4" ht="14.25" customHeight="1">
      <c r="B104" s="3"/>
      <c r="C104" s="3"/>
    </row>
    <row r="105" spans="1:4" ht="14.25" customHeight="1">
      <c r="B105" s="3"/>
      <c r="C105" s="3"/>
    </row>
    <row r="106" spans="1:4" ht="14.25" customHeight="1">
      <c r="B106" s="3"/>
      <c r="C106" s="3"/>
    </row>
    <row r="107" spans="1:4" ht="14.25" customHeight="1">
      <c r="B107" s="3"/>
      <c r="C107" s="3"/>
    </row>
    <row r="108" spans="1:4" ht="14.25" customHeight="1">
      <c r="B108" s="3"/>
      <c r="C108" s="3"/>
    </row>
    <row r="109" spans="1:4" ht="14.25" customHeight="1">
      <c r="B109" s="3"/>
      <c r="C109" s="3"/>
    </row>
    <row r="110" spans="1:4" ht="14.25" customHeight="1">
      <c r="B110" s="3"/>
      <c r="C110" s="3"/>
    </row>
    <row r="111" spans="1:4" ht="14.25" customHeight="1">
      <c r="B111" s="3"/>
      <c r="C111" s="3"/>
    </row>
    <row r="112" spans="1:4" ht="14.25" customHeight="1">
      <c r="B112" s="3"/>
      <c r="C112" s="3"/>
    </row>
    <row r="113" spans="2:3" ht="14.25" customHeight="1">
      <c r="B113" s="3"/>
      <c r="C113" s="3"/>
    </row>
    <row r="114" spans="2:3" ht="14.25" customHeight="1">
      <c r="B114" s="3"/>
      <c r="C114" s="3"/>
    </row>
    <row r="115" spans="2:3" ht="14.25" customHeight="1">
      <c r="B115" s="3"/>
      <c r="C115" s="3"/>
    </row>
    <row r="116" spans="2:3" ht="14.25" customHeight="1">
      <c r="B116" s="3"/>
      <c r="C116" s="3"/>
    </row>
    <row r="117" spans="2:3" ht="14.25" customHeight="1">
      <c r="B117" s="3"/>
      <c r="C117" s="3"/>
    </row>
    <row r="118" spans="2:3" ht="14.25" customHeight="1">
      <c r="B118" s="3"/>
      <c r="C118" s="3"/>
    </row>
    <row r="119" spans="2:3" ht="14.25" customHeight="1">
      <c r="B119" s="3"/>
      <c r="C119" s="3"/>
    </row>
    <row r="120" spans="2:3" ht="14.25" customHeight="1">
      <c r="B120" s="3"/>
      <c r="C120" s="3"/>
    </row>
    <row r="121" spans="2:3" ht="14.25" customHeight="1">
      <c r="B121" s="3"/>
      <c r="C121" s="3"/>
    </row>
    <row r="122" spans="2:3" ht="14.25" customHeight="1">
      <c r="B122" s="3"/>
      <c r="C122" s="3"/>
    </row>
    <row r="123" spans="2:3" ht="14.25" customHeight="1">
      <c r="B123" s="3"/>
      <c r="C123" s="3"/>
    </row>
    <row r="124" spans="2:3" ht="14.25" customHeight="1">
      <c r="B124" s="3"/>
      <c r="C124" s="3"/>
    </row>
    <row r="125" spans="2:3" ht="14.25" customHeight="1">
      <c r="B125" s="3"/>
      <c r="C125" s="3"/>
    </row>
    <row r="126" spans="2:3" ht="14.25" customHeight="1">
      <c r="B126" s="3"/>
      <c r="C126" s="3"/>
    </row>
    <row r="127" spans="2:3" ht="14.25" customHeight="1">
      <c r="B127" s="3"/>
      <c r="C127" s="3"/>
    </row>
    <row r="128" spans="2:3" ht="14.25" customHeight="1">
      <c r="B128" s="3"/>
      <c r="C128" s="3"/>
    </row>
    <row r="129" spans="2:3" ht="14.25" customHeight="1">
      <c r="B129" s="3"/>
      <c r="C129" s="3"/>
    </row>
    <row r="130" spans="2:3" ht="14.25" customHeight="1">
      <c r="B130" s="3"/>
      <c r="C130" s="3"/>
    </row>
    <row r="131" spans="2:3" ht="14.25" customHeight="1">
      <c r="B131" s="3"/>
      <c r="C131" s="3"/>
    </row>
    <row r="132" spans="2:3" ht="14.25" customHeight="1">
      <c r="B132" s="3"/>
      <c r="C132" s="3"/>
    </row>
    <row r="133" spans="2:3" ht="14.25" customHeight="1">
      <c r="B133" s="3"/>
      <c r="C133" s="3"/>
    </row>
    <row r="134" spans="2:3" ht="14.25" customHeight="1">
      <c r="B134" s="3"/>
      <c r="C134" s="3"/>
    </row>
    <row r="135" spans="2:3" ht="14.25" customHeight="1">
      <c r="B135" s="3"/>
      <c r="C135" s="3"/>
    </row>
    <row r="136" spans="2:3" ht="14.25" customHeight="1">
      <c r="B136" s="3"/>
      <c r="C136" s="3"/>
    </row>
    <row r="137" spans="2:3" ht="14.25" customHeight="1">
      <c r="B137" s="3"/>
      <c r="C137" s="3"/>
    </row>
    <row r="138" spans="2:3" ht="14.25" customHeight="1">
      <c r="B138" s="3"/>
      <c r="C138" s="3"/>
    </row>
    <row r="139" spans="2:3" ht="14.25" customHeight="1">
      <c r="B139" s="3"/>
      <c r="C139" s="3"/>
    </row>
    <row r="140" spans="2:3" ht="14.25" customHeight="1">
      <c r="B140" s="3"/>
      <c r="C140" s="3"/>
    </row>
    <row r="141" spans="2:3" ht="14.25" customHeight="1">
      <c r="B141" s="3"/>
      <c r="C141" s="3"/>
    </row>
    <row r="142" spans="2:3" ht="14.25" customHeight="1">
      <c r="B142" s="3"/>
      <c r="C142" s="3"/>
    </row>
    <row r="143" spans="2:3" ht="14.25" customHeight="1">
      <c r="B143" s="3"/>
      <c r="C143" s="3"/>
    </row>
    <row r="144" spans="2:3" ht="14.25" customHeight="1">
      <c r="B144" s="3"/>
      <c r="C144" s="3"/>
    </row>
    <row r="145" spans="2:3" ht="14.25" customHeight="1">
      <c r="B145" s="3"/>
      <c r="C145" s="3"/>
    </row>
    <row r="146" spans="2:3" ht="14.25" customHeight="1">
      <c r="B146" s="3"/>
      <c r="C146" s="3"/>
    </row>
    <row r="147" spans="2:3" ht="14.25" customHeight="1">
      <c r="B147" s="3"/>
      <c r="C147" s="3"/>
    </row>
    <row r="148" spans="2:3" ht="14.25" customHeight="1">
      <c r="B148" s="3"/>
      <c r="C148" s="3"/>
    </row>
    <row r="149" spans="2:3" ht="14.25" customHeight="1">
      <c r="B149" s="3"/>
      <c r="C149" s="3"/>
    </row>
    <row r="150" spans="2:3" ht="14.25" customHeight="1">
      <c r="B150" s="3"/>
      <c r="C150" s="3"/>
    </row>
    <row r="151" spans="2:3" ht="14.25" customHeight="1">
      <c r="B151" s="3"/>
      <c r="C151" s="3"/>
    </row>
    <row r="152" spans="2:3" ht="14.25" customHeight="1">
      <c r="B152" s="3"/>
      <c r="C152" s="3"/>
    </row>
    <row r="153" spans="2:3" ht="14.25" customHeight="1">
      <c r="B153" s="3"/>
      <c r="C153" s="3"/>
    </row>
    <row r="154" spans="2:3" ht="14.25" customHeight="1">
      <c r="B154" s="3"/>
      <c r="C154" s="3"/>
    </row>
    <row r="155" spans="2:3" ht="14.25" customHeight="1">
      <c r="B155" s="3"/>
      <c r="C155" s="3"/>
    </row>
    <row r="156" spans="2:3" ht="14.25" customHeight="1">
      <c r="B156" s="3"/>
      <c r="C156" s="3"/>
    </row>
    <row r="157" spans="2:3" ht="14.25" customHeight="1">
      <c r="B157" s="3"/>
      <c r="C157" s="3"/>
    </row>
    <row r="158" spans="2:3" ht="14.25" customHeight="1">
      <c r="B158" s="3"/>
      <c r="C158" s="3"/>
    </row>
    <row r="159" spans="2:3" ht="14.25" customHeight="1">
      <c r="B159" s="3"/>
      <c r="C159" s="3"/>
    </row>
    <row r="160" spans="2:3" ht="14.25" customHeight="1">
      <c r="B160" s="3"/>
      <c r="C160" s="3"/>
    </row>
    <row r="161" spans="2:3" ht="14.25" customHeight="1">
      <c r="B161" s="3"/>
      <c r="C161" s="3"/>
    </row>
    <row r="162" spans="2:3" ht="14.25" customHeight="1">
      <c r="B162" s="3"/>
      <c r="C162" s="3"/>
    </row>
    <row r="163" spans="2:3" ht="14.25" customHeight="1">
      <c r="B163" s="3"/>
      <c r="C163" s="3"/>
    </row>
    <row r="164" spans="2:3" ht="14.25" customHeight="1">
      <c r="B164" s="3"/>
      <c r="C164" s="3"/>
    </row>
    <row r="165" spans="2:3" ht="14.25" customHeight="1">
      <c r="B165" s="3"/>
      <c r="C165" s="3"/>
    </row>
    <row r="166" spans="2:3" ht="14.25" customHeight="1">
      <c r="B166" s="3"/>
      <c r="C166" s="3"/>
    </row>
    <row r="167" spans="2:3" ht="14.25" customHeight="1">
      <c r="B167" s="3"/>
      <c r="C167" s="3"/>
    </row>
    <row r="168" spans="2:3" ht="14.25" customHeight="1">
      <c r="B168" s="3"/>
      <c r="C168" s="3"/>
    </row>
    <row r="169" spans="2:3" ht="14.25" customHeight="1">
      <c r="B169" s="3"/>
      <c r="C169" s="3"/>
    </row>
    <row r="170" spans="2:3" ht="14.25" customHeight="1">
      <c r="B170" s="3"/>
      <c r="C170" s="3"/>
    </row>
    <row r="171" spans="2:3" ht="14.25" customHeight="1">
      <c r="B171" s="3"/>
      <c r="C171" s="3"/>
    </row>
    <row r="172" spans="2:3" ht="14.25" customHeight="1">
      <c r="B172" s="3"/>
      <c r="C172" s="3"/>
    </row>
    <row r="173" spans="2:3" ht="14.25" customHeight="1">
      <c r="B173" s="3"/>
      <c r="C173" s="3"/>
    </row>
    <row r="174" spans="2:3" ht="14.25" customHeight="1">
      <c r="B174" s="3"/>
      <c r="C174" s="3"/>
    </row>
    <row r="175" spans="2:3" ht="14.25" customHeight="1">
      <c r="B175" s="3"/>
      <c r="C175" s="3"/>
    </row>
    <row r="176" spans="2:3" ht="14.25" customHeight="1">
      <c r="B176" s="3"/>
      <c r="C176" s="3"/>
    </row>
    <row r="177" spans="2:3" ht="14.25" customHeight="1">
      <c r="B177" s="3"/>
      <c r="C177" s="3"/>
    </row>
    <row r="178" spans="2:3" ht="14.25" customHeight="1">
      <c r="B178" s="3"/>
      <c r="C178" s="3"/>
    </row>
    <row r="179" spans="2:3" ht="14.25" customHeight="1">
      <c r="B179" s="3"/>
      <c r="C179" s="3"/>
    </row>
    <row r="180" spans="2:3" ht="14.25" customHeight="1">
      <c r="B180" s="3"/>
      <c r="C180" s="3"/>
    </row>
    <row r="181" spans="2:3" ht="14.25" customHeight="1">
      <c r="B181" s="3"/>
      <c r="C181" s="3"/>
    </row>
    <row r="182" spans="2:3" ht="14.25" customHeight="1">
      <c r="B182" s="3"/>
      <c r="C182" s="3"/>
    </row>
    <row r="183" spans="2:3" ht="14.25" customHeight="1">
      <c r="B183" s="3"/>
      <c r="C183" s="3"/>
    </row>
    <row r="184" spans="2:3" ht="14.25" customHeight="1">
      <c r="B184" s="3"/>
      <c r="C184" s="3"/>
    </row>
    <row r="185" spans="2:3" ht="14.25" customHeight="1">
      <c r="B185" s="3"/>
      <c r="C185" s="3"/>
    </row>
    <row r="186" spans="2:3" ht="14.25" customHeight="1">
      <c r="B186" s="3"/>
      <c r="C186" s="3"/>
    </row>
    <row r="187" spans="2:3" ht="14.25" customHeight="1">
      <c r="B187" s="3"/>
      <c r="C187" s="3"/>
    </row>
    <row r="188" spans="2:3" ht="14.25" customHeight="1">
      <c r="B188" s="3"/>
      <c r="C188" s="3"/>
    </row>
    <row r="189" spans="2:3" ht="14.25" customHeight="1">
      <c r="B189" s="3"/>
      <c r="C189" s="3"/>
    </row>
    <row r="190" spans="2:3" ht="14.25" customHeight="1">
      <c r="B190" s="3"/>
      <c r="C190" s="3"/>
    </row>
    <row r="191" spans="2:3" ht="14.25" customHeight="1">
      <c r="B191" s="3"/>
      <c r="C191" s="3"/>
    </row>
    <row r="192" spans="2:3" ht="14.25" customHeight="1">
      <c r="B192" s="3"/>
      <c r="C192" s="3"/>
    </row>
    <row r="193" spans="2:3" ht="14.25" customHeight="1">
      <c r="B193" s="3"/>
      <c r="C193" s="3"/>
    </row>
    <row r="194" spans="2:3" ht="14.25" customHeight="1">
      <c r="B194" s="3"/>
      <c r="C194" s="3"/>
    </row>
    <row r="195" spans="2:3" ht="14.25" customHeight="1">
      <c r="B195" s="3"/>
      <c r="C195" s="3"/>
    </row>
    <row r="196" spans="2:3" ht="14.25" customHeight="1">
      <c r="B196" s="3"/>
      <c r="C196" s="3"/>
    </row>
    <row r="197" spans="2:3" ht="14.25" customHeight="1">
      <c r="B197" s="3"/>
      <c r="C197" s="3"/>
    </row>
    <row r="198" spans="2:3" ht="14.25" customHeight="1">
      <c r="B198" s="3"/>
      <c r="C198" s="3"/>
    </row>
    <row r="199" spans="2:3" ht="14.25" customHeight="1">
      <c r="B199" s="3"/>
      <c r="C199" s="3"/>
    </row>
    <row r="200" spans="2:3" ht="14.25" customHeight="1">
      <c r="B200" s="3"/>
      <c r="C200" s="3"/>
    </row>
    <row r="201" spans="2:3" ht="14.25" customHeight="1">
      <c r="B201" s="3"/>
      <c r="C201" s="3"/>
    </row>
    <row r="202" spans="2:3" ht="14.25" customHeight="1">
      <c r="B202" s="3"/>
      <c r="C202" s="3"/>
    </row>
    <row r="203" spans="2:3" ht="14.25" customHeight="1">
      <c r="B203" s="3"/>
      <c r="C203" s="3"/>
    </row>
    <row r="204" spans="2:3" ht="14.25" customHeight="1">
      <c r="B204" s="3"/>
      <c r="C204" s="3"/>
    </row>
    <row r="205" spans="2:3" ht="14.25" customHeight="1">
      <c r="B205" s="3"/>
      <c r="C205" s="3"/>
    </row>
    <row r="206" spans="2:3" ht="14.25" customHeight="1">
      <c r="B206" s="3"/>
      <c r="C206" s="3"/>
    </row>
    <row r="207" spans="2:3" ht="14.25" customHeight="1">
      <c r="B207" s="3"/>
      <c r="C207" s="3"/>
    </row>
    <row r="208" spans="2:3" ht="14.25" customHeight="1">
      <c r="B208" s="3"/>
      <c r="C208" s="3"/>
    </row>
    <row r="209" spans="2:3" ht="14.25" customHeight="1">
      <c r="B209" s="3"/>
      <c r="C209" s="3"/>
    </row>
    <row r="210" spans="2:3" ht="14.25" customHeight="1">
      <c r="B210" s="3"/>
      <c r="C210" s="3"/>
    </row>
    <row r="211" spans="2:3" ht="14.25" customHeight="1">
      <c r="B211" s="3"/>
      <c r="C211" s="3"/>
    </row>
    <row r="212" spans="2:3" ht="14.25" customHeight="1">
      <c r="B212" s="3"/>
      <c r="C212" s="3"/>
    </row>
    <row r="213" spans="2:3" ht="14.25" customHeight="1">
      <c r="B213" s="3"/>
      <c r="C213" s="3"/>
    </row>
    <row r="214" spans="2:3" ht="14.25" customHeight="1">
      <c r="B214" s="3"/>
      <c r="C214" s="3"/>
    </row>
    <row r="215" spans="2:3" ht="14.25" customHeight="1">
      <c r="B215" s="3"/>
      <c r="C215" s="3"/>
    </row>
    <row r="216" spans="2:3" ht="14.25" customHeight="1">
      <c r="B216" s="3"/>
      <c r="C216" s="3"/>
    </row>
    <row r="217" spans="2:3" ht="14.25" customHeight="1">
      <c r="B217" s="3"/>
      <c r="C217" s="3"/>
    </row>
    <row r="218" spans="2:3" ht="14.25" customHeight="1">
      <c r="B218" s="3"/>
      <c r="C218" s="3"/>
    </row>
    <row r="219" spans="2:3" ht="14.25" customHeight="1">
      <c r="B219" s="3"/>
      <c r="C219" s="3"/>
    </row>
    <row r="220" spans="2:3" ht="14.25" customHeight="1">
      <c r="B220" s="3"/>
      <c r="C220" s="3"/>
    </row>
    <row r="221" spans="2:3" ht="14.25" customHeight="1">
      <c r="B221" s="3"/>
      <c r="C221" s="3"/>
    </row>
    <row r="222" spans="2:3" ht="14.25" customHeight="1">
      <c r="B222" s="3"/>
      <c r="C222" s="3"/>
    </row>
    <row r="223" spans="2:3" ht="14.25" customHeight="1">
      <c r="B223" s="3"/>
      <c r="C223" s="3"/>
    </row>
    <row r="224" spans="2:3" ht="14.25" customHeight="1">
      <c r="B224" s="3"/>
      <c r="C224" s="3"/>
    </row>
    <row r="225" spans="2:3" ht="14.25" customHeight="1">
      <c r="B225" s="3"/>
      <c r="C225" s="3"/>
    </row>
    <row r="226" spans="2:3" ht="14.25" customHeight="1">
      <c r="B226" s="3"/>
      <c r="C226" s="3"/>
    </row>
    <row r="227" spans="2:3" ht="14.25" customHeight="1">
      <c r="B227" s="3"/>
      <c r="C227" s="3"/>
    </row>
    <row r="228" spans="2:3" ht="14.25" customHeight="1">
      <c r="B228" s="3"/>
      <c r="C228" s="3"/>
    </row>
    <row r="229" spans="2:3" ht="14.25" customHeight="1">
      <c r="B229" s="3"/>
      <c r="C229" s="3"/>
    </row>
    <row r="230" spans="2:3" ht="14.25" customHeight="1">
      <c r="B230" s="3"/>
      <c r="C230" s="3"/>
    </row>
    <row r="231" spans="2:3" ht="14.25" customHeight="1">
      <c r="B231" s="3"/>
      <c r="C231" s="3"/>
    </row>
    <row r="232" spans="2:3" ht="14.25" customHeight="1">
      <c r="B232" s="3"/>
      <c r="C232" s="3"/>
    </row>
    <row r="233" spans="2:3" ht="14.25" customHeight="1">
      <c r="B233" s="3"/>
      <c r="C233" s="3"/>
    </row>
    <row r="234" spans="2:3" ht="14.25" customHeight="1">
      <c r="B234" s="3"/>
      <c r="C234" s="3"/>
    </row>
    <row r="235" spans="2:3" ht="14.25" customHeight="1">
      <c r="B235" s="3"/>
      <c r="C235" s="3"/>
    </row>
    <row r="236" spans="2:3" ht="14.25" customHeight="1">
      <c r="B236" s="3"/>
      <c r="C236" s="3"/>
    </row>
    <row r="237" spans="2:3" ht="14.25" customHeight="1">
      <c r="B237" s="3"/>
      <c r="C237" s="3"/>
    </row>
    <row r="238" spans="2:3" ht="14.25" customHeight="1">
      <c r="B238" s="3"/>
      <c r="C238" s="3"/>
    </row>
    <row r="239" spans="2:3" ht="14.25" customHeight="1">
      <c r="B239" s="3"/>
      <c r="C239" s="3"/>
    </row>
    <row r="240" spans="2:3" ht="14.25" customHeight="1">
      <c r="B240" s="3"/>
      <c r="C240" s="3"/>
    </row>
    <row r="241" spans="2:3" ht="14.25" customHeight="1">
      <c r="B241" s="3"/>
      <c r="C241" s="3"/>
    </row>
    <row r="242" spans="2:3" ht="14.25" customHeight="1">
      <c r="B242" s="3"/>
      <c r="C242" s="3"/>
    </row>
    <row r="243" spans="2:3" ht="14.25" customHeight="1">
      <c r="B243" s="3"/>
      <c r="C243" s="3"/>
    </row>
    <row r="244" spans="2:3" ht="14.25" customHeight="1">
      <c r="B244" s="3"/>
      <c r="C244" s="3"/>
    </row>
    <row r="245" spans="2:3" ht="14.25" customHeight="1">
      <c r="B245" s="3"/>
      <c r="C245" s="3"/>
    </row>
    <row r="246" spans="2:3" ht="14.25" customHeight="1">
      <c r="B246" s="3"/>
      <c r="C246" s="3"/>
    </row>
    <row r="247" spans="2:3" ht="14.25" customHeight="1">
      <c r="B247" s="3"/>
      <c r="C247" s="3"/>
    </row>
    <row r="248" spans="2:3" ht="14.25" customHeight="1">
      <c r="B248" s="3"/>
      <c r="C248" s="3"/>
    </row>
    <row r="249" spans="2:3" ht="14.25" customHeight="1">
      <c r="B249" s="3"/>
      <c r="C249" s="3"/>
    </row>
    <row r="250" spans="2:3" ht="14.25" customHeight="1">
      <c r="B250" s="3"/>
      <c r="C250" s="3"/>
    </row>
    <row r="251" spans="2:3" ht="14.25" customHeight="1">
      <c r="B251" s="3"/>
      <c r="C251" s="3"/>
    </row>
    <row r="252" spans="2:3" ht="14.25" customHeight="1">
      <c r="B252" s="3"/>
      <c r="C252" s="3"/>
    </row>
    <row r="253" spans="2:3" ht="14.25" customHeight="1">
      <c r="B253" s="3"/>
      <c r="C253" s="3"/>
    </row>
    <row r="254" spans="2:3" ht="14.25" customHeight="1">
      <c r="B254" s="3"/>
      <c r="C254" s="3"/>
    </row>
    <row r="255" spans="2:3" ht="14.25" customHeight="1">
      <c r="B255" s="3"/>
      <c r="C255" s="3"/>
    </row>
    <row r="256" spans="2:3" ht="14.25" customHeight="1">
      <c r="B256" s="3"/>
      <c r="C256" s="3"/>
    </row>
    <row r="257" spans="2:3" ht="14.25" customHeight="1">
      <c r="B257" s="3"/>
      <c r="C257" s="3"/>
    </row>
    <row r="258" spans="2:3" ht="14.25" customHeight="1">
      <c r="B258" s="3"/>
      <c r="C258" s="3"/>
    </row>
    <row r="259" spans="2:3" ht="14.25" customHeight="1">
      <c r="B259" s="3"/>
      <c r="C259" s="3"/>
    </row>
    <row r="260" spans="2:3" ht="14.25" customHeight="1">
      <c r="B260" s="3"/>
      <c r="C260" s="3"/>
    </row>
    <row r="261" spans="2:3" ht="14.25" customHeight="1">
      <c r="B261" s="3"/>
      <c r="C261" s="3"/>
    </row>
    <row r="262" spans="2:3" ht="14.25" customHeight="1">
      <c r="B262" s="3"/>
      <c r="C262" s="3"/>
    </row>
    <row r="263" spans="2:3" ht="14.25" customHeight="1">
      <c r="B263" s="3"/>
      <c r="C263" s="3"/>
    </row>
    <row r="264" spans="2:3" ht="14.25" customHeight="1">
      <c r="B264" s="3"/>
      <c r="C264" s="3"/>
    </row>
    <row r="265" spans="2:3" ht="14.25" customHeight="1">
      <c r="B265" s="3"/>
      <c r="C265" s="3"/>
    </row>
    <row r="266" spans="2:3" ht="14.25" customHeight="1">
      <c r="B266" s="3"/>
      <c r="C266" s="3"/>
    </row>
    <row r="267" spans="2:3" ht="14.25" customHeight="1">
      <c r="B267" s="3"/>
      <c r="C267" s="3"/>
    </row>
    <row r="268" spans="2:3" ht="14.25" customHeight="1">
      <c r="B268" s="3"/>
      <c r="C268" s="3"/>
    </row>
    <row r="269" spans="2:3" ht="14.25" customHeight="1">
      <c r="B269" s="3"/>
      <c r="C269" s="3"/>
    </row>
    <row r="270" spans="2:3" ht="14.25" customHeight="1">
      <c r="B270" s="3"/>
      <c r="C270" s="3"/>
    </row>
    <row r="271" spans="2:3" ht="14.25" customHeight="1">
      <c r="B271" s="3"/>
      <c r="C271" s="3"/>
    </row>
    <row r="272" spans="2:3" ht="14.25" customHeight="1">
      <c r="B272" s="3"/>
      <c r="C272" s="3"/>
    </row>
    <row r="273" spans="2:3" ht="14.25" customHeight="1">
      <c r="B273" s="3"/>
      <c r="C273" s="3"/>
    </row>
    <row r="274" spans="2:3" ht="14.25" customHeight="1">
      <c r="B274" s="3"/>
      <c r="C274" s="3"/>
    </row>
    <row r="275" spans="2:3" ht="14.25" customHeight="1">
      <c r="B275" s="3"/>
      <c r="C275" s="3"/>
    </row>
    <row r="276" spans="2:3" ht="14.25" customHeight="1">
      <c r="B276" s="3"/>
      <c r="C276" s="3"/>
    </row>
    <row r="277" spans="2:3" ht="14.25" customHeight="1">
      <c r="B277" s="3"/>
      <c r="C277" s="3"/>
    </row>
    <row r="278" spans="2:3" ht="14.25" customHeight="1">
      <c r="B278" s="3"/>
      <c r="C278" s="3"/>
    </row>
    <row r="279" spans="2:3" ht="14.25" customHeight="1">
      <c r="B279" s="3"/>
      <c r="C279" s="3"/>
    </row>
    <row r="280" spans="2:3" ht="14.25" customHeight="1">
      <c r="B280" s="3"/>
      <c r="C280" s="3"/>
    </row>
    <row r="281" spans="2:3" ht="14.25" customHeight="1">
      <c r="B281" s="3"/>
      <c r="C281" s="3"/>
    </row>
    <row r="282" spans="2:3" ht="14.25" customHeight="1">
      <c r="B282" s="3"/>
      <c r="C282" s="3"/>
    </row>
    <row r="283" spans="2:3" ht="14.25" customHeight="1">
      <c r="B283" s="3"/>
      <c r="C283" s="3"/>
    </row>
    <row r="284" spans="2:3" ht="14.25" customHeight="1">
      <c r="B284" s="3"/>
      <c r="C284" s="3"/>
    </row>
    <row r="285" spans="2:3" ht="14.25" customHeight="1">
      <c r="B285" s="3"/>
      <c r="C285" s="3"/>
    </row>
    <row r="286" spans="2:3" ht="14.25" customHeight="1">
      <c r="B286" s="3"/>
      <c r="C286" s="3"/>
    </row>
    <row r="287" spans="2:3" ht="14.25" customHeight="1">
      <c r="B287" s="3"/>
      <c r="C287" s="3"/>
    </row>
    <row r="288" spans="2:3" ht="14.25" customHeight="1">
      <c r="B288" s="3"/>
      <c r="C288" s="3"/>
    </row>
    <row r="289" spans="2:3" ht="14.25" customHeight="1">
      <c r="B289" s="3"/>
      <c r="C289" s="3"/>
    </row>
    <row r="290" spans="2:3" ht="14.25" customHeight="1">
      <c r="B290" s="3"/>
      <c r="C290" s="3"/>
    </row>
    <row r="291" spans="2:3" ht="14.25" customHeight="1">
      <c r="B291" s="3"/>
      <c r="C291" s="3"/>
    </row>
    <row r="292" spans="2:3" ht="14.25" customHeight="1">
      <c r="B292" s="3"/>
      <c r="C292" s="3"/>
    </row>
    <row r="293" spans="2:3" ht="14.25" customHeight="1">
      <c r="B293" s="3"/>
      <c r="C293" s="3"/>
    </row>
    <row r="294" spans="2:3" ht="14.25" customHeight="1">
      <c r="B294" s="3"/>
      <c r="C294" s="3"/>
    </row>
    <row r="295" spans="2:3" ht="14.25" customHeight="1">
      <c r="B295" s="3"/>
      <c r="C295" s="3"/>
    </row>
    <row r="296" spans="2:3" ht="14.25" customHeight="1">
      <c r="B296" s="3"/>
      <c r="C296" s="3"/>
    </row>
    <row r="297" spans="2:3" ht="14.25" customHeight="1">
      <c r="B297" s="3"/>
      <c r="C297" s="3"/>
    </row>
    <row r="298" spans="2:3" ht="14.25" customHeight="1">
      <c r="B298" s="3"/>
      <c r="C298" s="3"/>
    </row>
    <row r="299" spans="2:3" ht="14.25" customHeight="1">
      <c r="B299" s="3"/>
      <c r="C299" s="3"/>
    </row>
    <row r="300" spans="2:3" ht="14.25" customHeight="1">
      <c r="B300" s="3"/>
      <c r="C300" s="3"/>
    </row>
    <row r="301" spans="2:3" ht="14.25" customHeight="1">
      <c r="B301" s="3"/>
      <c r="C301" s="3"/>
    </row>
    <row r="302" spans="2:3" ht="14.25" customHeight="1">
      <c r="B302" s="3"/>
      <c r="C302" s="3"/>
    </row>
    <row r="303" spans="2:3" ht="14.25" customHeight="1">
      <c r="B303" s="3"/>
      <c r="C303" s="3"/>
    </row>
    <row r="304" spans="2:3" ht="14.25" customHeight="1">
      <c r="B304" s="3"/>
      <c r="C304" s="3"/>
    </row>
    <row r="305" spans="2:3" ht="14.25" customHeight="1">
      <c r="B305" s="3"/>
      <c r="C305" s="3"/>
    </row>
    <row r="306" spans="2:3" ht="14.25" customHeight="1">
      <c r="B306" s="3"/>
      <c r="C306" s="3"/>
    </row>
    <row r="307" spans="2:3" ht="14.25" customHeight="1">
      <c r="B307" s="3"/>
      <c r="C307" s="3"/>
    </row>
    <row r="308" spans="2:3" ht="14.25" customHeight="1">
      <c r="B308" s="3"/>
      <c r="C308" s="3"/>
    </row>
    <row r="309" spans="2:3" ht="14.25" customHeight="1">
      <c r="B309" s="3"/>
      <c r="C309" s="3"/>
    </row>
    <row r="310" spans="2:3" ht="14.25" customHeight="1">
      <c r="B310" s="3"/>
      <c r="C310" s="3"/>
    </row>
    <row r="311" spans="2:3" ht="14.25" customHeight="1">
      <c r="B311" s="3"/>
      <c r="C311" s="3"/>
    </row>
    <row r="312" spans="2:3" ht="14.25" customHeight="1">
      <c r="B312" s="3"/>
      <c r="C312" s="3"/>
    </row>
    <row r="313" spans="2:3" ht="14.25" customHeight="1">
      <c r="B313" s="3"/>
      <c r="C313" s="3"/>
    </row>
    <row r="314" spans="2:3" ht="14.25" customHeight="1">
      <c r="B314" s="3"/>
      <c r="C314" s="3"/>
    </row>
    <row r="315" spans="2:3" ht="14.25" customHeight="1">
      <c r="B315" s="3"/>
      <c r="C315" s="3"/>
    </row>
    <row r="316" spans="2:3" ht="14.25" customHeight="1">
      <c r="B316" s="3"/>
      <c r="C316" s="3"/>
    </row>
    <row r="317" spans="2:3" ht="14.25" customHeight="1">
      <c r="B317" s="3"/>
      <c r="C317" s="3"/>
    </row>
    <row r="318" spans="2:3" ht="14.25" customHeight="1">
      <c r="B318" s="3"/>
      <c r="C318" s="3"/>
    </row>
    <row r="319" spans="2:3" ht="14.25" customHeight="1">
      <c r="B319" s="3"/>
      <c r="C319" s="3"/>
    </row>
    <row r="320" spans="2:3" ht="14.25" customHeight="1">
      <c r="B320" s="3"/>
      <c r="C320" s="3"/>
    </row>
    <row r="321" spans="2:3" ht="14.25" customHeight="1">
      <c r="B321" s="3"/>
      <c r="C321" s="3"/>
    </row>
    <row r="322" spans="2:3" ht="14.25" customHeight="1">
      <c r="B322" s="3"/>
      <c r="C322" s="3"/>
    </row>
    <row r="323" spans="2:3" ht="14.25" customHeight="1">
      <c r="B323" s="3"/>
      <c r="C323" s="3"/>
    </row>
    <row r="324" spans="2:3" ht="14.25" customHeight="1">
      <c r="B324" s="3"/>
      <c r="C324" s="3"/>
    </row>
    <row r="325" spans="2:3" ht="14.25" customHeight="1">
      <c r="B325" s="3"/>
      <c r="C325" s="3"/>
    </row>
    <row r="326" spans="2:3" ht="14.25" customHeight="1">
      <c r="B326" s="3"/>
      <c r="C326" s="3"/>
    </row>
    <row r="327" spans="2:3" ht="14.25" customHeight="1">
      <c r="B327" s="3"/>
      <c r="C327" s="3"/>
    </row>
    <row r="328" spans="2:3" ht="14.25" customHeight="1">
      <c r="B328" s="3"/>
      <c r="C328" s="3"/>
    </row>
    <row r="329" spans="2:3" ht="14.25" customHeight="1">
      <c r="B329" s="3"/>
      <c r="C329" s="3"/>
    </row>
    <row r="330" spans="2:3" ht="14.25" customHeight="1">
      <c r="B330" s="3"/>
      <c r="C330" s="3"/>
    </row>
    <row r="331" spans="2:3" ht="14.25" customHeight="1">
      <c r="B331" s="3"/>
      <c r="C331" s="3"/>
    </row>
    <row r="332" spans="2:3" ht="14.25" customHeight="1">
      <c r="B332" s="3"/>
      <c r="C332" s="3"/>
    </row>
    <row r="333" spans="2:3" ht="14.25" customHeight="1">
      <c r="B333" s="3"/>
      <c r="C333" s="3"/>
    </row>
    <row r="334" spans="2:3" ht="14.25" customHeight="1">
      <c r="B334" s="3"/>
      <c r="C334" s="3"/>
    </row>
    <row r="335" spans="2:3" ht="14.25" customHeight="1">
      <c r="B335" s="3"/>
      <c r="C335" s="3"/>
    </row>
    <row r="336" spans="2:3" ht="14.25" customHeight="1">
      <c r="B336" s="3"/>
      <c r="C336" s="3"/>
    </row>
    <row r="337" spans="2:3" ht="14.25" customHeight="1">
      <c r="B337" s="3"/>
      <c r="C337" s="3"/>
    </row>
    <row r="338" spans="2:3" ht="14.25" customHeight="1">
      <c r="B338" s="3"/>
      <c r="C338" s="3"/>
    </row>
    <row r="339" spans="2:3" ht="14.25" customHeight="1">
      <c r="B339" s="3"/>
      <c r="C339" s="3"/>
    </row>
    <row r="340" spans="2:3" ht="14.25" customHeight="1">
      <c r="B340" s="3"/>
      <c r="C340" s="3"/>
    </row>
    <row r="341" spans="2:3" ht="14.25" customHeight="1">
      <c r="B341" s="3"/>
      <c r="C341" s="3"/>
    </row>
    <row r="342" spans="2:3" ht="14.25" customHeight="1">
      <c r="B342" s="3"/>
      <c r="C342" s="3"/>
    </row>
    <row r="343" spans="2:3" ht="14.25" customHeight="1">
      <c r="B343" s="3"/>
      <c r="C343" s="3"/>
    </row>
    <row r="344" spans="2:3" ht="14.25" customHeight="1">
      <c r="B344" s="3"/>
      <c r="C344" s="3"/>
    </row>
    <row r="345" spans="2:3" ht="14.25" customHeight="1">
      <c r="B345" s="3"/>
      <c r="C345" s="3"/>
    </row>
    <row r="346" spans="2:3" ht="14.25" customHeight="1">
      <c r="B346" s="3"/>
      <c r="C346" s="3"/>
    </row>
    <row r="347" spans="2:3" ht="14.25" customHeight="1">
      <c r="B347" s="3"/>
      <c r="C347" s="3"/>
    </row>
    <row r="348" spans="2:3" ht="14.25" customHeight="1">
      <c r="B348" s="3"/>
      <c r="C348" s="3"/>
    </row>
    <row r="349" spans="2:3" ht="14.25" customHeight="1">
      <c r="B349" s="3"/>
      <c r="C349" s="3"/>
    </row>
    <row r="350" spans="2:3" ht="14.25" customHeight="1">
      <c r="B350" s="3"/>
      <c r="C350" s="3"/>
    </row>
    <row r="351" spans="2:3" ht="14.25" customHeight="1">
      <c r="B351" s="3"/>
      <c r="C351" s="3"/>
    </row>
    <row r="352" spans="2:3" ht="14.25" customHeight="1">
      <c r="B352" s="3"/>
      <c r="C352" s="3"/>
    </row>
    <row r="353" spans="2:3" ht="14.25" customHeight="1">
      <c r="B353" s="3"/>
      <c r="C353" s="3"/>
    </row>
    <row r="354" spans="2:3" ht="14.25" customHeight="1">
      <c r="B354" s="3"/>
      <c r="C354" s="3"/>
    </row>
    <row r="355" spans="2:3" ht="14.25" customHeight="1">
      <c r="B355" s="3"/>
      <c r="C355" s="3"/>
    </row>
    <row r="356" spans="2:3" ht="14.25" customHeight="1">
      <c r="B356" s="3"/>
      <c r="C356" s="3"/>
    </row>
    <row r="357" spans="2:3" ht="14.25" customHeight="1">
      <c r="B357" s="3"/>
      <c r="C357" s="3"/>
    </row>
    <row r="358" spans="2:3" ht="14.25" customHeight="1">
      <c r="B358" s="3"/>
      <c r="C358" s="3"/>
    </row>
    <row r="359" spans="2:3" ht="14.25" customHeight="1">
      <c r="B359" s="3"/>
      <c r="C359" s="3"/>
    </row>
    <row r="360" spans="2:3" ht="14.25" customHeight="1">
      <c r="B360" s="3"/>
      <c r="C360" s="3"/>
    </row>
    <row r="361" spans="2:3" ht="14.25" customHeight="1">
      <c r="B361" s="3"/>
      <c r="C361" s="3"/>
    </row>
    <row r="362" spans="2:3" ht="14.25" customHeight="1">
      <c r="B362" s="3"/>
      <c r="C362" s="3"/>
    </row>
    <row r="363" spans="2:3" ht="14.25" customHeight="1">
      <c r="B363" s="3"/>
      <c r="C363" s="3"/>
    </row>
    <row r="364" spans="2:3" ht="14.25" customHeight="1">
      <c r="B364" s="3"/>
      <c r="C364" s="3"/>
    </row>
    <row r="365" spans="2:3" ht="14.25" customHeight="1">
      <c r="B365" s="3"/>
      <c r="C365" s="3"/>
    </row>
    <row r="366" spans="2:3" ht="14.25" customHeight="1">
      <c r="B366" s="3"/>
      <c r="C366" s="3"/>
    </row>
    <row r="367" spans="2:3" ht="14.25" customHeight="1">
      <c r="B367" s="3"/>
      <c r="C367" s="3"/>
    </row>
    <row r="368" spans="2:3" ht="14.25" customHeight="1">
      <c r="B368" s="3"/>
      <c r="C368" s="3"/>
    </row>
    <row r="369" spans="2:3" ht="14.25" customHeight="1">
      <c r="B369" s="3"/>
      <c r="C369" s="3"/>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
  <sheetViews>
    <sheetView zoomScaleNormal="100" workbookViewId="0">
      <selection activeCell="J2" sqref="J2"/>
    </sheetView>
  </sheetViews>
  <sheetFormatPr defaultColWidth="8.85546875" defaultRowHeight="12.75"/>
  <sheetData>
    <row r="1" spans="1:9">
      <c r="A1" s="585" t="s">
        <v>178</v>
      </c>
      <c r="B1" s="585"/>
      <c r="C1" s="585"/>
      <c r="D1" s="585"/>
      <c r="E1" s="585"/>
      <c r="F1" s="585"/>
      <c r="G1" s="585"/>
      <c r="H1" s="585"/>
      <c r="I1" s="585"/>
    </row>
    <row r="2" spans="1:9">
      <c r="A2" s="585"/>
      <c r="B2" s="585"/>
      <c r="C2" s="585"/>
      <c r="D2" s="585"/>
      <c r="E2" s="585"/>
      <c r="F2" s="585"/>
      <c r="G2" s="585"/>
      <c r="H2" s="585"/>
      <c r="I2" s="585"/>
    </row>
  </sheetData>
  <mergeCells count="1">
    <mergeCell ref="A1:I2"/>
  </mergeCells>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138"/>
  <sheetViews>
    <sheetView zoomScaleNormal="100" workbookViewId="0">
      <pane ySplit="3" topLeftCell="A4" activePane="bottomLeft" state="frozen"/>
      <selection activeCell="J2" sqref="J2"/>
      <selection pane="bottomLeft" activeCell="P33" sqref="P33"/>
    </sheetView>
  </sheetViews>
  <sheetFormatPr defaultRowHeight="14.25" customHeight="1"/>
  <cols>
    <col min="1" max="1" width="16.85546875" customWidth="1"/>
    <col min="2" max="2" width="8.42578125" hidden="1" customWidth="1"/>
    <col min="3" max="3" width="8.42578125" bestFit="1" customWidth="1"/>
    <col min="4" max="4" width="5.5703125" customWidth="1"/>
    <col min="5" max="5" width="3.28515625" customWidth="1"/>
    <col min="6" max="6" width="13" customWidth="1"/>
    <col min="7" max="7" width="8.42578125" hidden="1" customWidth="1"/>
    <col min="8" max="8" width="8.5703125" customWidth="1"/>
    <col min="9" max="9" width="5.42578125" customWidth="1"/>
    <col min="10" max="10" width="3.28515625" customWidth="1"/>
    <col min="11" max="11" width="16.7109375" customWidth="1"/>
    <col min="12" max="12" width="8.42578125" hidden="1" customWidth="1"/>
    <col min="13" max="13" width="9" bestFit="1" customWidth="1"/>
    <col min="14" max="14" width="5.42578125" customWidth="1"/>
    <col min="15" max="15" width="18.5703125" customWidth="1"/>
    <col min="16" max="16" width="19.5703125" customWidth="1"/>
    <col min="17" max="17" width="16.42578125" bestFit="1" customWidth="1"/>
    <col min="18" max="18" width="16.140625" customWidth="1"/>
    <col min="19" max="19" width="7.7109375" bestFit="1" customWidth="1"/>
    <col min="20" max="20" width="2.42578125" customWidth="1"/>
    <col min="22" max="22" width="8.42578125" bestFit="1" customWidth="1"/>
    <col min="24" max="24" width="7.7109375" bestFit="1" customWidth="1"/>
    <col min="25" max="25" width="4.140625" customWidth="1"/>
    <col min="27" max="27" width="8.42578125" bestFit="1" customWidth="1"/>
    <col min="28" max="28" width="9" bestFit="1" customWidth="1"/>
    <col min="29" max="29" width="7.7109375" bestFit="1" customWidth="1"/>
  </cols>
  <sheetData>
    <row r="1" spans="1:29" ht="16.5" customHeight="1">
      <c r="A1" s="10" t="s">
        <v>359</v>
      </c>
      <c r="B1" s="10"/>
      <c r="M1" s="201"/>
    </row>
    <row r="2" spans="1:29" ht="14.25" customHeight="1">
      <c r="A2" s="2" t="s">
        <v>360</v>
      </c>
      <c r="B2" s="2"/>
      <c r="M2" s="201"/>
      <c r="R2" s="3"/>
      <c r="S2" s="503"/>
    </row>
    <row r="3" spans="1:29" ht="24.6" customHeight="1">
      <c r="A3" s="183"/>
      <c r="B3" s="102" t="s">
        <v>361</v>
      </c>
      <c r="C3" s="102" t="s">
        <v>362</v>
      </c>
      <c r="D3" s="277" t="s">
        <v>363</v>
      </c>
      <c r="E3" s="277"/>
      <c r="F3" s="580"/>
      <c r="G3" s="102" t="s">
        <v>361</v>
      </c>
      <c r="H3" s="102" t="s">
        <v>362</v>
      </c>
      <c r="I3" s="277" t="s">
        <v>363</v>
      </c>
      <c r="J3" s="277"/>
      <c r="K3" s="580"/>
      <c r="L3" s="102" t="s">
        <v>361</v>
      </c>
      <c r="M3" s="102" t="s">
        <v>362</v>
      </c>
      <c r="N3" s="277" t="s">
        <v>363</v>
      </c>
      <c r="P3" s="398"/>
      <c r="Q3" s="398"/>
      <c r="R3" s="3"/>
      <c r="S3" s="503"/>
      <c r="T3" s="465"/>
      <c r="U3" s="465"/>
      <c r="V3" s="465"/>
      <c r="W3" s="465"/>
      <c r="X3" s="465"/>
      <c r="Y3" s="465"/>
      <c r="Z3" s="465"/>
      <c r="AA3" s="465"/>
      <c r="AB3" s="466"/>
      <c r="AC3" s="465"/>
    </row>
    <row r="4" spans="1:29" ht="15.75" customHeight="1">
      <c r="A4" s="3" t="s">
        <v>24</v>
      </c>
      <c r="B4" s="503">
        <v>54353</v>
      </c>
      <c r="C4" s="338">
        <v>331608</v>
      </c>
      <c r="D4" s="14">
        <f>C4/B4</f>
        <v>6.1010063841922246</v>
      </c>
      <c r="E4" s="472"/>
      <c r="F4" s="3" t="s">
        <v>79</v>
      </c>
      <c r="G4" s="503">
        <v>4239</v>
      </c>
      <c r="H4" s="338">
        <v>20710</v>
      </c>
      <c r="I4" s="14">
        <f>H4/G4</f>
        <v>4.8855862231658413</v>
      </c>
      <c r="J4" s="472"/>
      <c r="K4" s="3" t="s">
        <v>127</v>
      </c>
      <c r="L4" s="503">
        <v>273499</v>
      </c>
      <c r="M4" s="338">
        <v>1293455</v>
      </c>
      <c r="N4" s="14">
        <f>M4/L4</f>
        <v>4.7292860302962714</v>
      </c>
      <c r="O4" s="3"/>
      <c r="P4" s="337"/>
      <c r="Q4" s="338"/>
      <c r="R4" s="3"/>
      <c r="S4" s="503"/>
      <c r="T4" s="465"/>
      <c r="U4" s="465"/>
      <c r="V4" s="465"/>
      <c r="W4" s="465"/>
      <c r="X4" s="465"/>
      <c r="Y4" s="465"/>
      <c r="Z4" s="465"/>
      <c r="AA4" s="465"/>
      <c r="AB4" s="466"/>
      <c r="AC4" s="465"/>
    </row>
    <row r="5" spans="1:29" ht="15.75" customHeight="1">
      <c r="A5" s="3" t="s">
        <v>185</v>
      </c>
      <c r="B5" s="503">
        <v>30779</v>
      </c>
      <c r="C5" s="338">
        <v>246325</v>
      </c>
      <c r="D5" s="14">
        <f t="shared" ref="D5:D46" si="0">C5/B5</f>
        <v>8.0030215406608409</v>
      </c>
      <c r="E5" s="472"/>
      <c r="F5" s="3" t="s">
        <v>80</v>
      </c>
      <c r="G5" s="503">
        <v>8871</v>
      </c>
      <c r="H5" s="338">
        <v>61410</v>
      </c>
      <c r="I5" s="14">
        <f t="shared" ref="I5:I46" si="1">H5/G5</f>
        <v>6.9225566452485623</v>
      </c>
      <c r="J5" s="472"/>
      <c r="K5" s="3" t="s">
        <v>128</v>
      </c>
      <c r="L5" s="503">
        <v>5411</v>
      </c>
      <c r="M5" s="338">
        <v>10460</v>
      </c>
      <c r="N5" s="14">
        <f t="shared" ref="N5:N44" si="2">M5/L5</f>
        <v>1.9330992422842359</v>
      </c>
      <c r="O5" s="3"/>
      <c r="P5" s="337"/>
      <c r="Q5" s="338"/>
      <c r="R5" s="3"/>
      <c r="S5" s="503"/>
      <c r="T5" s="468"/>
      <c r="U5" s="469"/>
      <c r="V5" s="467"/>
      <c r="W5" s="467"/>
      <c r="X5" s="468"/>
      <c r="Y5" s="468"/>
      <c r="Z5" s="469"/>
      <c r="AA5" s="467"/>
      <c r="AB5" s="467"/>
      <c r="AC5" s="468"/>
    </row>
    <row r="6" spans="1:29" ht="15.75" customHeight="1">
      <c r="A6" s="3" t="s">
        <v>26</v>
      </c>
      <c r="B6" s="503">
        <v>44628</v>
      </c>
      <c r="C6" s="338">
        <v>318075</v>
      </c>
      <c r="D6" s="14">
        <f t="shared" si="0"/>
        <v>7.1272519494487767</v>
      </c>
      <c r="E6" s="472"/>
      <c r="F6" s="3" t="s">
        <v>81</v>
      </c>
      <c r="G6" s="503">
        <v>31132</v>
      </c>
      <c r="H6" s="338">
        <v>155319</v>
      </c>
      <c r="I6" s="14">
        <f t="shared" si="1"/>
        <v>4.9890466401130666</v>
      </c>
      <c r="J6" s="472"/>
      <c r="K6" s="3" t="s">
        <v>129</v>
      </c>
      <c r="L6" s="503">
        <v>42451</v>
      </c>
      <c r="M6" s="338">
        <v>153108</v>
      </c>
      <c r="N6" s="14">
        <f t="shared" si="2"/>
        <v>3.6066994888224069</v>
      </c>
      <c r="O6" s="3"/>
      <c r="P6" s="337"/>
      <c r="Q6" s="338"/>
      <c r="R6" s="3"/>
      <c r="S6" s="503"/>
      <c r="T6" s="472"/>
      <c r="U6" s="477"/>
      <c r="V6" s="478"/>
      <c r="W6" s="471"/>
      <c r="X6" s="472"/>
      <c r="Y6" s="472"/>
      <c r="Z6" s="477"/>
      <c r="AA6" s="478"/>
      <c r="AB6" s="471"/>
      <c r="AC6" s="472"/>
    </row>
    <row r="7" spans="1:29" ht="15.75" customHeight="1">
      <c r="A7" s="3" t="s">
        <v>28</v>
      </c>
      <c r="B7" s="503">
        <v>2338</v>
      </c>
      <c r="C7" s="338">
        <v>34705</v>
      </c>
      <c r="D7" s="14">
        <f t="shared" si="0"/>
        <v>14.843883661248931</v>
      </c>
      <c r="E7" s="472"/>
      <c r="F7" s="3" t="s">
        <v>82</v>
      </c>
      <c r="G7" s="503">
        <v>10764</v>
      </c>
      <c r="H7" s="338">
        <v>34494</v>
      </c>
      <c r="I7" s="14">
        <f t="shared" si="1"/>
        <v>3.2045707915273134</v>
      </c>
      <c r="J7" s="472"/>
      <c r="K7" s="3" t="s">
        <v>130</v>
      </c>
      <c r="L7" s="503">
        <v>14837</v>
      </c>
      <c r="M7" s="338">
        <v>39841</v>
      </c>
      <c r="N7" s="14">
        <f t="shared" si="2"/>
        <v>2.6852463436004581</v>
      </c>
      <c r="O7" s="3"/>
      <c r="P7" s="337"/>
      <c r="Q7" s="338"/>
      <c r="R7" s="3"/>
      <c r="S7" s="503"/>
      <c r="T7" s="472"/>
      <c r="U7" s="477"/>
      <c r="V7" s="478"/>
      <c r="W7" s="471"/>
      <c r="X7" s="472"/>
      <c r="Y7" s="472"/>
      <c r="Z7" s="477"/>
      <c r="AA7" s="478"/>
      <c r="AB7" s="471"/>
      <c r="AC7" s="472"/>
    </row>
    <row r="8" spans="1:29" ht="15.75" customHeight="1">
      <c r="A8" s="3" t="s">
        <v>29</v>
      </c>
      <c r="B8" s="503">
        <v>43618</v>
      </c>
      <c r="C8" s="338">
        <v>227386</v>
      </c>
      <c r="D8" s="14">
        <f t="shared" si="0"/>
        <v>5.2131230226053464</v>
      </c>
      <c r="E8" s="472"/>
      <c r="F8" s="3" t="s">
        <v>83</v>
      </c>
      <c r="G8" s="503">
        <v>27029</v>
      </c>
      <c r="H8" s="338">
        <v>140054</v>
      </c>
      <c r="I8" s="14">
        <f t="shared" si="1"/>
        <v>5.1816197417588512</v>
      </c>
      <c r="J8" s="472"/>
      <c r="K8" s="3" t="s">
        <v>131</v>
      </c>
      <c r="L8" s="503">
        <v>257197</v>
      </c>
      <c r="M8" s="338">
        <v>991707</v>
      </c>
      <c r="N8" s="14">
        <f t="shared" si="2"/>
        <v>3.8558264676493117</v>
      </c>
      <c r="O8" s="3"/>
      <c r="P8" s="337"/>
      <c r="Q8" s="338"/>
      <c r="R8" s="3"/>
      <c r="S8" s="503"/>
      <c r="T8" s="472"/>
      <c r="U8" s="477"/>
      <c r="V8" s="478"/>
      <c r="W8" s="471"/>
      <c r="X8" s="472"/>
      <c r="Y8" s="472"/>
      <c r="Z8" s="477"/>
      <c r="AA8" s="478"/>
      <c r="AB8" s="471"/>
      <c r="AC8" s="472"/>
    </row>
    <row r="9" spans="1:29" ht="15.75" customHeight="1">
      <c r="A9" s="3" t="s">
        <v>31</v>
      </c>
      <c r="B9" s="503">
        <v>178396</v>
      </c>
      <c r="C9" s="338">
        <v>531158</v>
      </c>
      <c r="D9" s="14">
        <f t="shared" si="0"/>
        <v>2.9774098073947846</v>
      </c>
      <c r="E9" s="472"/>
      <c r="F9" s="3" t="s">
        <v>85</v>
      </c>
      <c r="G9" s="503">
        <v>12681</v>
      </c>
      <c r="H9" s="338">
        <v>28314</v>
      </c>
      <c r="I9" s="14">
        <f t="shared" si="1"/>
        <v>2.2327892122072392</v>
      </c>
      <c r="J9" s="472"/>
      <c r="K9" s="3" t="s">
        <v>132</v>
      </c>
      <c r="L9" s="503">
        <v>212977</v>
      </c>
      <c r="M9" s="338">
        <v>427210</v>
      </c>
      <c r="N9" s="14">
        <f t="shared" si="2"/>
        <v>2.0058973504181203</v>
      </c>
      <c r="O9" s="3"/>
      <c r="P9" s="337"/>
      <c r="Q9" s="338"/>
      <c r="R9" s="3"/>
      <c r="S9" s="503"/>
      <c r="T9" s="472"/>
      <c r="U9" s="477"/>
      <c r="V9" s="478"/>
      <c r="W9" s="471"/>
      <c r="X9" s="472"/>
      <c r="Y9" s="472"/>
      <c r="Z9" s="477"/>
      <c r="AA9" s="478"/>
      <c r="AB9" s="471"/>
      <c r="AC9" s="472"/>
    </row>
    <row r="10" spans="1:29" ht="15.75" customHeight="1">
      <c r="A10" s="3" t="s">
        <v>32</v>
      </c>
      <c r="B10" s="503">
        <v>34476</v>
      </c>
      <c r="C10" s="338">
        <v>213911</v>
      </c>
      <c r="D10" s="14">
        <f t="shared" si="0"/>
        <v>6.2046351084812628</v>
      </c>
      <c r="E10" s="472"/>
      <c r="F10" s="3" t="s">
        <v>86</v>
      </c>
      <c r="G10" s="503">
        <v>5353</v>
      </c>
      <c r="H10" s="338">
        <v>11257</v>
      </c>
      <c r="I10" s="14">
        <f t="shared" si="1"/>
        <v>2.1029329348029142</v>
      </c>
      <c r="J10" s="472"/>
      <c r="K10" s="580" t="s">
        <v>133</v>
      </c>
      <c r="L10" s="503">
        <v>84525</v>
      </c>
      <c r="M10" s="338">
        <v>667886</v>
      </c>
      <c r="N10" s="14">
        <f t="shared" si="2"/>
        <v>7.901638568470867</v>
      </c>
      <c r="O10" s="580"/>
      <c r="P10" s="337"/>
      <c r="Q10" s="338"/>
      <c r="R10" s="379"/>
      <c r="S10" s="503"/>
      <c r="T10" s="472"/>
      <c r="U10" s="477"/>
      <c r="V10" s="478"/>
      <c r="W10" s="479"/>
      <c r="X10" s="472"/>
      <c r="Y10" s="472"/>
      <c r="Z10" s="470"/>
      <c r="AA10" s="478"/>
      <c r="AB10" s="479"/>
      <c r="AC10" s="472"/>
    </row>
    <row r="11" spans="1:29" ht="15.75" customHeight="1">
      <c r="A11" s="3" t="s">
        <v>34</v>
      </c>
      <c r="B11" s="503">
        <v>12996</v>
      </c>
      <c r="C11" s="338">
        <v>83986</v>
      </c>
      <c r="D11" s="14">
        <f t="shared" si="0"/>
        <v>6.4624499846106493</v>
      </c>
      <c r="E11" s="472"/>
      <c r="F11" s="6" t="s">
        <v>88</v>
      </c>
      <c r="G11" s="503">
        <v>67296</v>
      </c>
      <c r="H11" s="338">
        <v>246033</v>
      </c>
      <c r="I11" s="14">
        <f t="shared" si="1"/>
        <v>3.6559825249643367</v>
      </c>
      <c r="J11" s="472"/>
      <c r="K11" s="3" t="s">
        <v>134</v>
      </c>
      <c r="L11" s="503">
        <v>73481</v>
      </c>
      <c r="M11" s="338">
        <v>242940</v>
      </c>
      <c r="N11" s="14">
        <f t="shared" si="2"/>
        <v>3.3061607762550862</v>
      </c>
      <c r="O11" s="3"/>
      <c r="P11" s="337"/>
      <c r="Q11" s="338"/>
      <c r="R11" s="3"/>
      <c r="S11" s="503"/>
      <c r="T11" s="472"/>
      <c r="U11" s="477"/>
      <c r="V11" s="478"/>
      <c r="W11" s="471"/>
      <c r="X11" s="472"/>
      <c r="Y11" s="472"/>
      <c r="Z11" s="477"/>
      <c r="AA11" s="478"/>
      <c r="AB11" s="471"/>
      <c r="AC11" s="472"/>
    </row>
    <row r="12" spans="1:29" ht="15.75" customHeight="1">
      <c r="A12" s="379" t="s">
        <v>36</v>
      </c>
      <c r="B12" s="503">
        <v>8750</v>
      </c>
      <c r="C12" s="338">
        <v>30446</v>
      </c>
      <c r="D12" s="14">
        <f t="shared" si="0"/>
        <v>3.479542857142857</v>
      </c>
      <c r="E12" s="472"/>
      <c r="F12" s="3" t="s">
        <v>89</v>
      </c>
      <c r="G12" s="503">
        <v>2949</v>
      </c>
      <c r="H12" s="338">
        <v>21429</v>
      </c>
      <c r="I12" s="14">
        <f t="shared" si="1"/>
        <v>7.2665310274669377</v>
      </c>
      <c r="J12" s="472"/>
      <c r="K12" s="400" t="s">
        <v>135</v>
      </c>
      <c r="L12" s="503">
        <v>61100</v>
      </c>
      <c r="M12" s="338">
        <v>220377</v>
      </c>
      <c r="N12" s="14">
        <f t="shared" si="2"/>
        <v>3.6068248772504092</v>
      </c>
      <c r="O12" s="400"/>
      <c r="P12" s="337"/>
      <c r="Q12" s="338"/>
      <c r="R12" s="3"/>
      <c r="S12" s="503"/>
      <c r="T12" s="472"/>
      <c r="U12" s="477"/>
      <c r="V12" s="478"/>
      <c r="W12" s="471"/>
      <c r="X12" s="472"/>
      <c r="Y12" s="472"/>
      <c r="Z12" s="477"/>
      <c r="AA12" s="478"/>
      <c r="AB12" s="471"/>
      <c r="AC12" s="472"/>
    </row>
    <row r="13" spans="1:29" ht="15.75" customHeight="1">
      <c r="A13" s="3" t="s">
        <v>37</v>
      </c>
      <c r="B13" s="503">
        <v>374451</v>
      </c>
      <c r="C13" s="338">
        <v>897331</v>
      </c>
      <c r="D13" s="14">
        <f t="shared" si="0"/>
        <v>2.3963909830658752</v>
      </c>
      <c r="E13" s="472"/>
      <c r="F13" s="3" t="s">
        <v>186</v>
      </c>
      <c r="G13" s="19">
        <v>177969</v>
      </c>
      <c r="H13" s="338">
        <v>1004959</v>
      </c>
      <c r="I13" s="14">
        <f t="shared" si="1"/>
        <v>5.6468205136849674</v>
      </c>
      <c r="J13" s="472"/>
      <c r="K13" s="3" t="s">
        <v>139</v>
      </c>
      <c r="L13" s="503">
        <v>155649</v>
      </c>
      <c r="M13" s="338">
        <v>697206</v>
      </c>
      <c r="N13" s="14">
        <f t="shared" si="2"/>
        <v>4.4793477632365128</v>
      </c>
      <c r="O13" s="3"/>
      <c r="P13" s="337"/>
      <c r="Q13" s="338"/>
      <c r="R13" s="3"/>
      <c r="S13" s="503"/>
      <c r="T13" s="472"/>
      <c r="U13" s="477"/>
      <c r="V13" s="478"/>
      <c r="W13" s="471"/>
      <c r="X13" s="472"/>
      <c r="Y13" s="472"/>
      <c r="Z13" s="477"/>
      <c r="AA13" s="478"/>
      <c r="AB13" s="471"/>
      <c r="AC13" s="472"/>
    </row>
    <row r="14" spans="1:29" ht="15.75" customHeight="1">
      <c r="A14" s="3" t="s">
        <v>38</v>
      </c>
      <c r="B14" s="503">
        <v>5972</v>
      </c>
      <c r="C14" s="338">
        <v>24618</v>
      </c>
      <c r="D14" s="14">
        <f t="shared" si="0"/>
        <v>4.1222371064969856</v>
      </c>
      <c r="E14" s="472"/>
      <c r="F14" s="379" t="s">
        <v>91</v>
      </c>
      <c r="G14" s="503">
        <v>18704</v>
      </c>
      <c r="H14" s="338">
        <v>47925</v>
      </c>
      <c r="I14" s="14">
        <f t="shared" si="1"/>
        <v>2.5622861420017107</v>
      </c>
      <c r="J14" s="472"/>
      <c r="K14" s="3" t="s">
        <v>140</v>
      </c>
      <c r="L14" s="503">
        <v>23465</v>
      </c>
      <c r="M14" s="338">
        <v>95728</v>
      </c>
      <c r="N14" s="14">
        <f t="shared" si="2"/>
        <v>4.0796079266993397</v>
      </c>
      <c r="O14" s="3"/>
      <c r="P14" s="337"/>
      <c r="Q14" s="338"/>
      <c r="R14" s="3"/>
      <c r="S14" s="503"/>
      <c r="T14" s="472"/>
      <c r="U14" s="477"/>
      <c r="V14" s="478"/>
      <c r="W14" s="479"/>
      <c r="X14" s="472"/>
      <c r="Y14" s="472"/>
      <c r="Z14" s="477"/>
      <c r="AA14" s="478"/>
      <c r="AB14" s="471"/>
      <c r="AC14" s="472"/>
    </row>
    <row r="15" spans="1:29" ht="15.75" customHeight="1">
      <c r="A15" s="3" t="s">
        <v>39</v>
      </c>
      <c r="B15" s="503">
        <v>7379</v>
      </c>
      <c r="C15" s="338">
        <v>8674</v>
      </c>
      <c r="D15" s="14">
        <f t="shared" si="0"/>
        <v>1.1754980349640873</v>
      </c>
      <c r="E15" s="472"/>
      <c r="F15" s="3" t="s">
        <v>92</v>
      </c>
      <c r="G15" s="503">
        <v>152059</v>
      </c>
      <c r="H15" s="338">
        <v>907757</v>
      </c>
      <c r="I15" s="14">
        <f t="shared" si="1"/>
        <v>5.9697683136151101</v>
      </c>
      <c r="J15" s="472"/>
      <c r="K15" s="3" t="s">
        <v>141</v>
      </c>
      <c r="L15" s="503">
        <v>131271</v>
      </c>
      <c r="M15" s="338">
        <v>707241</v>
      </c>
      <c r="N15" s="14">
        <f t="shared" si="2"/>
        <v>5.3876408346093196</v>
      </c>
      <c r="O15" s="3"/>
      <c r="P15" s="337"/>
      <c r="Q15" s="338"/>
      <c r="R15" s="3"/>
      <c r="S15" s="503"/>
      <c r="T15" s="472"/>
      <c r="U15" s="477"/>
      <c r="V15" s="478"/>
      <c r="W15" s="471"/>
      <c r="X15" s="472"/>
      <c r="Y15" s="472"/>
      <c r="Z15" s="477"/>
      <c r="AA15" s="478"/>
      <c r="AB15" s="471"/>
      <c r="AC15" s="472"/>
    </row>
    <row r="16" spans="1:29" ht="15.75" customHeight="1">
      <c r="A16" s="3" t="s">
        <v>41</v>
      </c>
      <c r="B16" s="503">
        <v>79118</v>
      </c>
      <c r="C16" s="338">
        <v>482414</v>
      </c>
      <c r="D16" s="14">
        <f t="shared" si="0"/>
        <v>6.09739882201269</v>
      </c>
      <c r="E16" s="472"/>
      <c r="F16" s="379" t="s">
        <v>94</v>
      </c>
      <c r="G16" s="503">
        <v>14980</v>
      </c>
      <c r="H16" s="338">
        <v>101926</v>
      </c>
      <c r="I16" s="14">
        <f t="shared" si="1"/>
        <v>6.8041388518024029</v>
      </c>
      <c r="J16" s="472"/>
      <c r="K16" s="3" t="s">
        <v>142</v>
      </c>
      <c r="L16" s="503">
        <v>73233</v>
      </c>
      <c r="M16" s="338">
        <v>461497</v>
      </c>
      <c r="N16" s="14">
        <f t="shared" si="2"/>
        <v>6.3017628664673033</v>
      </c>
      <c r="O16" s="3"/>
      <c r="P16" s="337"/>
      <c r="Q16" s="338"/>
      <c r="R16" s="3"/>
      <c r="S16" s="503"/>
      <c r="T16" s="472"/>
      <c r="U16" s="477"/>
      <c r="V16" s="478"/>
      <c r="W16" s="471"/>
      <c r="X16" s="472"/>
      <c r="Y16" s="472"/>
      <c r="Z16" s="477"/>
      <c r="AA16" s="478"/>
      <c r="AB16" s="471"/>
      <c r="AC16" s="472"/>
    </row>
    <row r="17" spans="1:29" ht="15.75" customHeight="1">
      <c r="A17" s="3" t="s">
        <v>42</v>
      </c>
      <c r="B17" s="503">
        <v>2580</v>
      </c>
      <c r="C17" s="338">
        <v>9367</v>
      </c>
      <c r="D17" s="14">
        <f t="shared" si="0"/>
        <v>3.6306201550387596</v>
      </c>
      <c r="E17" s="472"/>
      <c r="F17" s="3" t="s">
        <v>187</v>
      </c>
      <c r="G17" s="503">
        <v>200811</v>
      </c>
      <c r="H17" s="338">
        <v>853143</v>
      </c>
      <c r="I17" s="14">
        <f t="shared" si="1"/>
        <v>4.2484873836592616</v>
      </c>
      <c r="J17" s="472"/>
      <c r="K17" s="3" t="s">
        <v>143</v>
      </c>
      <c r="L17" s="503">
        <v>105648</v>
      </c>
      <c r="M17" s="338">
        <v>467450</v>
      </c>
      <c r="N17" s="14">
        <f t="shared" si="2"/>
        <v>4.424598667272452</v>
      </c>
      <c r="O17" s="3"/>
      <c r="P17" s="337"/>
      <c r="Q17" s="338"/>
      <c r="R17" s="3"/>
      <c r="S17" s="503"/>
      <c r="T17" s="472"/>
      <c r="U17" s="477"/>
      <c r="V17" s="478"/>
      <c r="W17" s="471"/>
      <c r="X17" s="472"/>
      <c r="Y17" s="472"/>
      <c r="Z17" s="477"/>
      <c r="AA17" s="478"/>
      <c r="AB17" s="471"/>
      <c r="AC17" s="472"/>
    </row>
    <row r="18" spans="1:29" ht="15.75" customHeight="1">
      <c r="A18" s="3" t="s">
        <v>43</v>
      </c>
      <c r="B18" s="503">
        <v>2590</v>
      </c>
      <c r="C18" s="338">
        <v>8273</v>
      </c>
      <c r="D18" s="14">
        <f t="shared" si="0"/>
        <v>3.1942084942084943</v>
      </c>
      <c r="E18" s="472"/>
      <c r="F18" s="3" t="s">
        <v>97</v>
      </c>
      <c r="G18" s="503">
        <v>16890</v>
      </c>
      <c r="H18" s="338">
        <v>131109</v>
      </c>
      <c r="I18" s="14">
        <f t="shared" si="1"/>
        <v>7.7625222024866787</v>
      </c>
      <c r="J18" s="472"/>
      <c r="K18" s="3" t="s">
        <v>144</v>
      </c>
      <c r="L18" s="503">
        <v>23461</v>
      </c>
      <c r="M18" s="338">
        <v>110560</v>
      </c>
      <c r="N18" s="14">
        <f t="shared" si="2"/>
        <v>4.7125015983973402</v>
      </c>
      <c r="O18" s="3"/>
      <c r="P18" s="337"/>
      <c r="Q18" s="338"/>
      <c r="R18" s="3"/>
      <c r="S18" s="503"/>
      <c r="T18" s="472"/>
      <c r="U18" s="477"/>
      <c r="V18" s="478"/>
      <c r="W18" s="471"/>
      <c r="X18" s="472"/>
      <c r="Y18" s="472"/>
      <c r="Z18" s="477"/>
      <c r="AA18" s="478"/>
      <c r="AB18" s="471"/>
      <c r="AC18" s="472"/>
    </row>
    <row r="19" spans="1:29" ht="15.75" customHeight="1">
      <c r="A19" s="3" t="s">
        <v>45</v>
      </c>
      <c r="B19" s="503">
        <v>1611</v>
      </c>
      <c r="C19" s="338">
        <v>1336</v>
      </c>
      <c r="D19" s="14">
        <f t="shared" si="0"/>
        <v>0.82929857231533211</v>
      </c>
      <c r="E19" s="472"/>
      <c r="F19" s="3" t="s">
        <v>98</v>
      </c>
      <c r="G19" s="503">
        <v>6683</v>
      </c>
      <c r="H19" s="338">
        <v>27257</v>
      </c>
      <c r="I19" s="14">
        <f t="shared" si="1"/>
        <v>4.0785575340415985</v>
      </c>
      <c r="J19" s="472"/>
      <c r="K19" s="3" t="s">
        <v>146</v>
      </c>
      <c r="L19" s="503">
        <v>20795</v>
      </c>
      <c r="M19" s="338">
        <v>81167</v>
      </c>
      <c r="N19" s="14">
        <f t="shared" si="2"/>
        <v>3.9031978841067563</v>
      </c>
      <c r="O19" s="3"/>
      <c r="P19" s="337"/>
      <c r="Q19" s="338"/>
      <c r="R19" s="3"/>
      <c r="S19" s="503"/>
      <c r="T19" s="472"/>
      <c r="U19" s="477"/>
      <c r="V19" s="478"/>
      <c r="W19" s="471"/>
      <c r="X19" s="472"/>
      <c r="Y19" s="472"/>
      <c r="Z19" s="477"/>
      <c r="AA19" s="478"/>
      <c r="AB19" s="471"/>
      <c r="AC19" s="472"/>
    </row>
    <row r="20" spans="1:29" ht="15.75" customHeight="1">
      <c r="A20" s="3" t="s">
        <v>47</v>
      </c>
      <c r="B20" s="503">
        <v>17479</v>
      </c>
      <c r="C20" s="338">
        <v>53954</v>
      </c>
      <c r="D20" s="14">
        <f t="shared" si="0"/>
        <v>3.0867898621202587</v>
      </c>
      <c r="E20" s="472"/>
      <c r="F20" s="3" t="s">
        <v>99</v>
      </c>
      <c r="G20" s="503">
        <v>29745</v>
      </c>
      <c r="H20" s="338">
        <v>175099</v>
      </c>
      <c r="I20" s="14">
        <f t="shared" si="1"/>
        <v>5.8866700285762317</v>
      </c>
      <c r="J20" s="472"/>
      <c r="K20" s="3" t="s">
        <v>147</v>
      </c>
      <c r="L20" s="503">
        <v>14479</v>
      </c>
      <c r="M20" s="338">
        <v>68390</v>
      </c>
      <c r="N20" s="14">
        <f t="shared" si="2"/>
        <v>4.7233924994820082</v>
      </c>
      <c r="O20" s="3"/>
      <c r="P20" s="337"/>
      <c r="Q20" s="338"/>
      <c r="R20" s="3"/>
      <c r="S20" s="503"/>
      <c r="T20" s="472"/>
      <c r="U20" s="477"/>
      <c r="V20" s="478"/>
      <c r="W20" s="471"/>
      <c r="X20" s="472"/>
      <c r="Y20" s="472"/>
      <c r="Z20" s="477"/>
      <c r="AA20" s="478"/>
      <c r="AB20" s="471"/>
      <c r="AC20" s="472"/>
    </row>
    <row r="21" spans="1:29" ht="15.75" customHeight="1">
      <c r="A21" s="3" t="s">
        <v>49</v>
      </c>
      <c r="B21" s="503">
        <v>40612</v>
      </c>
      <c r="C21" s="338">
        <v>100723</v>
      </c>
      <c r="D21" s="14">
        <f t="shared" si="0"/>
        <v>2.4801290259036737</v>
      </c>
      <c r="E21" s="472"/>
      <c r="F21" s="3" t="s">
        <v>100</v>
      </c>
      <c r="G21" s="503">
        <v>23386</v>
      </c>
      <c r="H21" s="338">
        <v>140579</v>
      </c>
      <c r="I21" s="14">
        <f t="shared" si="1"/>
        <v>6.0112460446420934</v>
      </c>
      <c r="J21" s="472"/>
      <c r="K21" s="3" t="s">
        <v>148</v>
      </c>
      <c r="L21" s="503">
        <v>46926</v>
      </c>
      <c r="M21" s="338">
        <v>139040</v>
      </c>
      <c r="N21" s="14">
        <f t="shared" si="2"/>
        <v>2.9629629629629628</v>
      </c>
      <c r="O21" s="3"/>
      <c r="P21" s="337"/>
      <c r="Q21" s="338"/>
      <c r="R21" s="3"/>
      <c r="S21" s="503"/>
      <c r="T21" s="472"/>
      <c r="U21" s="477"/>
      <c r="V21" s="478"/>
      <c r="W21" s="471"/>
      <c r="X21" s="472"/>
      <c r="Y21" s="472"/>
      <c r="Z21" s="477"/>
      <c r="AA21" s="478"/>
      <c r="AB21" s="471"/>
      <c r="AC21" s="472"/>
    </row>
    <row r="22" spans="1:29" ht="15.75" customHeight="1">
      <c r="A22" s="3" t="s">
        <v>50</v>
      </c>
      <c r="B22" s="503">
        <v>35081</v>
      </c>
      <c r="C22" s="338">
        <v>280644</v>
      </c>
      <c r="D22" s="14">
        <f t="shared" si="0"/>
        <v>7.9998859781648184</v>
      </c>
      <c r="E22" s="472"/>
      <c r="F22" s="3" t="s">
        <v>101</v>
      </c>
      <c r="G22" s="503">
        <v>127153</v>
      </c>
      <c r="H22" s="338">
        <v>879278</v>
      </c>
      <c r="I22" s="14">
        <f t="shared" si="1"/>
        <v>6.9151180074398555</v>
      </c>
      <c r="J22" s="472"/>
      <c r="K22" s="3" t="s">
        <v>149</v>
      </c>
      <c r="L22" s="503">
        <v>230611</v>
      </c>
      <c r="M22" s="338">
        <v>1189981</v>
      </c>
      <c r="N22" s="14">
        <f t="shared" si="2"/>
        <v>5.1601224572982209</v>
      </c>
      <c r="O22" s="3"/>
      <c r="P22" s="337"/>
      <c r="Q22" s="338"/>
      <c r="R22" s="3"/>
      <c r="S22" s="503"/>
      <c r="T22" s="472"/>
      <c r="U22" s="477"/>
      <c r="V22" s="478"/>
      <c r="W22" s="471"/>
      <c r="X22" s="472"/>
      <c r="Y22" s="472"/>
      <c r="Z22" s="477"/>
      <c r="AA22" s="478"/>
      <c r="AB22" s="471"/>
      <c r="AC22" s="472"/>
    </row>
    <row r="23" spans="1:29" ht="15.75" customHeight="1">
      <c r="A23" s="3" t="s">
        <v>51</v>
      </c>
      <c r="B23" s="503">
        <v>13634</v>
      </c>
      <c r="C23" s="338">
        <v>18541</v>
      </c>
      <c r="D23" s="14">
        <f t="shared" si="0"/>
        <v>1.3599090509021563</v>
      </c>
      <c r="E23" s="472"/>
      <c r="F23" s="3" t="s">
        <v>102</v>
      </c>
      <c r="G23" s="503">
        <v>8796</v>
      </c>
      <c r="H23" s="338">
        <v>33624</v>
      </c>
      <c r="I23" s="14">
        <f t="shared" si="1"/>
        <v>3.8226466575716236</v>
      </c>
      <c r="J23" s="472"/>
      <c r="K23" s="3" t="s">
        <v>151</v>
      </c>
      <c r="L23" s="503">
        <v>246343</v>
      </c>
      <c r="M23" s="338">
        <v>1277387</v>
      </c>
      <c r="N23" s="14">
        <f t="shared" si="2"/>
        <v>5.1854000316631685</v>
      </c>
      <c r="O23" s="3"/>
      <c r="P23" s="337"/>
      <c r="Q23" s="338"/>
      <c r="R23" s="3"/>
      <c r="S23" s="503"/>
      <c r="T23" s="472"/>
      <c r="U23" s="477"/>
      <c r="V23" s="478"/>
      <c r="W23" s="471"/>
      <c r="X23" s="472"/>
      <c r="Y23" s="472"/>
      <c r="Z23" s="477"/>
      <c r="AA23" s="478"/>
      <c r="AB23" s="471"/>
      <c r="AC23" s="472"/>
    </row>
    <row r="24" spans="1:29" ht="15.75" customHeight="1">
      <c r="A24" s="3" t="s">
        <v>52</v>
      </c>
      <c r="B24" s="503">
        <v>101437</v>
      </c>
      <c r="C24" s="338">
        <v>226115</v>
      </c>
      <c r="D24" s="14">
        <f t="shared" si="0"/>
        <v>2.2291175803700818</v>
      </c>
      <c r="E24" s="472"/>
      <c r="F24" s="3" t="s">
        <v>103</v>
      </c>
      <c r="G24" s="503">
        <v>6075</v>
      </c>
      <c r="H24" s="338">
        <v>17021</v>
      </c>
      <c r="I24" s="14">
        <f t="shared" si="1"/>
        <v>2.8018106995884775</v>
      </c>
      <c r="J24" s="472"/>
      <c r="K24" s="3" t="s">
        <v>152</v>
      </c>
      <c r="L24" s="503">
        <v>62541</v>
      </c>
      <c r="M24" s="338">
        <v>191806</v>
      </c>
      <c r="N24" s="14">
        <f t="shared" si="2"/>
        <v>3.0668841240146465</v>
      </c>
      <c r="O24" s="3"/>
      <c r="P24" s="337"/>
      <c r="Q24" s="338"/>
      <c r="R24" s="3"/>
      <c r="S24" s="503"/>
      <c r="T24" s="472"/>
      <c r="U24" s="477"/>
      <c r="V24" s="478"/>
      <c r="W24" s="471"/>
      <c r="X24" s="472"/>
      <c r="Y24" s="472"/>
      <c r="Z24" s="477"/>
      <c r="AA24" s="478"/>
      <c r="AB24" s="471"/>
      <c r="AC24" s="472"/>
    </row>
    <row r="25" spans="1:29" ht="15.75" customHeight="1">
      <c r="A25" s="3" t="s">
        <v>54</v>
      </c>
      <c r="B25" s="503">
        <v>170943</v>
      </c>
      <c r="C25" s="338">
        <v>371622</v>
      </c>
      <c r="D25" s="14">
        <f t="shared" si="0"/>
        <v>2.1739527210824661</v>
      </c>
      <c r="E25" s="472"/>
      <c r="F25" s="3" t="s">
        <v>105</v>
      </c>
      <c r="G25" s="503">
        <v>205901</v>
      </c>
      <c r="H25" s="338">
        <v>1084610</v>
      </c>
      <c r="I25" s="14">
        <f t="shared" si="1"/>
        <v>5.2676286176366309</v>
      </c>
      <c r="J25" s="472"/>
      <c r="K25" s="3" t="s">
        <v>153</v>
      </c>
      <c r="L25" s="503">
        <v>6307</v>
      </c>
      <c r="M25" s="338">
        <v>25530</v>
      </c>
      <c r="N25" s="14">
        <f t="shared" si="2"/>
        <v>4.0478833042651026</v>
      </c>
      <c r="O25" s="3"/>
      <c r="P25" s="337"/>
      <c r="Q25" s="338"/>
      <c r="R25" s="580"/>
      <c r="S25" s="503"/>
      <c r="T25" s="472"/>
      <c r="U25" s="477"/>
      <c r="V25" s="478"/>
      <c r="W25" s="471"/>
      <c r="X25" s="472"/>
      <c r="Y25" s="472"/>
      <c r="Z25" s="477"/>
      <c r="AA25" s="478"/>
      <c r="AB25" s="471"/>
      <c r="AC25" s="472"/>
    </row>
    <row r="26" spans="1:29" ht="15.75" customHeight="1">
      <c r="A26" s="3" t="s">
        <v>56</v>
      </c>
      <c r="B26" s="503">
        <v>96074</v>
      </c>
      <c r="C26" s="338">
        <v>412799</v>
      </c>
      <c r="D26" s="14">
        <f t="shared" si="0"/>
        <v>4.2966775610466934</v>
      </c>
      <c r="E26" s="472"/>
      <c r="F26" s="3" t="s">
        <v>106</v>
      </c>
      <c r="G26" s="503">
        <v>40155</v>
      </c>
      <c r="H26" s="338">
        <v>525720</v>
      </c>
      <c r="I26" s="14">
        <f t="shared" si="1"/>
        <v>13.092267463578633</v>
      </c>
      <c r="J26" s="472"/>
      <c r="K26" s="3" t="s">
        <v>154</v>
      </c>
      <c r="L26" s="503">
        <v>6594</v>
      </c>
      <c r="M26" s="338">
        <v>22861</v>
      </c>
      <c r="N26" s="14">
        <f t="shared" si="2"/>
        <v>3.4669396420988776</v>
      </c>
      <c r="O26" s="3"/>
      <c r="P26" s="337"/>
      <c r="Q26" s="338"/>
      <c r="R26" s="3"/>
      <c r="S26" s="503"/>
      <c r="T26" s="472"/>
      <c r="U26" s="477"/>
      <c r="V26" s="478"/>
      <c r="W26" s="471"/>
      <c r="X26" s="472"/>
      <c r="Y26" s="472"/>
      <c r="Z26" s="477"/>
      <c r="AA26" s="478"/>
      <c r="AB26" s="471"/>
      <c r="AC26" s="472"/>
    </row>
    <row r="27" spans="1:29" ht="15.75" customHeight="1">
      <c r="A27" s="580" t="s">
        <v>57</v>
      </c>
      <c r="B27" s="503">
        <v>377917</v>
      </c>
      <c r="C27" s="338">
        <v>908083</v>
      </c>
      <c r="D27" s="14">
        <f t="shared" si="0"/>
        <v>2.4028635917410437</v>
      </c>
      <c r="E27" s="472"/>
      <c r="F27" s="3" t="s">
        <v>107</v>
      </c>
      <c r="G27" s="503">
        <v>11445</v>
      </c>
      <c r="H27" s="338">
        <v>31848</v>
      </c>
      <c r="I27" s="14">
        <f t="shared" si="1"/>
        <v>2.7826998689384013</v>
      </c>
      <c r="J27" s="472"/>
      <c r="K27" s="3" t="s">
        <v>155</v>
      </c>
      <c r="L27" s="503">
        <v>97001</v>
      </c>
      <c r="M27" s="338">
        <v>447470</v>
      </c>
      <c r="N27" s="14">
        <f t="shared" si="2"/>
        <v>4.6130452263378725</v>
      </c>
      <c r="O27" s="3"/>
      <c r="P27" s="337"/>
      <c r="Q27" s="338"/>
      <c r="R27" s="3"/>
      <c r="S27" s="503"/>
      <c r="T27" s="472"/>
      <c r="U27" s="477"/>
      <c r="V27" s="478"/>
      <c r="W27" s="471"/>
      <c r="X27" s="472"/>
      <c r="Y27" s="472"/>
      <c r="Z27" s="477"/>
      <c r="AA27" s="478"/>
      <c r="AB27" s="471"/>
      <c r="AC27" s="472"/>
    </row>
    <row r="28" spans="1:29" ht="15.75" customHeight="1">
      <c r="A28" s="3" t="s">
        <v>58</v>
      </c>
      <c r="B28" s="503">
        <v>2799</v>
      </c>
      <c r="C28" s="338">
        <v>18274</v>
      </c>
      <c r="D28" s="14">
        <f t="shared" si="0"/>
        <v>6.5287602715255453</v>
      </c>
      <c r="E28" s="472"/>
      <c r="F28" s="379" t="s">
        <v>108</v>
      </c>
      <c r="G28" s="503">
        <v>43692</v>
      </c>
      <c r="H28" s="338">
        <v>295030</v>
      </c>
      <c r="I28" s="14">
        <f t="shared" si="1"/>
        <v>6.7524947358784217</v>
      </c>
      <c r="J28" s="472"/>
      <c r="K28" s="3" t="s">
        <v>156</v>
      </c>
      <c r="L28" s="503">
        <v>14180</v>
      </c>
      <c r="M28" s="338">
        <v>38067</v>
      </c>
      <c r="N28" s="14">
        <f t="shared" si="2"/>
        <v>2.6845557122708041</v>
      </c>
      <c r="O28" s="3"/>
      <c r="P28" s="337"/>
      <c r="Q28" s="338"/>
      <c r="R28" s="3"/>
      <c r="S28" s="503"/>
      <c r="T28" s="472"/>
      <c r="U28" s="477"/>
      <c r="V28" s="478"/>
      <c r="W28" s="471"/>
      <c r="X28" s="472"/>
      <c r="Y28" s="472"/>
      <c r="Z28" s="477"/>
      <c r="AA28" s="478"/>
      <c r="AB28" s="471"/>
      <c r="AC28" s="472"/>
    </row>
    <row r="29" spans="1:29" ht="15.75" customHeight="1">
      <c r="A29" s="3" t="s">
        <v>59</v>
      </c>
      <c r="B29" s="503">
        <v>343968</v>
      </c>
      <c r="C29" s="338">
        <v>1567088</v>
      </c>
      <c r="D29" s="14">
        <f t="shared" si="0"/>
        <v>4.555912177877012</v>
      </c>
      <c r="E29" s="472"/>
      <c r="F29" s="3" t="s">
        <v>109</v>
      </c>
      <c r="G29" s="503">
        <v>21605</v>
      </c>
      <c r="H29" s="338">
        <v>56578</v>
      </c>
      <c r="I29" s="14">
        <f t="shared" si="1"/>
        <v>2.6187456607266837</v>
      </c>
      <c r="J29" s="472"/>
      <c r="K29" s="3" t="s">
        <v>157</v>
      </c>
      <c r="L29" s="503">
        <v>8059</v>
      </c>
      <c r="M29" s="338">
        <v>26409</v>
      </c>
      <c r="N29" s="14">
        <f t="shared" si="2"/>
        <v>3.2769574388881995</v>
      </c>
      <c r="O29" s="3"/>
      <c r="P29" s="337"/>
      <c r="Q29" s="338"/>
      <c r="R29" s="3"/>
      <c r="S29" s="503"/>
      <c r="T29" s="472"/>
      <c r="U29" s="477"/>
      <c r="V29" s="478"/>
      <c r="W29" s="471"/>
      <c r="X29" s="472"/>
      <c r="Y29" s="472"/>
      <c r="Z29" s="477"/>
      <c r="AA29" s="478"/>
      <c r="AB29" s="471"/>
      <c r="AC29" s="472"/>
    </row>
    <row r="30" spans="1:29" ht="15.75" customHeight="1">
      <c r="A30" s="3" t="s">
        <v>60</v>
      </c>
      <c r="B30" s="503">
        <v>59985</v>
      </c>
      <c r="C30" s="338">
        <v>177226</v>
      </c>
      <c r="D30" s="14">
        <f t="shared" si="0"/>
        <v>2.9545052929899143</v>
      </c>
      <c r="E30" s="472"/>
      <c r="F30" s="3" t="s">
        <v>110</v>
      </c>
      <c r="G30" s="503">
        <v>227585</v>
      </c>
      <c r="H30" s="338">
        <v>607094</v>
      </c>
      <c r="I30" s="14">
        <f t="shared" si="1"/>
        <v>2.6675483885141813</v>
      </c>
      <c r="J30" s="472"/>
      <c r="K30" s="3" t="s">
        <v>158</v>
      </c>
      <c r="L30" s="503">
        <v>6012</v>
      </c>
      <c r="M30" s="338">
        <v>15263</v>
      </c>
      <c r="N30" s="14">
        <f t="shared" si="2"/>
        <v>2.5387558216899535</v>
      </c>
      <c r="O30" s="3"/>
      <c r="P30" s="337"/>
      <c r="Q30" s="338"/>
      <c r="R30" s="3"/>
      <c r="S30" s="503"/>
      <c r="T30" s="472"/>
      <c r="U30" s="477"/>
      <c r="V30" s="478"/>
      <c r="W30" s="471"/>
      <c r="X30" s="472"/>
      <c r="Y30" s="472"/>
      <c r="Z30" s="477"/>
      <c r="AA30" s="478"/>
      <c r="AB30" s="471"/>
      <c r="AC30" s="472"/>
    </row>
    <row r="31" spans="1:29" ht="15.75" customHeight="1">
      <c r="A31" s="3" t="s">
        <v>61</v>
      </c>
      <c r="B31" s="503">
        <v>51662</v>
      </c>
      <c r="C31" s="338">
        <v>238249</v>
      </c>
      <c r="D31" s="14">
        <f t="shared" si="0"/>
        <v>4.6116875072587202</v>
      </c>
      <c r="E31" s="472"/>
      <c r="F31" s="3" t="s">
        <v>111</v>
      </c>
      <c r="G31" s="503">
        <v>7903</v>
      </c>
      <c r="H31" s="338">
        <v>18876</v>
      </c>
      <c r="I31" s="14">
        <f t="shared" si="1"/>
        <v>2.3884600784512209</v>
      </c>
      <c r="J31" s="472"/>
      <c r="K31" s="3" t="s">
        <v>159</v>
      </c>
      <c r="L31" s="503">
        <v>65258</v>
      </c>
      <c r="M31" s="338">
        <v>270386</v>
      </c>
      <c r="N31" s="14">
        <f t="shared" si="2"/>
        <v>4.1433387477397403</v>
      </c>
      <c r="O31" s="3"/>
      <c r="P31" s="337"/>
      <c r="Q31" s="338"/>
      <c r="R31" s="3"/>
      <c r="S31" s="503"/>
      <c r="T31" s="472"/>
      <c r="U31" s="477"/>
      <c r="V31" s="478"/>
      <c r="W31" s="471"/>
      <c r="X31" s="472"/>
      <c r="Y31" s="472"/>
      <c r="Z31" s="477"/>
      <c r="AA31" s="478"/>
      <c r="AB31" s="479"/>
      <c r="AC31" s="472"/>
    </row>
    <row r="32" spans="1:29" ht="15.75" customHeight="1">
      <c r="A32" s="3" t="s">
        <v>63</v>
      </c>
      <c r="B32" s="503">
        <v>4658</v>
      </c>
      <c r="C32" s="338">
        <v>18959</v>
      </c>
      <c r="D32" s="14">
        <f t="shared" si="0"/>
        <v>4.070201803349077</v>
      </c>
      <c r="E32" s="472"/>
      <c r="F32" s="3" t="s">
        <v>112</v>
      </c>
      <c r="G32" s="503">
        <v>3285</v>
      </c>
      <c r="H32" s="338">
        <v>8022</v>
      </c>
      <c r="I32" s="14">
        <f t="shared" si="1"/>
        <v>2.4420091324200914</v>
      </c>
      <c r="J32" s="472"/>
      <c r="K32" s="3" t="s">
        <v>160</v>
      </c>
      <c r="L32" s="503">
        <v>3134</v>
      </c>
      <c r="M32" s="338">
        <v>7544</v>
      </c>
      <c r="N32" s="14">
        <f t="shared" si="2"/>
        <v>2.4071474154435228</v>
      </c>
      <c r="O32" s="3"/>
      <c r="P32" s="337"/>
      <c r="Q32" s="338"/>
      <c r="R32" s="3"/>
      <c r="S32" s="503"/>
      <c r="T32" s="472"/>
      <c r="U32" s="477"/>
      <c r="V32" s="478"/>
      <c r="W32" s="471"/>
      <c r="X32" s="472"/>
      <c r="Y32" s="472"/>
      <c r="Z32" s="477"/>
      <c r="AA32" s="478"/>
      <c r="AB32" s="471"/>
      <c r="AC32" s="472"/>
    </row>
    <row r="33" spans="1:29" ht="15.75" customHeight="1">
      <c r="A33" s="3" t="s">
        <v>65</v>
      </c>
      <c r="B33" s="503">
        <v>77277</v>
      </c>
      <c r="C33" s="338">
        <v>283590</v>
      </c>
      <c r="D33" s="14">
        <f t="shared" si="0"/>
        <v>3.6697853177530182</v>
      </c>
      <c r="E33" s="472"/>
      <c r="F33" s="3" t="s">
        <v>113</v>
      </c>
      <c r="G33" s="503">
        <v>85166</v>
      </c>
      <c r="H33" s="338">
        <v>399992</v>
      </c>
      <c r="I33" s="14">
        <f t="shared" si="1"/>
        <v>4.6966160204776557</v>
      </c>
      <c r="J33" s="472"/>
      <c r="K33" s="3" t="s">
        <v>161</v>
      </c>
      <c r="L33" s="503">
        <v>5953</v>
      </c>
      <c r="M33" s="338">
        <v>7257</v>
      </c>
      <c r="N33" s="14">
        <f t="shared" si="2"/>
        <v>1.2190492188812363</v>
      </c>
      <c r="O33" s="3"/>
      <c r="P33" s="337"/>
      <c r="Q33" s="338"/>
      <c r="R33" s="3"/>
      <c r="S33" s="503"/>
      <c r="T33" s="472"/>
      <c r="U33" s="477"/>
      <c r="V33" s="478"/>
      <c r="W33" s="471"/>
      <c r="X33" s="472"/>
      <c r="Y33" s="472"/>
      <c r="Z33" s="477"/>
      <c r="AA33" s="478"/>
      <c r="AB33" s="471"/>
      <c r="AC33" s="472"/>
    </row>
    <row r="34" spans="1:29" ht="15.75" customHeight="1">
      <c r="A34" s="3" t="s">
        <v>66</v>
      </c>
      <c r="B34" s="503">
        <v>4341</v>
      </c>
      <c r="C34" s="338">
        <v>24507</v>
      </c>
      <c r="D34" s="14">
        <f t="shared" si="0"/>
        <v>5.6454733932273671</v>
      </c>
      <c r="E34" s="472"/>
      <c r="F34" s="3" t="s">
        <v>114</v>
      </c>
      <c r="G34" s="503">
        <v>93836</v>
      </c>
      <c r="H34" s="338">
        <v>651549</v>
      </c>
      <c r="I34" s="14">
        <f t="shared" si="1"/>
        <v>6.9434865083763162</v>
      </c>
      <c r="J34" s="472"/>
      <c r="K34" s="3" t="s">
        <v>162</v>
      </c>
      <c r="L34" s="503">
        <v>2697</v>
      </c>
      <c r="M34" s="338">
        <v>14881</v>
      </c>
      <c r="N34" s="14">
        <f t="shared" si="2"/>
        <v>5.5176121616611047</v>
      </c>
      <c r="O34" s="3"/>
      <c r="P34" s="337"/>
      <c r="Q34" s="338"/>
      <c r="R34" s="580"/>
      <c r="S34" s="503"/>
      <c r="T34" s="472"/>
      <c r="U34" s="477"/>
      <c r="V34" s="478"/>
      <c r="W34" s="471"/>
      <c r="X34" s="472"/>
      <c r="Y34" s="472"/>
      <c r="Z34" s="477"/>
      <c r="AA34" s="478"/>
      <c r="AB34" s="471"/>
      <c r="AC34" s="472"/>
    </row>
    <row r="35" spans="1:29" ht="15.75" customHeight="1">
      <c r="A35" s="3" t="s">
        <v>67</v>
      </c>
      <c r="B35" s="503">
        <v>3958</v>
      </c>
      <c r="C35" s="338">
        <v>12267</v>
      </c>
      <c r="D35" s="14">
        <f t="shared" si="0"/>
        <v>3.0992925720060636</v>
      </c>
      <c r="E35" s="472"/>
      <c r="F35" s="3" t="s">
        <v>115</v>
      </c>
      <c r="G35" s="503">
        <v>25251</v>
      </c>
      <c r="H35" s="338">
        <v>76556</v>
      </c>
      <c r="I35" s="14">
        <f t="shared" si="1"/>
        <v>3.0318007207635342</v>
      </c>
      <c r="J35" s="472"/>
      <c r="K35" s="379" t="s">
        <v>163</v>
      </c>
      <c r="L35" s="503">
        <v>9278</v>
      </c>
      <c r="M35" s="338">
        <v>31475</v>
      </c>
      <c r="N35" s="14">
        <f t="shared" si="2"/>
        <v>3.3924337141625349</v>
      </c>
      <c r="O35" s="379"/>
      <c r="P35" s="337"/>
      <c r="Q35" s="338"/>
      <c r="R35" s="379"/>
      <c r="S35" s="503"/>
      <c r="T35" s="472"/>
      <c r="U35" s="477"/>
      <c r="V35" s="478"/>
      <c r="W35" s="471"/>
      <c r="X35" s="472"/>
      <c r="Y35" s="472"/>
      <c r="Z35" s="477"/>
      <c r="AA35" s="478"/>
      <c r="AB35" s="471"/>
      <c r="AC35" s="472"/>
    </row>
    <row r="36" spans="1:29" ht="15.6" customHeight="1">
      <c r="A36" s="580" t="s">
        <v>68</v>
      </c>
      <c r="B36" s="503">
        <v>11235</v>
      </c>
      <c r="C36" s="338">
        <v>66569</v>
      </c>
      <c r="D36" s="14">
        <f t="shared" si="0"/>
        <v>5.9251446372941698</v>
      </c>
      <c r="E36" s="472"/>
      <c r="F36" s="379" t="s">
        <v>116</v>
      </c>
      <c r="G36" s="503">
        <v>13261</v>
      </c>
      <c r="H36" s="338">
        <v>38806</v>
      </c>
      <c r="I36" s="14">
        <f t="shared" si="1"/>
        <v>2.9263253148329689</v>
      </c>
      <c r="J36" s="472"/>
      <c r="K36" s="3" t="s">
        <v>164</v>
      </c>
      <c r="L36" s="503">
        <v>74295</v>
      </c>
      <c r="M36" s="338">
        <v>340115</v>
      </c>
      <c r="N36" s="14">
        <f t="shared" si="2"/>
        <v>4.577898916481594</v>
      </c>
      <c r="O36" s="3"/>
      <c r="P36" s="337"/>
      <c r="Q36" s="338"/>
      <c r="R36" s="3"/>
      <c r="S36" s="503"/>
      <c r="T36" s="472"/>
      <c r="U36" s="477"/>
      <c r="V36" s="478"/>
      <c r="W36" s="471"/>
      <c r="X36" s="472"/>
      <c r="Y36" s="472"/>
      <c r="Z36" s="477"/>
      <c r="AA36" s="478"/>
      <c r="AB36" s="471"/>
      <c r="AC36" s="472"/>
    </row>
    <row r="37" spans="1:29" ht="15.75" customHeight="1">
      <c r="A37" s="379" t="s">
        <v>69</v>
      </c>
      <c r="B37" s="503">
        <v>12743</v>
      </c>
      <c r="C37" s="338">
        <v>28342</v>
      </c>
      <c r="D37" s="14">
        <f t="shared" si="0"/>
        <v>2.2241230479478928</v>
      </c>
      <c r="E37" s="472"/>
      <c r="F37" s="3" t="s">
        <v>117</v>
      </c>
      <c r="G37" s="503">
        <v>30981</v>
      </c>
      <c r="H37" s="338">
        <v>291366</v>
      </c>
      <c r="I37" s="14">
        <f t="shared" si="1"/>
        <v>9.404667376779317</v>
      </c>
      <c r="J37" s="472"/>
      <c r="K37" s="3" t="s">
        <v>165</v>
      </c>
      <c r="L37" s="503">
        <v>3613</v>
      </c>
      <c r="M37" s="338">
        <v>12439</v>
      </c>
      <c r="N37" s="14">
        <f t="shared" si="2"/>
        <v>3.442845280929975</v>
      </c>
      <c r="O37" s="3"/>
      <c r="P37" s="337"/>
      <c r="Q37" s="338"/>
      <c r="R37" s="3"/>
      <c r="S37" s="503"/>
      <c r="T37" s="472"/>
      <c r="U37" s="477"/>
      <c r="V37" s="478"/>
      <c r="W37" s="471"/>
      <c r="X37" s="472"/>
      <c r="Y37" s="472"/>
      <c r="Z37" s="477"/>
      <c r="AA37" s="478"/>
      <c r="AB37" s="471"/>
      <c r="AC37" s="472"/>
    </row>
    <row r="38" spans="1:29" ht="15.75" customHeight="1">
      <c r="A38" s="3" t="s">
        <v>70</v>
      </c>
      <c r="B38" s="503">
        <v>241521</v>
      </c>
      <c r="C38" s="338">
        <v>506915</v>
      </c>
      <c r="D38" s="14">
        <f t="shared" si="0"/>
        <v>2.0988444069045755</v>
      </c>
      <c r="E38" s="472"/>
      <c r="F38" s="3" t="s">
        <v>118</v>
      </c>
      <c r="G38" s="503">
        <v>12118</v>
      </c>
      <c r="H38" s="338">
        <v>27919</v>
      </c>
      <c r="I38" s="14">
        <f t="shared" si="1"/>
        <v>2.3039280409308467</v>
      </c>
      <c r="J38" s="472"/>
      <c r="K38" s="379" t="s">
        <v>166</v>
      </c>
      <c r="L38" s="503">
        <v>7053</v>
      </c>
      <c r="M38" s="338">
        <v>17473</v>
      </c>
      <c r="N38" s="14">
        <f t="shared" si="2"/>
        <v>2.4773855097121791</v>
      </c>
      <c r="O38" s="379"/>
      <c r="P38" s="337"/>
      <c r="Q38" s="338"/>
      <c r="R38" s="3"/>
      <c r="S38" s="503"/>
      <c r="T38" s="472"/>
      <c r="U38" s="477"/>
      <c r="V38" s="478"/>
      <c r="W38" s="471"/>
      <c r="X38" s="472"/>
      <c r="Y38" s="472"/>
      <c r="Z38" s="477"/>
      <c r="AA38" s="478"/>
      <c r="AB38" s="471"/>
      <c r="AC38" s="472"/>
    </row>
    <row r="39" spans="1:29" ht="15.75" customHeight="1">
      <c r="A39" s="3" t="s">
        <v>71</v>
      </c>
      <c r="B39" s="503">
        <v>53719</v>
      </c>
      <c r="C39" s="338">
        <v>198429</v>
      </c>
      <c r="D39" s="14">
        <f t="shared" si="0"/>
        <v>3.6938327221281111</v>
      </c>
      <c r="E39" s="472"/>
      <c r="F39" s="3" t="s">
        <v>119</v>
      </c>
      <c r="G39" s="503">
        <v>3917</v>
      </c>
      <c r="H39" s="338">
        <v>21163</v>
      </c>
      <c r="I39" s="14">
        <f t="shared" si="1"/>
        <v>5.402859331120756</v>
      </c>
      <c r="J39" s="472"/>
      <c r="K39" s="3" t="s">
        <v>167</v>
      </c>
      <c r="L39" s="503">
        <v>81189</v>
      </c>
      <c r="M39" s="338">
        <v>729791</v>
      </c>
      <c r="N39" s="14">
        <f t="shared" si="2"/>
        <v>8.9887915850669433</v>
      </c>
      <c r="O39" s="3"/>
      <c r="P39" s="337"/>
      <c r="Q39" s="338"/>
      <c r="R39" s="379"/>
      <c r="S39" s="503"/>
      <c r="T39" s="472"/>
      <c r="U39" s="477"/>
      <c r="V39" s="478"/>
      <c r="W39" s="471"/>
      <c r="X39" s="472"/>
      <c r="Y39" s="472"/>
      <c r="Z39" s="477"/>
      <c r="AA39" s="478"/>
      <c r="AB39" s="471"/>
      <c r="AC39" s="472"/>
    </row>
    <row r="40" spans="1:29" ht="15.75" customHeight="1">
      <c r="A40" s="3" t="s">
        <v>72</v>
      </c>
      <c r="B40" s="503">
        <v>9423</v>
      </c>
      <c r="C40" s="338">
        <v>15341</v>
      </c>
      <c r="D40" s="14">
        <f t="shared" si="0"/>
        <v>1.6280377799002441</v>
      </c>
      <c r="E40" s="472"/>
      <c r="F40" s="3" t="s">
        <v>120</v>
      </c>
      <c r="G40" s="503">
        <v>16377</v>
      </c>
      <c r="H40" s="338">
        <v>51783</v>
      </c>
      <c r="I40" s="14">
        <f t="shared" si="1"/>
        <v>3.161934420223484</v>
      </c>
      <c r="J40" s="472"/>
      <c r="K40" s="3" t="s">
        <v>168</v>
      </c>
      <c r="L40" s="503">
        <v>51134</v>
      </c>
      <c r="M40" s="338">
        <v>204547</v>
      </c>
      <c r="N40" s="14">
        <f t="shared" si="2"/>
        <v>4.0002151210544845</v>
      </c>
      <c r="O40" s="3"/>
      <c r="P40" s="337"/>
      <c r="Q40" s="338"/>
      <c r="R40" s="3"/>
      <c r="S40" s="503"/>
      <c r="T40" s="472"/>
      <c r="U40" s="477"/>
      <c r="V40" s="478"/>
      <c r="W40" s="471"/>
      <c r="X40" s="472"/>
      <c r="Y40" s="472"/>
      <c r="Z40" s="477"/>
      <c r="AA40" s="478"/>
      <c r="AB40" s="471"/>
      <c r="AC40" s="472"/>
    </row>
    <row r="41" spans="1:29" ht="15.75" customHeight="1">
      <c r="A41" s="379" t="s">
        <v>73</v>
      </c>
      <c r="B41" s="503">
        <v>9084</v>
      </c>
      <c r="C41" s="338">
        <v>36736</v>
      </c>
      <c r="D41" s="14">
        <f t="shared" si="0"/>
        <v>4.0440334654337295</v>
      </c>
      <c r="E41" s="472"/>
      <c r="F41" s="3" t="s">
        <v>121</v>
      </c>
      <c r="G41" s="503">
        <v>19805</v>
      </c>
      <c r="H41" s="338">
        <v>77066</v>
      </c>
      <c r="I41" s="14">
        <f t="shared" si="1"/>
        <v>3.8912395859631408</v>
      </c>
      <c r="J41" s="472"/>
      <c r="K41" s="3" t="s">
        <v>188</v>
      </c>
      <c r="L41" s="503">
        <v>53149</v>
      </c>
      <c r="M41" s="338">
        <v>69479</v>
      </c>
      <c r="N41" s="14">
        <f t="shared" si="2"/>
        <v>1.3072494308453593</v>
      </c>
      <c r="O41" s="3"/>
      <c r="P41" s="337"/>
      <c r="Q41" s="338"/>
      <c r="R41" s="3"/>
      <c r="S41" s="503"/>
      <c r="T41" s="472"/>
      <c r="U41" s="477"/>
      <c r="V41" s="478"/>
      <c r="W41" s="479"/>
      <c r="X41" s="472"/>
      <c r="Y41" s="472"/>
      <c r="Z41" s="477"/>
      <c r="AA41" s="478"/>
      <c r="AB41" s="471"/>
      <c r="AC41" s="472"/>
    </row>
    <row r="42" spans="1:29" ht="15.75" customHeight="1">
      <c r="A42" s="3" t="s">
        <v>74</v>
      </c>
      <c r="B42" s="503">
        <v>38473</v>
      </c>
      <c r="C42" s="338">
        <v>220994</v>
      </c>
      <c r="D42" s="14">
        <f t="shared" si="0"/>
        <v>5.7441322485899198</v>
      </c>
      <c r="E42" s="472"/>
      <c r="F42" s="3" t="s">
        <v>122</v>
      </c>
      <c r="G42" s="503">
        <v>13135</v>
      </c>
      <c r="H42" s="338">
        <v>34962</v>
      </c>
      <c r="I42" s="14">
        <f t="shared" si="1"/>
        <v>2.6617434335744194</v>
      </c>
      <c r="J42" s="472"/>
      <c r="K42" s="3" t="s">
        <v>170</v>
      </c>
      <c r="L42" s="503">
        <v>218114</v>
      </c>
      <c r="M42" s="338">
        <v>1080597</v>
      </c>
      <c r="N42" s="14">
        <f t="shared" si="2"/>
        <v>4.9542762041868018</v>
      </c>
      <c r="O42" s="3"/>
      <c r="P42" s="337"/>
      <c r="Q42" s="338"/>
      <c r="R42" s="3"/>
      <c r="S42" s="503"/>
      <c r="T42" s="472"/>
      <c r="U42" s="477"/>
      <c r="V42" s="478"/>
      <c r="W42" s="471"/>
      <c r="X42" s="472"/>
      <c r="Y42" s="472"/>
      <c r="Z42" s="477"/>
      <c r="AA42" s="478"/>
      <c r="AB42" s="471"/>
      <c r="AC42" s="472"/>
    </row>
    <row r="43" spans="1:29" ht="15.75" customHeight="1">
      <c r="A43" s="3" t="s">
        <v>75</v>
      </c>
      <c r="B43" s="503">
        <v>211695</v>
      </c>
      <c r="C43" s="338">
        <v>320272</v>
      </c>
      <c r="D43" s="14">
        <f t="shared" si="0"/>
        <v>1.5128935496823259</v>
      </c>
      <c r="E43" s="472"/>
      <c r="F43" s="3" t="s">
        <v>123</v>
      </c>
      <c r="G43" s="503">
        <v>5899</v>
      </c>
      <c r="H43" s="338">
        <v>39938</v>
      </c>
      <c r="I43" s="14">
        <f t="shared" si="1"/>
        <v>6.7703000508560773</v>
      </c>
      <c r="J43" s="472"/>
      <c r="K43" s="3" t="s">
        <v>171</v>
      </c>
      <c r="L43" s="503">
        <v>59387</v>
      </c>
      <c r="M43" s="338">
        <v>567766</v>
      </c>
      <c r="N43" s="14">
        <f t="shared" si="2"/>
        <v>9.560442521090474</v>
      </c>
      <c r="O43" s="3"/>
      <c r="P43" s="337"/>
      <c r="Q43" s="338"/>
      <c r="R43" s="379"/>
      <c r="S43" s="503"/>
      <c r="T43" s="472"/>
      <c r="U43" s="477"/>
      <c r="V43" s="478"/>
      <c r="W43" s="471"/>
      <c r="X43" s="472"/>
      <c r="Y43" s="472"/>
      <c r="Z43" s="477"/>
      <c r="AA43" s="478"/>
      <c r="AB43" s="471"/>
      <c r="AC43" s="472"/>
    </row>
    <row r="44" spans="1:29" ht="15.75" customHeight="1">
      <c r="A44" s="3" t="s">
        <v>76</v>
      </c>
      <c r="B44" s="503">
        <v>12437</v>
      </c>
      <c r="C44" s="338">
        <v>49424</v>
      </c>
      <c r="D44" s="14">
        <f t="shared" si="0"/>
        <v>3.9739487014553347</v>
      </c>
      <c r="E44" s="472"/>
      <c r="F44" s="3" t="s">
        <v>124</v>
      </c>
      <c r="G44" s="503">
        <v>6517</v>
      </c>
      <c r="H44" s="338">
        <v>20123</v>
      </c>
      <c r="I44" s="14">
        <f t="shared" si="1"/>
        <v>3.0877704465244746</v>
      </c>
      <c r="J44" s="472"/>
      <c r="K44" s="3" t="s">
        <v>172</v>
      </c>
      <c r="L44" s="503">
        <v>17087</v>
      </c>
      <c r="M44" s="338">
        <v>73673</v>
      </c>
      <c r="N44" s="14">
        <f t="shared" si="2"/>
        <v>4.3116404283958563</v>
      </c>
      <c r="O44" s="3"/>
      <c r="P44" s="337"/>
      <c r="Q44" s="338"/>
      <c r="R44" s="3"/>
      <c r="S44" s="503"/>
      <c r="T44" s="472"/>
      <c r="U44" s="477"/>
      <c r="V44" s="478"/>
      <c r="W44" s="471"/>
      <c r="X44" s="472"/>
      <c r="Y44" s="472"/>
      <c r="Z44" s="477"/>
      <c r="AA44" s="478"/>
      <c r="AB44" s="471"/>
      <c r="AC44" s="472"/>
    </row>
    <row r="45" spans="1:29" ht="15.75" customHeight="1">
      <c r="A45" s="379" t="s">
        <v>77</v>
      </c>
      <c r="B45" s="503">
        <v>9906</v>
      </c>
      <c r="C45" s="338">
        <v>28627</v>
      </c>
      <c r="D45" s="14">
        <f t="shared" si="0"/>
        <v>2.8898647284474057</v>
      </c>
      <c r="E45" s="472"/>
      <c r="F45" s="3" t="s">
        <v>125</v>
      </c>
      <c r="G45" s="503">
        <v>165571</v>
      </c>
      <c r="H45" s="338">
        <v>1027315</v>
      </c>
      <c r="I45" s="14">
        <f t="shared" si="1"/>
        <v>6.2046795634501208</v>
      </c>
      <c r="J45" s="472"/>
      <c r="K45" s="3"/>
      <c r="L45" s="3"/>
      <c r="M45" s="279"/>
      <c r="N45" s="14"/>
      <c r="R45" s="3"/>
      <c r="S45" s="503"/>
      <c r="T45" s="472"/>
      <c r="U45" s="477"/>
      <c r="V45" s="478"/>
      <c r="W45" s="479"/>
      <c r="X45" s="472"/>
      <c r="Y45" s="472"/>
      <c r="Z45" s="477"/>
      <c r="AA45" s="478"/>
      <c r="AB45" s="471"/>
      <c r="AC45" s="472"/>
    </row>
    <row r="46" spans="1:29" ht="15.75" customHeight="1">
      <c r="A46" s="3" t="s">
        <v>78</v>
      </c>
      <c r="B46" s="503">
        <v>159471</v>
      </c>
      <c r="C46" s="338">
        <v>637649</v>
      </c>
      <c r="D46" s="14">
        <f t="shared" si="0"/>
        <v>3.9985263778367228</v>
      </c>
      <c r="E46" s="472"/>
      <c r="F46" s="3" t="s">
        <v>126</v>
      </c>
      <c r="G46" s="503">
        <v>75021</v>
      </c>
      <c r="H46" s="338">
        <v>538915</v>
      </c>
      <c r="I46" s="14">
        <f t="shared" si="1"/>
        <v>7.1835219471881206</v>
      </c>
      <c r="J46" s="472"/>
      <c r="N46" s="14"/>
      <c r="R46" s="3"/>
      <c r="S46" s="503"/>
      <c r="T46" s="472"/>
      <c r="U46" s="477"/>
      <c r="V46" s="478"/>
      <c r="W46" s="471"/>
      <c r="X46" s="472"/>
      <c r="Y46" s="472"/>
      <c r="Z46" s="477"/>
      <c r="AA46" s="478"/>
      <c r="AB46" s="471"/>
      <c r="AC46" s="472"/>
    </row>
    <row r="47" spans="1:29" ht="15.75" customHeight="1">
      <c r="A47" s="3"/>
      <c r="B47" s="3"/>
      <c r="C47" s="279"/>
      <c r="D47" s="14"/>
      <c r="E47" s="14"/>
      <c r="F47" s="3"/>
      <c r="G47" s="3"/>
      <c r="H47" s="279"/>
      <c r="I47" s="14"/>
      <c r="J47" s="14"/>
      <c r="K47" s="8" t="s">
        <v>11</v>
      </c>
      <c r="L47" s="335">
        <f>MEDIAN(L4:L44,G4:G46,B4:B46)</f>
        <v>25251</v>
      </c>
      <c r="M47" s="335">
        <f>MEDIAN(M4:M44,H4:H46,C4:C46)</f>
        <v>110560</v>
      </c>
      <c r="N47" s="58"/>
      <c r="R47" s="3"/>
      <c r="S47" s="503"/>
      <c r="T47" s="472"/>
      <c r="U47" s="477"/>
      <c r="V47" s="478"/>
      <c r="W47" s="471"/>
      <c r="X47" s="472"/>
      <c r="Y47" s="472"/>
      <c r="Z47" s="465"/>
      <c r="AA47" s="465"/>
      <c r="AB47" s="465"/>
      <c r="AC47" s="472"/>
    </row>
    <row r="48" spans="1:29" ht="15.75" customHeight="1">
      <c r="A48" s="3"/>
      <c r="B48" s="3"/>
      <c r="C48" s="279"/>
      <c r="D48" s="14"/>
      <c r="E48" s="14"/>
      <c r="F48" s="3"/>
      <c r="G48" s="19"/>
      <c r="H48" s="279"/>
      <c r="I48" s="14"/>
      <c r="J48" s="14"/>
      <c r="K48" s="8" t="s">
        <v>10</v>
      </c>
      <c r="L48" s="335">
        <f>AVERAGE(L4:L44,G4:G46,B4:B46)</f>
        <v>63676.787401574802</v>
      </c>
      <c r="M48" s="335">
        <f>AVERAGE(M4:M44,H4:H46,C4:C46)</f>
        <v>273802.67716535431</v>
      </c>
      <c r="N48" s="58"/>
      <c r="R48" s="3"/>
      <c r="S48" s="503"/>
      <c r="T48" s="472"/>
      <c r="U48" s="477"/>
      <c r="V48" s="478"/>
      <c r="W48" s="471"/>
      <c r="X48" s="472"/>
      <c r="Y48" s="465"/>
      <c r="Z48" s="474"/>
      <c r="AA48" s="475"/>
      <c r="AB48" s="475"/>
      <c r="AC48" s="472"/>
    </row>
    <row r="49" spans="1:29" ht="15.75" customHeight="1">
      <c r="A49" s="3"/>
      <c r="B49" s="3"/>
      <c r="C49" s="279"/>
      <c r="D49" s="14"/>
      <c r="E49" s="14"/>
      <c r="F49" s="3"/>
      <c r="G49" s="3"/>
      <c r="H49" s="279"/>
      <c r="I49" s="14"/>
      <c r="J49" s="14"/>
      <c r="K49" s="8" t="s">
        <v>237</v>
      </c>
      <c r="L49" s="335">
        <f>SUM(L4:L44,G4:G46,B4:B46)</f>
        <v>8086952</v>
      </c>
      <c r="M49" s="335">
        <f>SUM(M4:M44,H4:H46,C4:C46)</f>
        <v>34772940</v>
      </c>
      <c r="N49" s="14"/>
      <c r="R49" s="3"/>
      <c r="S49" s="503"/>
      <c r="T49" s="472"/>
      <c r="U49" s="470"/>
      <c r="V49" s="470"/>
      <c r="W49" s="471"/>
      <c r="X49" s="472"/>
      <c r="Y49" s="465"/>
      <c r="Z49" s="474"/>
      <c r="AA49" s="475"/>
      <c r="AB49" s="475"/>
      <c r="AC49" s="476"/>
    </row>
    <row r="50" spans="1:29" ht="14.25" customHeight="1">
      <c r="C50" s="279"/>
      <c r="D50" s="14"/>
      <c r="E50" s="14"/>
      <c r="H50" s="279"/>
      <c r="I50" s="14"/>
      <c r="J50" s="14"/>
      <c r="K50" s="6"/>
      <c r="L50" s="6"/>
      <c r="M50" s="279"/>
      <c r="N50" s="14"/>
      <c r="R50" s="3"/>
      <c r="S50" s="503"/>
      <c r="T50" s="472"/>
      <c r="U50" s="470"/>
      <c r="V50" s="470"/>
      <c r="W50" s="471"/>
      <c r="X50" s="472"/>
      <c r="Y50" s="465"/>
      <c r="Z50" s="474"/>
      <c r="AA50" s="475"/>
      <c r="AB50" s="475"/>
      <c r="AC50" s="476"/>
    </row>
    <row r="51" spans="1:29" ht="23.45" customHeight="1">
      <c r="A51" s="580" t="s">
        <v>364</v>
      </c>
      <c r="B51" s="12">
        <v>1339</v>
      </c>
      <c r="C51" s="279"/>
      <c r="D51" s="14"/>
      <c r="E51" s="14"/>
      <c r="H51" s="279"/>
      <c r="I51" s="14"/>
      <c r="J51" s="14"/>
      <c r="K51" s="6"/>
      <c r="L51" s="6"/>
      <c r="M51" s="279"/>
      <c r="N51" s="14"/>
      <c r="R51" s="471"/>
      <c r="S51" s="472"/>
      <c r="T51" s="472"/>
      <c r="U51" s="465"/>
      <c r="V51" s="465"/>
      <c r="W51" s="471"/>
      <c r="X51" s="472"/>
      <c r="Y51" s="472"/>
      <c r="Z51" s="473"/>
      <c r="AA51" s="473"/>
      <c r="AB51" s="471"/>
      <c r="AC51" s="472"/>
    </row>
    <row r="52" spans="1:29" ht="23.25">
      <c r="A52" s="580" t="s">
        <v>365</v>
      </c>
      <c r="B52" s="12">
        <v>26580</v>
      </c>
      <c r="C52" s="279"/>
      <c r="D52" s="14"/>
      <c r="E52" s="14"/>
      <c r="H52" s="279"/>
      <c r="I52" s="14"/>
      <c r="J52" s="14"/>
      <c r="M52" s="279"/>
      <c r="N52" s="14"/>
      <c r="R52" s="471"/>
      <c r="S52" s="472"/>
      <c r="T52" s="472"/>
      <c r="U52" s="465"/>
      <c r="V52" s="465"/>
      <c r="W52" s="471"/>
      <c r="X52" s="472"/>
      <c r="Y52" s="472"/>
      <c r="Z52" s="465"/>
      <c r="AA52" s="465"/>
      <c r="AB52" s="471"/>
      <c r="AC52" s="472"/>
    </row>
    <row r="53" spans="1:29" ht="14.25" customHeight="1">
      <c r="A53" s="8" t="s">
        <v>366</v>
      </c>
      <c r="B53" s="335">
        <f>SUM(B51:B52)</f>
        <v>27919</v>
      </c>
      <c r="D53" s="14"/>
      <c r="E53" s="14"/>
      <c r="F53" s="3"/>
      <c r="G53" s="3"/>
      <c r="H53" s="279"/>
      <c r="I53" s="14"/>
      <c r="J53" s="14"/>
      <c r="M53" s="201"/>
      <c r="R53" s="475"/>
      <c r="S53" s="472"/>
      <c r="T53" s="472"/>
      <c r="U53" s="470"/>
      <c r="V53" s="470"/>
      <c r="W53" s="471"/>
      <c r="X53" s="472"/>
      <c r="Y53" s="472"/>
      <c r="Z53" s="465"/>
      <c r="AA53" s="465"/>
      <c r="AB53" s="466"/>
      <c r="AC53" s="465"/>
    </row>
    <row r="54" spans="1:29" ht="14.25" customHeight="1">
      <c r="A54" s="6"/>
      <c r="B54" s="6"/>
      <c r="C54" s="279"/>
      <c r="D54" s="14"/>
      <c r="E54" s="14"/>
      <c r="F54" s="6"/>
      <c r="G54" s="6"/>
      <c r="H54" s="279"/>
      <c r="I54" s="14"/>
      <c r="J54" s="14"/>
      <c r="R54" s="349"/>
    </row>
    <row r="55" spans="1:29" ht="14.25" customHeight="1">
      <c r="D55" s="3"/>
      <c r="E55" s="3"/>
      <c r="F55" s="6"/>
      <c r="G55" s="6"/>
      <c r="I55" s="71"/>
      <c r="J55" s="71"/>
      <c r="M55" s="235"/>
      <c r="R55" s="349"/>
    </row>
    <row r="56" spans="1:29" ht="14.25" customHeight="1">
      <c r="A56" s="9"/>
      <c r="B56" s="9"/>
      <c r="D56" s="3"/>
      <c r="E56" s="3"/>
      <c r="F56" s="3"/>
      <c r="G56" s="3"/>
      <c r="I56" s="71"/>
      <c r="J56" s="71"/>
      <c r="M56" s="235"/>
      <c r="R56" s="349"/>
    </row>
    <row r="57" spans="1:29" ht="14.25" customHeight="1">
      <c r="M57" s="235"/>
      <c r="R57" s="349"/>
    </row>
    <row r="58" spans="1:29" ht="14.25" customHeight="1">
      <c r="R58" s="349"/>
    </row>
    <row r="59" spans="1:29" ht="14.25" customHeight="1">
      <c r="R59" s="349"/>
    </row>
    <row r="60" spans="1:29" ht="14.25" customHeight="1">
      <c r="R60" s="349"/>
    </row>
    <row r="61" spans="1:29" ht="14.25" customHeight="1">
      <c r="R61" s="349"/>
    </row>
    <row r="62" spans="1:29" ht="14.25" customHeight="1">
      <c r="R62" s="349"/>
    </row>
    <row r="63" spans="1:29" ht="14.25" customHeight="1">
      <c r="R63" s="349"/>
    </row>
    <row r="64" spans="1:29" ht="14.25" customHeight="1">
      <c r="R64" s="349"/>
    </row>
    <row r="65" spans="18:18" ht="14.25" customHeight="1">
      <c r="R65" s="349"/>
    </row>
    <row r="66" spans="18:18" ht="14.25" customHeight="1">
      <c r="R66" s="349"/>
    </row>
    <row r="67" spans="18:18" ht="14.25" customHeight="1">
      <c r="R67" s="349"/>
    </row>
    <row r="68" spans="18:18" ht="14.25" customHeight="1">
      <c r="R68" s="349"/>
    </row>
    <row r="69" spans="18:18" ht="14.25" customHeight="1">
      <c r="R69" s="349"/>
    </row>
    <row r="70" spans="18:18" ht="14.25" customHeight="1">
      <c r="R70" s="349"/>
    </row>
    <row r="71" spans="18:18" ht="14.25" customHeight="1">
      <c r="R71" s="349"/>
    </row>
    <row r="72" spans="18:18" ht="14.25" customHeight="1">
      <c r="R72" s="349"/>
    </row>
    <row r="73" spans="18:18" ht="14.25" customHeight="1">
      <c r="R73" s="349"/>
    </row>
    <row r="74" spans="18:18" ht="14.25" customHeight="1">
      <c r="R74" s="349"/>
    </row>
    <row r="75" spans="18:18" ht="14.25" customHeight="1">
      <c r="R75" s="349"/>
    </row>
    <row r="76" spans="18:18" ht="14.25" customHeight="1">
      <c r="R76" s="349"/>
    </row>
    <row r="77" spans="18:18" ht="14.25" customHeight="1">
      <c r="R77" s="349"/>
    </row>
    <row r="78" spans="18:18" ht="14.25" customHeight="1">
      <c r="R78" s="349"/>
    </row>
    <row r="79" spans="18:18" ht="14.25" customHeight="1">
      <c r="R79" s="349"/>
    </row>
    <row r="80" spans="18:18" ht="14.25" customHeight="1">
      <c r="R80" s="349"/>
    </row>
    <row r="81" spans="18:20" ht="14.25" customHeight="1">
      <c r="R81" s="530"/>
      <c r="S81" s="348"/>
      <c r="T81" s="348"/>
    </row>
    <row r="82" spans="18:20" ht="14.25" customHeight="1">
      <c r="R82" s="349"/>
    </row>
    <row r="83" spans="18:20" ht="14.25" customHeight="1">
      <c r="R83" s="349"/>
    </row>
    <row r="84" spans="18:20" ht="14.25" customHeight="1">
      <c r="R84" s="349"/>
    </row>
    <row r="85" spans="18:20" ht="14.25" customHeight="1">
      <c r="R85" s="349"/>
    </row>
    <row r="86" spans="18:20" ht="14.25" customHeight="1">
      <c r="R86" s="349"/>
    </row>
    <row r="87" spans="18:20" ht="14.25" customHeight="1">
      <c r="R87" s="349"/>
    </row>
    <row r="88" spans="18:20" ht="14.25" customHeight="1">
      <c r="R88" s="349"/>
    </row>
    <row r="89" spans="18:20" ht="14.25" customHeight="1">
      <c r="R89" s="349"/>
    </row>
    <row r="90" spans="18:20" ht="14.25" customHeight="1">
      <c r="R90" s="349"/>
    </row>
    <row r="91" spans="18:20" ht="14.25" customHeight="1">
      <c r="R91" s="349"/>
    </row>
    <row r="92" spans="18:20" ht="14.25" customHeight="1">
      <c r="R92" s="349"/>
    </row>
    <row r="93" spans="18:20" ht="14.25" customHeight="1">
      <c r="R93" s="349"/>
    </row>
    <row r="94" spans="18:20" ht="14.25" customHeight="1">
      <c r="R94" s="349"/>
    </row>
    <row r="95" spans="18:20" ht="14.25" customHeight="1">
      <c r="R95" s="349"/>
    </row>
    <row r="96" spans="18:20" ht="14.25" customHeight="1">
      <c r="R96" s="349"/>
    </row>
    <row r="97" spans="18:18" ht="14.25" customHeight="1">
      <c r="R97" s="349"/>
    </row>
    <row r="98" spans="18:18" ht="14.25" customHeight="1">
      <c r="R98" s="349"/>
    </row>
    <row r="99" spans="18:18" ht="14.25" customHeight="1">
      <c r="R99" s="349"/>
    </row>
    <row r="100" spans="18:18" ht="14.25" customHeight="1">
      <c r="R100" s="349"/>
    </row>
    <row r="101" spans="18:18" ht="14.25" customHeight="1">
      <c r="R101" s="349"/>
    </row>
    <row r="102" spans="18:18" ht="14.25" customHeight="1">
      <c r="R102" s="349"/>
    </row>
    <row r="103" spans="18:18" ht="14.25" customHeight="1">
      <c r="R103" s="349"/>
    </row>
    <row r="104" spans="18:18" ht="14.25" customHeight="1">
      <c r="R104" s="349"/>
    </row>
    <row r="105" spans="18:18" ht="14.25" customHeight="1">
      <c r="R105" s="349"/>
    </row>
    <row r="106" spans="18:18" ht="14.25" customHeight="1">
      <c r="R106" s="349"/>
    </row>
    <row r="107" spans="18:18" ht="14.25" customHeight="1">
      <c r="R107" s="349"/>
    </row>
    <row r="108" spans="18:18" ht="14.25" customHeight="1">
      <c r="R108" s="349"/>
    </row>
    <row r="109" spans="18:18" ht="14.25" customHeight="1">
      <c r="R109" s="349"/>
    </row>
    <row r="110" spans="18:18" ht="14.25" customHeight="1">
      <c r="R110" s="349"/>
    </row>
    <row r="111" spans="18:18" ht="14.25" customHeight="1">
      <c r="R111" s="349"/>
    </row>
    <row r="112" spans="18:18" ht="14.25" customHeight="1">
      <c r="R112" s="349"/>
    </row>
    <row r="113" spans="18:18" ht="14.25" customHeight="1">
      <c r="R113" s="349"/>
    </row>
    <row r="114" spans="18:18" ht="14.25" customHeight="1">
      <c r="R114" s="349"/>
    </row>
    <row r="115" spans="18:18" ht="14.25" customHeight="1">
      <c r="R115" s="349"/>
    </row>
    <row r="116" spans="18:18" ht="14.25" customHeight="1">
      <c r="R116" s="349"/>
    </row>
    <row r="117" spans="18:18" ht="14.25" customHeight="1">
      <c r="R117" s="349"/>
    </row>
    <row r="118" spans="18:18" ht="14.25" customHeight="1">
      <c r="R118" s="349"/>
    </row>
    <row r="119" spans="18:18" ht="14.25" customHeight="1">
      <c r="R119" s="349"/>
    </row>
    <row r="120" spans="18:18" ht="14.25" customHeight="1">
      <c r="R120" s="349"/>
    </row>
    <row r="121" spans="18:18" ht="14.25" customHeight="1">
      <c r="R121" s="349"/>
    </row>
    <row r="122" spans="18:18" ht="14.25" customHeight="1">
      <c r="R122" s="349"/>
    </row>
    <row r="123" spans="18:18" ht="14.25" customHeight="1">
      <c r="R123" s="349"/>
    </row>
    <row r="124" spans="18:18" ht="14.25" customHeight="1">
      <c r="R124" s="349"/>
    </row>
    <row r="125" spans="18:18" ht="14.25" customHeight="1">
      <c r="R125" s="349"/>
    </row>
    <row r="126" spans="18:18" ht="14.25" customHeight="1">
      <c r="R126" s="349"/>
    </row>
    <row r="127" spans="18:18" ht="14.25" customHeight="1">
      <c r="R127" s="349"/>
    </row>
    <row r="128" spans="18:18" ht="14.25" customHeight="1">
      <c r="R128" s="349"/>
    </row>
    <row r="129" spans="18:18" ht="14.25" customHeight="1">
      <c r="R129" s="349"/>
    </row>
    <row r="130" spans="18:18" ht="14.25" customHeight="1">
      <c r="R130" s="349"/>
    </row>
    <row r="131" spans="18:18" ht="14.25" customHeight="1">
      <c r="R131" s="70"/>
    </row>
    <row r="134" spans="18:18" ht="14.25" customHeight="1">
      <c r="R134" s="348"/>
    </row>
    <row r="136" spans="18:18" ht="14.25" customHeight="1">
      <c r="R136" s="348"/>
    </row>
    <row r="138" spans="18:18" ht="14.25" customHeight="1">
      <c r="R138" s="348"/>
    </row>
  </sheetData>
  <sortState xmlns:xlrd2="http://schemas.microsoft.com/office/spreadsheetml/2017/richdata2" ref="P4:Q44">
    <sortCondition ref="P4:P44"/>
  </sortState>
  <pageMargins left="0.51181102362204722"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M127"/>
  <sheetViews>
    <sheetView zoomScaleNormal="100" workbookViewId="0">
      <pane ySplit="3" topLeftCell="A4" activePane="bottomLeft" state="frozen"/>
      <selection activeCell="J2" sqref="J2"/>
      <selection pane="bottomLeft" activeCell="F3" sqref="F3"/>
    </sheetView>
  </sheetViews>
  <sheetFormatPr defaultColWidth="9.140625" defaultRowHeight="14.25" customHeight="1"/>
  <cols>
    <col min="1" max="1" width="24.5703125" customWidth="1"/>
    <col min="2" max="2" width="19.85546875" customWidth="1"/>
    <col min="3" max="3" width="21.140625" customWidth="1"/>
    <col min="4" max="4" width="19.7109375" customWidth="1"/>
    <col min="5" max="5" width="12.7109375" style="3" bestFit="1" customWidth="1"/>
    <col min="6" max="6" width="15.140625" bestFit="1" customWidth="1"/>
    <col min="7" max="7" width="9.85546875" bestFit="1" customWidth="1"/>
    <col min="8" max="8" width="12.85546875" bestFit="1" customWidth="1"/>
    <col min="9" max="9" width="7.85546875" bestFit="1" customWidth="1"/>
    <col min="10" max="10" width="14.140625" bestFit="1" customWidth="1"/>
    <col min="11" max="11" width="14.28515625" bestFit="1" customWidth="1"/>
    <col min="12" max="12" width="11.5703125" bestFit="1" customWidth="1"/>
  </cols>
  <sheetData>
    <row r="1" spans="1:13" ht="14.25" customHeight="1">
      <c r="A1" s="10" t="s">
        <v>367</v>
      </c>
      <c r="E1" s="142"/>
      <c r="I1" s="3"/>
      <c r="J1" s="3"/>
      <c r="K1" s="3"/>
      <c r="L1" s="3"/>
    </row>
    <row r="2" spans="1:13" ht="14.25" customHeight="1">
      <c r="I2" s="3"/>
      <c r="J2" s="3"/>
      <c r="K2" s="3"/>
      <c r="L2" s="3"/>
    </row>
    <row r="3" spans="1:13" s="2" customFormat="1" ht="14.25" customHeight="1">
      <c r="A3" s="4"/>
      <c r="B3" s="262" t="s">
        <v>368</v>
      </c>
      <c r="C3" s="262" t="s">
        <v>369</v>
      </c>
      <c r="D3" s="262" t="s">
        <v>366</v>
      </c>
      <c r="F3" s="511"/>
      <c r="G3" s="511"/>
      <c r="H3" s="511"/>
      <c r="I3" s="511"/>
      <c r="J3" s="459"/>
      <c r="K3" s="459"/>
      <c r="L3" s="459"/>
      <c r="M3" s="458"/>
    </row>
    <row r="4" spans="1:13" ht="14.25" customHeight="1">
      <c r="A4" s="511" t="s">
        <v>313</v>
      </c>
      <c r="B4" s="512">
        <v>69187</v>
      </c>
      <c r="C4" s="512">
        <v>15542</v>
      </c>
      <c r="D4" s="512">
        <v>84729</v>
      </c>
      <c r="E4" s="457"/>
      <c r="J4" s="19"/>
      <c r="K4" s="338"/>
      <c r="L4" s="338"/>
      <c r="M4" s="458"/>
    </row>
    <row r="5" spans="1:13" ht="14.25" customHeight="1">
      <c r="A5" s="511" t="s">
        <v>185</v>
      </c>
      <c r="B5" s="512">
        <v>101782</v>
      </c>
      <c r="C5" s="512">
        <v>2094</v>
      </c>
      <c r="D5" s="512">
        <v>103876</v>
      </c>
      <c r="E5" s="457"/>
      <c r="J5" s="19"/>
      <c r="K5" s="338"/>
      <c r="L5" s="338"/>
      <c r="M5" s="458"/>
    </row>
    <row r="6" spans="1:13" ht="14.25" customHeight="1">
      <c r="A6" s="511" t="s">
        <v>28</v>
      </c>
      <c r="B6" s="512">
        <v>13412</v>
      </c>
      <c r="C6" s="513"/>
      <c r="D6" s="512">
        <v>13412</v>
      </c>
      <c r="E6" s="457"/>
      <c r="J6" s="19"/>
      <c r="K6" s="337"/>
      <c r="L6" s="338"/>
      <c r="M6" s="458"/>
    </row>
    <row r="7" spans="1:13" ht="14.25" customHeight="1">
      <c r="A7" s="511" t="s">
        <v>29</v>
      </c>
      <c r="B7" s="512">
        <v>64913</v>
      </c>
      <c r="C7" s="512">
        <v>8558</v>
      </c>
      <c r="D7" s="512">
        <v>73471</v>
      </c>
      <c r="E7" s="457"/>
      <c r="J7" s="19"/>
      <c r="K7" s="338"/>
      <c r="L7" s="338"/>
      <c r="M7" s="458"/>
    </row>
    <row r="8" spans="1:13" ht="14.25" customHeight="1">
      <c r="A8" s="511" t="s">
        <v>31</v>
      </c>
      <c r="B8" s="512">
        <v>157637</v>
      </c>
      <c r="C8" s="512">
        <v>21953</v>
      </c>
      <c r="D8" s="512">
        <v>179590</v>
      </c>
      <c r="E8" s="457"/>
      <c r="J8" s="19"/>
      <c r="K8" s="338"/>
      <c r="L8" s="338"/>
      <c r="M8" s="458"/>
    </row>
    <row r="9" spans="1:13" ht="14.25" customHeight="1">
      <c r="A9" s="511" t="s">
        <v>32</v>
      </c>
      <c r="B9" s="512">
        <v>64324</v>
      </c>
      <c r="C9" s="512">
        <v>3264</v>
      </c>
      <c r="D9" s="512">
        <v>67588</v>
      </c>
      <c r="E9" s="457"/>
      <c r="J9" s="19"/>
      <c r="K9" s="338"/>
      <c r="L9" s="338"/>
      <c r="M9" s="458"/>
    </row>
    <row r="10" spans="1:13" ht="14.25" customHeight="1">
      <c r="A10" s="511" t="s">
        <v>36</v>
      </c>
      <c r="B10" s="512">
        <v>42551</v>
      </c>
      <c r="C10" s="513">
        <v>642</v>
      </c>
      <c r="D10" s="512">
        <v>43193</v>
      </c>
      <c r="E10" s="457"/>
      <c r="J10" s="19"/>
      <c r="K10" s="337"/>
      <c r="L10" s="338"/>
      <c r="M10" s="458"/>
    </row>
    <row r="11" spans="1:13" ht="14.25" customHeight="1">
      <c r="A11" s="511" t="s">
        <v>209</v>
      </c>
      <c r="B11" s="512">
        <v>37827</v>
      </c>
      <c r="C11" s="512">
        <v>2365</v>
      </c>
      <c r="D11" s="512">
        <v>40192</v>
      </c>
      <c r="E11" s="457"/>
      <c r="J11" s="19"/>
      <c r="K11" s="338"/>
      <c r="L11" s="338"/>
      <c r="M11" s="458"/>
    </row>
    <row r="12" spans="1:13" ht="14.25" customHeight="1">
      <c r="A12" s="511" t="s">
        <v>37</v>
      </c>
      <c r="B12" s="512">
        <v>289761</v>
      </c>
      <c r="C12" s="512">
        <v>21385</v>
      </c>
      <c r="D12" s="512">
        <v>311146</v>
      </c>
      <c r="E12" s="457"/>
      <c r="J12" s="19"/>
      <c r="K12" s="338"/>
      <c r="L12" s="338"/>
      <c r="M12" s="458"/>
    </row>
    <row r="13" spans="1:13" ht="14.25" customHeight="1">
      <c r="A13" s="511" t="s">
        <v>41</v>
      </c>
      <c r="B13" s="512">
        <v>94956</v>
      </c>
      <c r="C13" s="512">
        <v>8165</v>
      </c>
      <c r="D13" s="512">
        <v>103121</v>
      </c>
      <c r="E13" s="457"/>
      <c r="J13" s="19"/>
      <c r="K13" s="338"/>
      <c r="L13" s="338"/>
      <c r="M13" s="458"/>
    </row>
    <row r="14" spans="1:13" ht="14.25" customHeight="1">
      <c r="A14" s="511" t="s">
        <v>43</v>
      </c>
      <c r="B14" s="512">
        <v>24386</v>
      </c>
      <c r="C14" s="513">
        <v>383</v>
      </c>
      <c r="D14" s="512">
        <v>24769</v>
      </c>
      <c r="E14" s="457"/>
      <c r="J14" s="19"/>
      <c r="K14" s="337"/>
      <c r="L14" s="338"/>
      <c r="M14" s="458"/>
    </row>
    <row r="15" spans="1:13" ht="14.25" customHeight="1">
      <c r="A15" s="511" t="s">
        <v>47</v>
      </c>
      <c r="B15" s="512">
        <v>32582</v>
      </c>
      <c r="C15" s="512">
        <v>3782</v>
      </c>
      <c r="D15" s="512">
        <v>36364</v>
      </c>
      <c r="E15" s="457"/>
      <c r="J15" s="19"/>
      <c r="K15" s="338"/>
      <c r="L15" s="338"/>
      <c r="M15" s="458"/>
    </row>
    <row r="16" spans="1:13" ht="14.25" customHeight="1">
      <c r="A16" s="511" t="s">
        <v>49</v>
      </c>
      <c r="B16" s="512">
        <v>47486</v>
      </c>
      <c r="C16" s="512">
        <v>13742</v>
      </c>
      <c r="D16" s="512">
        <v>61228</v>
      </c>
      <c r="E16" s="457"/>
      <c r="J16" s="19"/>
      <c r="K16" s="338"/>
      <c r="L16" s="338"/>
      <c r="M16" s="458"/>
    </row>
    <row r="17" spans="1:13" ht="14.25" customHeight="1">
      <c r="A17" s="511" t="s">
        <v>52</v>
      </c>
      <c r="B17" s="512">
        <v>83402</v>
      </c>
      <c r="C17" s="512">
        <v>11196</v>
      </c>
      <c r="D17" s="512">
        <v>94598</v>
      </c>
      <c r="E17" s="457"/>
      <c r="J17" s="19"/>
      <c r="K17" s="338"/>
      <c r="L17" s="338"/>
      <c r="M17" s="458"/>
    </row>
    <row r="18" spans="1:13" ht="14.25" customHeight="1">
      <c r="A18" s="511" t="s">
        <v>54</v>
      </c>
      <c r="B18" s="512">
        <v>94263</v>
      </c>
      <c r="C18" s="512">
        <v>29405</v>
      </c>
      <c r="D18" s="512">
        <v>123668</v>
      </c>
      <c r="E18" s="457"/>
      <c r="J18" s="19"/>
      <c r="K18" s="338"/>
      <c r="L18" s="338"/>
      <c r="M18" s="458"/>
    </row>
    <row r="19" spans="1:13" ht="14.25" customHeight="1">
      <c r="A19" s="511" t="s">
        <v>56</v>
      </c>
      <c r="B19" s="512">
        <v>133195</v>
      </c>
      <c r="C19" s="512">
        <v>8013</v>
      </c>
      <c r="D19" s="512">
        <v>141208</v>
      </c>
      <c r="E19" s="457"/>
      <c r="J19" s="19"/>
      <c r="K19" s="338"/>
      <c r="L19" s="338"/>
      <c r="M19" s="458"/>
    </row>
    <row r="20" spans="1:13" ht="14.25" customHeight="1">
      <c r="A20" s="511" t="s">
        <v>57</v>
      </c>
      <c r="B20" s="512">
        <v>287184</v>
      </c>
      <c r="C20" s="512">
        <v>36818</v>
      </c>
      <c r="D20" s="512">
        <v>324002</v>
      </c>
      <c r="E20" s="457"/>
      <c r="J20" s="19"/>
      <c r="K20" s="338"/>
      <c r="L20" s="338"/>
      <c r="M20" s="458"/>
    </row>
    <row r="21" spans="1:13" ht="14.25" customHeight="1">
      <c r="A21" s="511" t="s">
        <v>59</v>
      </c>
      <c r="B21" s="512">
        <v>278290</v>
      </c>
      <c r="C21" s="512">
        <v>20786</v>
      </c>
      <c r="D21" s="512">
        <v>299076</v>
      </c>
      <c r="E21" s="457"/>
      <c r="J21" s="19"/>
      <c r="K21" s="338"/>
      <c r="L21" s="338"/>
      <c r="M21" s="458"/>
    </row>
    <row r="22" spans="1:13" ht="14.25" customHeight="1">
      <c r="A22" s="511" t="s">
        <v>316</v>
      </c>
      <c r="B22" s="512">
        <v>25743</v>
      </c>
      <c r="C22" s="512">
        <v>1775</v>
      </c>
      <c r="D22" s="512">
        <v>27518</v>
      </c>
      <c r="E22" s="457"/>
      <c r="J22" s="19"/>
      <c r="K22" s="338"/>
      <c r="L22" s="338"/>
      <c r="M22" s="458"/>
    </row>
    <row r="23" spans="1:13" ht="14.25" customHeight="1">
      <c r="A23" s="511" t="s">
        <v>317</v>
      </c>
      <c r="B23" s="512">
        <v>159851</v>
      </c>
      <c r="C23" s="512">
        <v>10703</v>
      </c>
      <c r="D23" s="512">
        <v>170554</v>
      </c>
      <c r="E23" s="457"/>
      <c r="J23" s="19"/>
      <c r="K23" s="338"/>
      <c r="L23" s="338"/>
      <c r="M23" s="458"/>
    </row>
    <row r="24" spans="1:13" ht="14.25" customHeight="1">
      <c r="A24" s="511" t="s">
        <v>217</v>
      </c>
      <c r="B24" s="512">
        <v>137339</v>
      </c>
      <c r="C24" s="512">
        <v>11627</v>
      </c>
      <c r="D24" s="512">
        <v>148966</v>
      </c>
      <c r="E24" s="457"/>
      <c r="J24" s="19"/>
      <c r="K24" s="338"/>
      <c r="L24" s="338"/>
      <c r="M24" s="458"/>
    </row>
    <row r="25" spans="1:13" ht="14.25" customHeight="1">
      <c r="A25" s="511" t="s">
        <v>60</v>
      </c>
      <c r="B25" s="512">
        <v>62244</v>
      </c>
      <c r="C25" s="512">
        <v>4289</v>
      </c>
      <c r="D25" s="512">
        <v>66533</v>
      </c>
      <c r="E25" s="457"/>
      <c r="J25" s="19"/>
      <c r="K25" s="338"/>
      <c r="L25" s="338"/>
      <c r="M25" s="458"/>
    </row>
    <row r="26" spans="1:13" ht="14.25" customHeight="1">
      <c r="A26" s="511" t="s">
        <v>319</v>
      </c>
      <c r="B26" s="512">
        <v>115558</v>
      </c>
      <c r="C26" s="512">
        <v>10353</v>
      </c>
      <c r="D26" s="512">
        <v>125911</v>
      </c>
      <c r="E26" s="457"/>
      <c r="J26" s="19"/>
      <c r="K26" s="338"/>
      <c r="L26" s="338"/>
      <c r="M26" s="458"/>
    </row>
    <row r="27" spans="1:13" ht="14.25" customHeight="1">
      <c r="A27" s="511" t="s">
        <v>63</v>
      </c>
      <c r="B27" s="512">
        <v>29161</v>
      </c>
      <c r="C27" s="513">
        <v>368</v>
      </c>
      <c r="D27" s="512">
        <v>29529</v>
      </c>
      <c r="E27" s="457"/>
      <c r="J27" s="19"/>
      <c r="K27" s="337"/>
      <c r="L27" s="338"/>
      <c r="M27" s="458"/>
    </row>
    <row r="28" spans="1:13" ht="14.25" customHeight="1">
      <c r="A28" s="511" t="s">
        <v>65</v>
      </c>
      <c r="B28" s="512">
        <v>105200</v>
      </c>
      <c r="C28" s="512">
        <v>10333</v>
      </c>
      <c r="D28" s="512">
        <v>115533</v>
      </c>
      <c r="E28" s="457"/>
      <c r="J28" s="19"/>
      <c r="K28" s="338"/>
      <c r="L28" s="338"/>
      <c r="M28" s="458"/>
    </row>
    <row r="29" spans="1:13" ht="14.25" customHeight="1">
      <c r="A29" s="511" t="s">
        <v>70</v>
      </c>
      <c r="B29" s="512">
        <v>231696</v>
      </c>
      <c r="C29" s="512">
        <v>31511</v>
      </c>
      <c r="D29" s="512">
        <v>263207</v>
      </c>
      <c r="E29" s="457"/>
      <c r="J29" s="19"/>
      <c r="K29" s="338"/>
      <c r="L29" s="338"/>
      <c r="M29" s="458"/>
    </row>
    <row r="30" spans="1:13" ht="14.25" customHeight="1">
      <c r="A30" s="511" t="s">
        <v>74</v>
      </c>
      <c r="B30" s="512">
        <v>61557</v>
      </c>
      <c r="C30" s="512">
        <v>1917</v>
      </c>
      <c r="D30" s="512">
        <v>63474</v>
      </c>
      <c r="E30" s="457"/>
      <c r="J30" s="19"/>
      <c r="K30" s="338"/>
      <c r="L30" s="338"/>
      <c r="M30" s="458"/>
    </row>
    <row r="31" spans="1:13" ht="14.25" customHeight="1">
      <c r="A31" s="511" t="s">
        <v>75</v>
      </c>
      <c r="B31" s="512">
        <v>134189</v>
      </c>
      <c r="C31" s="512">
        <v>37717</v>
      </c>
      <c r="D31" s="512">
        <v>171906</v>
      </c>
      <c r="E31" s="457"/>
      <c r="J31" s="19"/>
      <c r="K31" s="338"/>
      <c r="L31" s="338"/>
      <c r="M31" s="458"/>
    </row>
    <row r="32" spans="1:13" ht="14.25" customHeight="1">
      <c r="A32" s="511" t="s">
        <v>78</v>
      </c>
      <c r="B32" s="512">
        <v>151970</v>
      </c>
      <c r="C32" s="512">
        <v>34335</v>
      </c>
      <c r="D32" s="512">
        <v>186305</v>
      </c>
      <c r="E32" s="457"/>
      <c r="J32" s="19"/>
      <c r="K32" s="338"/>
      <c r="L32" s="338"/>
      <c r="M32" s="458"/>
    </row>
    <row r="33" spans="1:13" ht="14.25" customHeight="1">
      <c r="A33" s="511" t="s">
        <v>80</v>
      </c>
      <c r="B33" s="512">
        <v>41277</v>
      </c>
      <c r="C33" s="513">
        <v>794</v>
      </c>
      <c r="D33" s="512">
        <v>42071</v>
      </c>
      <c r="E33" s="457"/>
      <c r="J33" s="19"/>
      <c r="K33" s="337"/>
      <c r="L33" s="338"/>
      <c r="M33" s="458"/>
    </row>
    <row r="34" spans="1:13" ht="14.25" customHeight="1">
      <c r="A34" s="511" t="s">
        <v>81</v>
      </c>
      <c r="B34" s="512">
        <v>46519</v>
      </c>
      <c r="C34" s="512">
        <v>22178</v>
      </c>
      <c r="D34" s="512">
        <v>68697</v>
      </c>
      <c r="E34" s="457"/>
      <c r="J34" s="19"/>
      <c r="K34" s="338"/>
      <c r="L34" s="338"/>
      <c r="M34" s="458"/>
    </row>
    <row r="35" spans="1:13" ht="14.25" customHeight="1">
      <c r="A35" s="511" t="s">
        <v>221</v>
      </c>
      <c r="B35" s="512">
        <v>8859</v>
      </c>
      <c r="C35" s="512">
        <v>1008</v>
      </c>
      <c r="D35" s="512">
        <v>9867</v>
      </c>
      <c r="E35" s="457"/>
      <c r="J35" s="19"/>
      <c r="K35" s="337"/>
      <c r="L35" s="338"/>
      <c r="M35" s="458"/>
    </row>
    <row r="36" spans="1:13" ht="14.25" customHeight="1">
      <c r="A36" s="511" t="s">
        <v>85</v>
      </c>
      <c r="B36" s="512">
        <v>15147</v>
      </c>
      <c r="C36" s="513">
        <v>259</v>
      </c>
      <c r="D36" s="512">
        <v>15406</v>
      </c>
      <c r="E36" s="457"/>
      <c r="J36" s="19"/>
      <c r="K36" s="337"/>
      <c r="L36" s="338"/>
      <c r="M36" s="458"/>
    </row>
    <row r="37" spans="1:13" ht="14.25" customHeight="1">
      <c r="A37" s="511" t="s">
        <v>88</v>
      </c>
      <c r="B37" s="512">
        <v>65490</v>
      </c>
      <c r="C37" s="512">
        <v>120576</v>
      </c>
      <c r="D37" s="512">
        <v>186066</v>
      </c>
      <c r="E37" s="457"/>
      <c r="J37" s="19"/>
      <c r="K37" s="338"/>
      <c r="L37" s="338"/>
      <c r="M37" s="458"/>
    </row>
    <row r="38" spans="1:13" ht="14.25" customHeight="1">
      <c r="A38" s="511" t="s">
        <v>222</v>
      </c>
      <c r="B38" s="512">
        <v>172811</v>
      </c>
      <c r="C38" s="512">
        <v>11444</v>
      </c>
      <c r="D38" s="512">
        <v>184255</v>
      </c>
      <c r="E38" s="457"/>
      <c r="J38" s="19"/>
      <c r="K38" s="338"/>
      <c r="L38" s="338"/>
      <c r="M38" s="458"/>
    </row>
    <row r="39" spans="1:13" ht="14.25" customHeight="1">
      <c r="A39" s="511" t="s">
        <v>91</v>
      </c>
      <c r="B39" s="512">
        <v>31897</v>
      </c>
      <c r="C39" s="513">
        <v>304</v>
      </c>
      <c r="D39" s="512">
        <v>32201</v>
      </c>
      <c r="E39" s="457"/>
      <c r="J39" s="19"/>
      <c r="K39" s="337"/>
      <c r="L39" s="338"/>
      <c r="M39" s="458"/>
    </row>
    <row r="40" spans="1:13" ht="14.25" customHeight="1">
      <c r="A40" s="511" t="s">
        <v>92</v>
      </c>
      <c r="B40" s="512">
        <v>173380</v>
      </c>
      <c r="C40" s="512">
        <v>16901</v>
      </c>
      <c r="D40" s="512">
        <v>190281</v>
      </c>
      <c r="E40" s="457"/>
      <c r="J40" s="19"/>
      <c r="K40" s="338"/>
      <c r="L40" s="338"/>
      <c r="M40" s="458"/>
    </row>
    <row r="41" spans="1:13" ht="14.25" customHeight="1">
      <c r="A41" s="511" t="s">
        <v>187</v>
      </c>
      <c r="B41" s="512">
        <v>223335</v>
      </c>
      <c r="C41" s="512">
        <v>25799</v>
      </c>
      <c r="D41" s="512">
        <v>249134</v>
      </c>
      <c r="E41" s="457"/>
      <c r="J41" s="19"/>
      <c r="K41" s="338"/>
      <c r="L41" s="338"/>
      <c r="M41" s="458"/>
    </row>
    <row r="42" spans="1:13" ht="14.25" customHeight="1">
      <c r="A42" s="511" t="s">
        <v>97</v>
      </c>
      <c r="B42" s="512">
        <v>54615</v>
      </c>
      <c r="C42" s="512">
        <v>6223</v>
      </c>
      <c r="D42" s="512">
        <v>60838</v>
      </c>
      <c r="E42" s="457"/>
      <c r="J42" s="19"/>
      <c r="K42" s="338"/>
      <c r="L42" s="338"/>
      <c r="M42" s="458"/>
    </row>
    <row r="43" spans="1:13" ht="14.25" customHeight="1">
      <c r="A43" s="511" t="s">
        <v>99</v>
      </c>
      <c r="B43" s="512">
        <v>54676</v>
      </c>
      <c r="C43" s="512">
        <v>5211</v>
      </c>
      <c r="D43" s="512">
        <v>59887</v>
      </c>
      <c r="E43" s="461"/>
      <c r="J43" s="19"/>
      <c r="K43" s="338"/>
      <c r="L43" s="338"/>
      <c r="M43" s="458"/>
    </row>
    <row r="44" spans="1:13" ht="14.25" customHeight="1">
      <c r="A44" s="511" t="s">
        <v>100</v>
      </c>
      <c r="B44" s="512">
        <v>49065</v>
      </c>
      <c r="C44" s="512">
        <v>1850</v>
      </c>
      <c r="D44" s="512">
        <v>50915</v>
      </c>
      <c r="E44" s="457"/>
      <c r="J44" s="19"/>
      <c r="K44" s="338"/>
      <c r="L44" s="338"/>
      <c r="M44" s="458"/>
    </row>
    <row r="45" spans="1:13" ht="14.25" customHeight="1">
      <c r="A45" s="511" t="s">
        <v>223</v>
      </c>
      <c r="B45" s="512">
        <v>211713</v>
      </c>
      <c r="C45" s="512">
        <v>25997</v>
      </c>
      <c r="D45" s="512">
        <v>237710</v>
      </c>
      <c r="E45" s="457"/>
      <c r="J45" s="19"/>
      <c r="K45" s="338"/>
      <c r="L45" s="338"/>
      <c r="M45" s="458"/>
    </row>
    <row r="46" spans="1:13" ht="14.25" customHeight="1">
      <c r="A46" s="511" t="s">
        <v>103</v>
      </c>
      <c r="B46" s="512">
        <v>25661</v>
      </c>
      <c r="C46" s="512">
        <v>2191</v>
      </c>
      <c r="D46" s="512">
        <v>27852</v>
      </c>
      <c r="E46" s="457"/>
      <c r="J46" s="19"/>
      <c r="K46" s="338"/>
      <c r="L46" s="338"/>
      <c r="M46" s="458"/>
    </row>
    <row r="47" spans="1:13" ht="14.25" customHeight="1">
      <c r="A47" s="511" t="s">
        <v>105</v>
      </c>
      <c r="B47" s="512">
        <v>199883</v>
      </c>
      <c r="C47" s="512">
        <v>7239</v>
      </c>
      <c r="D47" s="512">
        <v>207122</v>
      </c>
      <c r="E47" s="457"/>
      <c r="J47" s="19"/>
      <c r="K47" s="338"/>
      <c r="L47" s="338"/>
      <c r="M47" s="458"/>
    </row>
    <row r="48" spans="1:13" ht="14.25" customHeight="1">
      <c r="A48" s="511" t="s">
        <v>106</v>
      </c>
      <c r="B48" s="512">
        <v>168528</v>
      </c>
      <c r="C48" s="512">
        <v>40106</v>
      </c>
      <c r="D48" s="512">
        <v>208634</v>
      </c>
      <c r="E48" s="457"/>
      <c r="J48" s="19"/>
      <c r="K48" s="338"/>
      <c r="L48" s="338"/>
      <c r="M48" s="458"/>
    </row>
    <row r="49" spans="1:13" ht="14.25" customHeight="1">
      <c r="A49" s="511" t="s">
        <v>107</v>
      </c>
      <c r="B49" s="512">
        <v>31812</v>
      </c>
      <c r="C49" s="512">
        <v>1701</v>
      </c>
      <c r="D49" s="512">
        <v>33513</v>
      </c>
      <c r="E49" s="457"/>
      <c r="J49" s="19"/>
      <c r="K49" s="338"/>
      <c r="L49" s="338"/>
      <c r="M49" s="458"/>
    </row>
    <row r="50" spans="1:13" ht="14.25" customHeight="1">
      <c r="A50" s="511" t="s">
        <v>109</v>
      </c>
      <c r="B50" s="512">
        <v>44699</v>
      </c>
      <c r="C50" s="512">
        <v>5614</v>
      </c>
      <c r="D50" s="512">
        <v>50313</v>
      </c>
      <c r="E50" s="457"/>
      <c r="J50" s="19"/>
      <c r="K50" s="338"/>
      <c r="L50" s="338"/>
      <c r="M50" s="458"/>
    </row>
    <row r="51" spans="1:13" ht="14.25" customHeight="1">
      <c r="A51" s="3"/>
      <c r="B51" s="279"/>
      <c r="C51" s="279"/>
      <c r="D51" s="279"/>
      <c r="E51" s="141"/>
      <c r="M51" s="458"/>
    </row>
    <row r="52" spans="1:13" ht="14.25" customHeight="1">
      <c r="A52" s="3"/>
      <c r="B52" s="279"/>
      <c r="C52" s="279"/>
      <c r="D52" s="279"/>
      <c r="E52" s="108"/>
      <c r="M52" s="458"/>
    </row>
    <row r="53" spans="1:13" ht="14.25" customHeight="1">
      <c r="A53" s="3"/>
      <c r="B53" s="279"/>
      <c r="C53" s="279"/>
      <c r="D53" s="279"/>
      <c r="E53" s="108"/>
      <c r="M53" s="458"/>
    </row>
    <row r="54" spans="1:13" ht="14.25" customHeight="1">
      <c r="A54" s="3"/>
      <c r="B54" s="279"/>
      <c r="C54" s="279"/>
      <c r="D54" s="279"/>
      <c r="E54" s="141"/>
      <c r="M54" s="458"/>
    </row>
    <row r="55" spans="1:13" ht="14.25" customHeight="1">
      <c r="A55" s="3"/>
      <c r="B55" s="279"/>
      <c r="C55" s="279"/>
      <c r="D55" s="279"/>
      <c r="E55" s="141"/>
      <c r="M55" s="458"/>
    </row>
    <row r="56" spans="1:13" ht="14.25" customHeight="1">
      <c r="A56" s="3"/>
      <c r="B56" s="279"/>
      <c r="C56" s="279"/>
      <c r="D56" s="279"/>
      <c r="E56" s="141"/>
      <c r="M56" s="458"/>
    </row>
    <row r="57" spans="1:13" ht="14.25" customHeight="1">
      <c r="A57" s="3"/>
      <c r="B57" s="19"/>
      <c r="C57" s="19"/>
      <c r="D57" s="19"/>
      <c r="E57" s="141"/>
      <c r="M57" s="458"/>
    </row>
    <row r="58" spans="1:13" ht="14.25" customHeight="1">
      <c r="A58" s="9"/>
      <c r="M58" s="458"/>
    </row>
    <row r="59" spans="1:13" ht="14.25" customHeight="1">
      <c r="A59" s="35"/>
      <c r="M59" s="458"/>
    </row>
    <row r="60" spans="1:13" ht="14.25" customHeight="1">
      <c r="A60" s="35"/>
      <c r="M60" s="458"/>
    </row>
    <row r="61" spans="1:13" ht="14.25" customHeight="1">
      <c r="A61" s="35"/>
      <c r="M61" s="458"/>
    </row>
    <row r="62" spans="1:13" ht="14.25" customHeight="1">
      <c r="A62" s="35"/>
      <c r="M62" s="458"/>
    </row>
    <row r="63" spans="1:13" ht="14.25" customHeight="1">
      <c r="A63" s="35"/>
      <c r="M63" s="458"/>
    </row>
    <row r="64" spans="1:13" ht="14.25" customHeight="1">
      <c r="A64" s="35"/>
      <c r="M64" s="458"/>
    </row>
    <row r="65" spans="1:13" ht="14.25" customHeight="1">
      <c r="A65" s="35"/>
      <c r="M65" s="458"/>
    </row>
    <row r="66" spans="1:13" ht="14.25" customHeight="1">
      <c r="A66" s="35"/>
      <c r="M66" s="458"/>
    </row>
    <row r="67" spans="1:13" ht="14.25" customHeight="1">
      <c r="A67" s="35"/>
      <c r="M67" s="458"/>
    </row>
    <row r="68" spans="1:13" ht="14.25" customHeight="1">
      <c r="A68" s="35"/>
      <c r="M68" s="458"/>
    </row>
    <row r="69" spans="1:13" ht="14.25" customHeight="1">
      <c r="A69" s="35"/>
      <c r="M69" s="458"/>
    </row>
    <row r="70" spans="1:13" ht="14.25" customHeight="1">
      <c r="A70" s="35"/>
      <c r="M70" s="458"/>
    </row>
    <row r="71" spans="1:13" ht="14.25" customHeight="1">
      <c r="A71" s="35"/>
      <c r="M71" s="458"/>
    </row>
    <row r="72" spans="1:13" ht="14.25" customHeight="1">
      <c r="A72" s="35"/>
      <c r="M72" s="458"/>
    </row>
    <row r="73" spans="1:13" ht="14.25" customHeight="1">
      <c r="A73" s="35"/>
      <c r="M73" s="458"/>
    </row>
    <row r="74" spans="1:13" ht="14.25" customHeight="1">
      <c r="A74" s="35"/>
      <c r="M74" s="458"/>
    </row>
    <row r="75" spans="1:13" ht="14.25" customHeight="1">
      <c r="A75" s="35"/>
      <c r="M75" s="458"/>
    </row>
    <row r="76" spans="1:13" ht="14.25" customHeight="1">
      <c r="A76" s="35"/>
      <c r="M76" s="458"/>
    </row>
    <row r="77" spans="1:13" ht="14.25" customHeight="1">
      <c r="A77" s="35"/>
      <c r="M77" s="458"/>
    </row>
    <row r="78" spans="1:13" ht="14.25" customHeight="1">
      <c r="A78" s="35"/>
      <c r="M78" s="458"/>
    </row>
    <row r="79" spans="1:13" ht="14.25" customHeight="1">
      <c r="A79" s="35"/>
      <c r="M79" s="458"/>
    </row>
    <row r="80" spans="1:13" ht="14.25" customHeight="1">
      <c r="A80" s="35"/>
      <c r="M80" s="458"/>
    </row>
    <row r="81" spans="1:13" ht="14.25" customHeight="1">
      <c r="A81" s="35"/>
      <c r="M81" s="458"/>
    </row>
    <row r="82" spans="1:13" ht="14.25" customHeight="1">
      <c r="A82" s="35"/>
      <c r="M82" s="458"/>
    </row>
    <row r="83" spans="1:13" ht="14.25" customHeight="1">
      <c r="A83" s="35"/>
      <c r="M83" s="458"/>
    </row>
    <row r="84" spans="1:13" ht="14.25" customHeight="1">
      <c r="A84" s="35"/>
      <c r="M84" s="458"/>
    </row>
    <row r="85" spans="1:13" ht="14.25" customHeight="1">
      <c r="A85" s="35"/>
      <c r="M85" s="458"/>
    </row>
    <row r="86" spans="1:13" ht="14.25" customHeight="1">
      <c r="A86" s="35"/>
      <c r="M86" s="458"/>
    </row>
    <row r="87" spans="1:13" ht="14.25" customHeight="1">
      <c r="A87" s="35"/>
      <c r="M87" s="458"/>
    </row>
    <row r="88" spans="1:13" ht="14.25" customHeight="1">
      <c r="A88" s="35"/>
      <c r="M88" s="458"/>
    </row>
    <row r="89" spans="1:13" ht="14.25" customHeight="1">
      <c r="A89" s="35"/>
      <c r="M89" s="458"/>
    </row>
    <row r="90" spans="1:13" ht="14.25" customHeight="1">
      <c r="A90" s="35"/>
      <c r="M90" s="458"/>
    </row>
    <row r="91" spans="1:13" ht="14.25" customHeight="1">
      <c r="A91" s="35"/>
      <c r="M91" s="458"/>
    </row>
    <row r="92" spans="1:13" ht="14.25" customHeight="1">
      <c r="A92" s="35"/>
      <c r="M92" s="458"/>
    </row>
    <row r="93" spans="1:13" ht="14.25" customHeight="1">
      <c r="A93" s="35"/>
      <c r="M93" s="458"/>
    </row>
    <row r="94" spans="1:13" ht="14.25" customHeight="1">
      <c r="A94" s="35"/>
      <c r="F94" s="511"/>
      <c r="G94" s="511"/>
      <c r="H94" s="511"/>
      <c r="I94" s="511"/>
      <c r="J94" s="458"/>
      <c r="K94" s="458"/>
      <c r="L94" s="458"/>
      <c r="M94" s="458"/>
    </row>
    <row r="95" spans="1:13" ht="14.25" customHeight="1">
      <c r="A95" s="35"/>
      <c r="F95" s="511"/>
      <c r="G95" s="511"/>
      <c r="H95" s="511"/>
      <c r="I95" s="511"/>
      <c r="J95" s="458"/>
      <c r="K95" s="458"/>
      <c r="L95" s="458"/>
      <c r="M95" s="458"/>
    </row>
    <row r="96" spans="1:13" ht="14.25" customHeight="1">
      <c r="A96" s="35"/>
      <c r="F96" s="511"/>
      <c r="G96" s="511"/>
      <c r="H96" s="511"/>
      <c r="I96" s="511"/>
      <c r="J96" s="458"/>
      <c r="K96" s="458"/>
      <c r="L96" s="458"/>
      <c r="M96" s="458"/>
    </row>
    <row r="97" spans="1:13" ht="14.25" customHeight="1">
      <c r="A97" s="35"/>
      <c r="F97" s="511"/>
      <c r="G97" s="511"/>
      <c r="H97" s="511"/>
      <c r="I97" s="511"/>
      <c r="J97" s="458"/>
      <c r="K97" s="458"/>
      <c r="L97" s="458"/>
      <c r="M97" s="458"/>
    </row>
    <row r="98" spans="1:13" ht="14.25" customHeight="1">
      <c r="A98" s="36"/>
      <c r="E98" s="114"/>
      <c r="F98" s="511"/>
      <c r="G98" s="511"/>
      <c r="H98" s="511"/>
      <c r="I98" s="511"/>
      <c r="J98" s="458"/>
      <c r="K98" s="458"/>
      <c r="L98" s="458"/>
      <c r="M98" s="458"/>
    </row>
    <row r="99" spans="1:13" ht="14.25" customHeight="1">
      <c r="A99" s="30"/>
      <c r="E99" s="114"/>
      <c r="F99" s="511"/>
      <c r="G99" s="511"/>
      <c r="H99" s="511"/>
      <c r="I99" s="511"/>
      <c r="J99" s="458"/>
      <c r="K99" s="458"/>
      <c r="L99" s="458"/>
      <c r="M99" s="458"/>
    </row>
    <row r="100" spans="1:13" ht="14.25" customHeight="1">
      <c r="A100" s="30"/>
      <c r="E100" s="114"/>
      <c r="F100" s="511"/>
      <c r="G100" s="511"/>
      <c r="H100" s="511"/>
      <c r="I100" s="511"/>
      <c r="J100" s="458"/>
      <c r="K100" s="458"/>
      <c r="L100" s="458"/>
      <c r="M100" s="458"/>
    </row>
    <row r="101" spans="1:13" ht="14.25" customHeight="1">
      <c r="A101" s="30"/>
      <c r="F101" s="511"/>
      <c r="G101" s="511"/>
      <c r="H101" s="511"/>
      <c r="I101" s="511"/>
      <c r="J101" s="458"/>
      <c r="K101" s="458"/>
      <c r="L101" s="458"/>
      <c r="M101" s="458"/>
    </row>
    <row r="102" spans="1:13" ht="14.25" customHeight="1">
      <c r="A102" s="3"/>
      <c r="F102" s="511"/>
      <c r="G102" s="511"/>
      <c r="H102" s="511"/>
      <c r="I102" s="511"/>
      <c r="J102" s="458"/>
      <c r="K102" s="458"/>
      <c r="L102" s="458"/>
      <c r="M102" s="458"/>
    </row>
    <row r="103" spans="1:13" ht="14.25" customHeight="1">
      <c r="A103" s="3"/>
      <c r="F103" s="511"/>
      <c r="G103" s="511"/>
      <c r="H103" s="511"/>
      <c r="I103" s="511"/>
      <c r="J103" s="458"/>
      <c r="K103" s="458"/>
      <c r="L103" s="458"/>
      <c r="M103" s="458"/>
    </row>
    <row r="104" spans="1:13" ht="14.25" customHeight="1">
      <c r="A104" s="3"/>
      <c r="B104" s="3"/>
      <c r="C104" s="3"/>
      <c r="F104" s="511"/>
      <c r="G104" s="511"/>
      <c r="H104" s="511"/>
      <c r="I104" s="511"/>
      <c r="J104" s="458"/>
      <c r="K104" s="458"/>
      <c r="L104" s="458"/>
      <c r="M104" s="458"/>
    </row>
    <row r="105" spans="1:13" ht="14.25" customHeight="1">
      <c r="A105" s="3"/>
      <c r="B105" s="3"/>
      <c r="C105" s="3"/>
      <c r="F105" s="511"/>
      <c r="G105" s="511"/>
      <c r="H105" s="511"/>
      <c r="I105" s="511"/>
      <c r="J105" s="458"/>
      <c r="K105" s="458"/>
      <c r="L105" s="458"/>
      <c r="M105" s="458"/>
    </row>
    <row r="106" spans="1:13" ht="14.25" customHeight="1">
      <c r="A106" s="3"/>
      <c r="B106" s="3"/>
      <c r="C106" s="3"/>
      <c r="F106" s="511"/>
      <c r="G106" s="511"/>
      <c r="H106" s="511"/>
      <c r="I106" s="511"/>
      <c r="J106" s="458"/>
      <c r="K106" s="458"/>
      <c r="L106" s="458"/>
      <c r="M106" s="458"/>
    </row>
    <row r="107" spans="1:13" ht="14.25" customHeight="1">
      <c r="A107" s="3"/>
      <c r="B107" s="3"/>
      <c r="C107" s="3"/>
      <c r="F107" s="511"/>
      <c r="G107" s="511"/>
      <c r="H107" s="511"/>
      <c r="I107" s="511"/>
      <c r="J107" s="458"/>
      <c r="K107" s="458"/>
      <c r="L107" s="458"/>
      <c r="M107" s="458"/>
    </row>
    <row r="108" spans="1:13" ht="14.25" customHeight="1">
      <c r="A108" s="3"/>
      <c r="B108" s="3"/>
      <c r="C108" s="3"/>
      <c r="F108" s="511"/>
      <c r="G108" s="511"/>
      <c r="H108" s="511"/>
      <c r="I108" s="511"/>
      <c r="J108" s="458"/>
      <c r="K108" s="458"/>
      <c r="L108" s="458"/>
      <c r="M108" s="458"/>
    </row>
    <row r="109" spans="1:13" ht="14.25" customHeight="1">
      <c r="B109" s="3"/>
      <c r="C109" s="3"/>
      <c r="F109" s="511"/>
      <c r="G109" s="511"/>
      <c r="H109" s="511"/>
      <c r="I109" s="511"/>
      <c r="J109" s="458"/>
      <c r="K109" s="458"/>
      <c r="L109" s="458"/>
      <c r="M109" s="458"/>
    </row>
    <row r="110" spans="1:13" ht="14.25" customHeight="1">
      <c r="F110" s="511"/>
      <c r="G110" s="511"/>
      <c r="H110" s="511"/>
      <c r="I110" s="511"/>
      <c r="J110" s="458"/>
      <c r="K110" s="458"/>
      <c r="L110" s="458"/>
      <c r="M110" s="458"/>
    </row>
    <row r="111" spans="1:13" ht="14.25" customHeight="1">
      <c r="F111" s="511"/>
      <c r="G111" s="511"/>
      <c r="H111" s="511"/>
      <c r="I111" s="511"/>
      <c r="J111" s="458"/>
      <c r="K111" s="458"/>
      <c r="L111" s="458"/>
      <c r="M111" s="458"/>
    </row>
    <row r="112" spans="1:13" ht="14.25" customHeight="1">
      <c r="F112" s="511"/>
      <c r="G112" s="511"/>
      <c r="H112" s="511"/>
      <c r="I112" s="511"/>
      <c r="J112" s="458"/>
      <c r="K112" s="458"/>
      <c r="L112" s="458"/>
      <c r="M112" s="458"/>
    </row>
    <row r="113" spans="6:13" ht="14.25" customHeight="1">
      <c r="F113" s="511"/>
      <c r="G113" s="511"/>
      <c r="H113" s="511"/>
      <c r="I113" s="511"/>
      <c r="J113" s="458"/>
      <c r="K113" s="458"/>
      <c r="L113" s="458"/>
      <c r="M113" s="458"/>
    </row>
    <row r="114" spans="6:13" ht="14.25" customHeight="1">
      <c r="F114" s="511"/>
      <c r="G114" s="511"/>
      <c r="H114" s="511"/>
      <c r="I114" s="511"/>
      <c r="J114" s="458"/>
      <c r="K114" s="458"/>
      <c r="L114" s="458"/>
      <c r="M114" s="458"/>
    </row>
    <row r="115" spans="6:13" ht="14.25" customHeight="1">
      <c r="F115" s="511"/>
      <c r="G115" s="511"/>
      <c r="H115" s="511"/>
      <c r="I115" s="511"/>
      <c r="J115" s="458"/>
      <c r="K115" s="458"/>
      <c r="L115" s="458"/>
      <c r="M115" s="458"/>
    </row>
    <row r="116" spans="6:13" ht="14.25" customHeight="1">
      <c r="F116" s="511"/>
      <c r="G116" s="511"/>
      <c r="H116" s="511"/>
      <c r="I116" s="511"/>
      <c r="J116" s="458"/>
      <c r="K116" s="458"/>
      <c r="L116" s="458"/>
      <c r="M116" s="458"/>
    </row>
    <row r="117" spans="6:13" ht="14.25" customHeight="1">
      <c r="F117" s="511"/>
      <c r="G117" s="511"/>
      <c r="H117" s="511"/>
      <c r="I117" s="511"/>
      <c r="J117" s="458"/>
      <c r="K117" s="458"/>
      <c r="L117" s="458"/>
      <c r="M117" s="458"/>
    </row>
    <row r="118" spans="6:13" ht="14.25" customHeight="1">
      <c r="F118" s="511"/>
      <c r="G118" s="511"/>
      <c r="H118" s="511"/>
      <c r="I118" s="511"/>
      <c r="J118" s="458"/>
      <c r="K118" s="458"/>
      <c r="L118" s="458"/>
      <c r="M118" s="458"/>
    </row>
    <row r="119" spans="6:13" ht="14.25" customHeight="1">
      <c r="F119" s="511"/>
      <c r="G119" s="511"/>
      <c r="H119" s="511"/>
      <c r="I119" s="511"/>
      <c r="J119" s="458"/>
      <c r="K119" s="458"/>
      <c r="L119" s="458"/>
      <c r="M119" s="458"/>
    </row>
    <row r="120" spans="6:13" ht="14.25" customHeight="1">
      <c r="F120" s="511"/>
      <c r="G120" s="511"/>
      <c r="H120" s="511"/>
      <c r="I120" s="511"/>
      <c r="J120" s="458"/>
      <c r="K120" s="458"/>
      <c r="L120" s="458"/>
      <c r="M120" s="458"/>
    </row>
    <row r="121" spans="6:13" ht="14.25" customHeight="1">
      <c r="F121" s="511"/>
      <c r="G121" s="511"/>
      <c r="H121" s="511"/>
      <c r="I121" s="511"/>
      <c r="J121" s="458"/>
      <c r="K121" s="458"/>
      <c r="L121" s="458"/>
      <c r="M121" s="458"/>
    </row>
    <row r="122" spans="6:13" ht="14.25" customHeight="1">
      <c r="F122" s="511"/>
      <c r="G122" s="511"/>
      <c r="H122" s="511"/>
      <c r="I122" s="511"/>
      <c r="J122" s="458"/>
      <c r="K122" s="458"/>
      <c r="L122" s="458"/>
      <c r="M122" s="458"/>
    </row>
    <row r="123" spans="6:13" ht="14.25" customHeight="1">
      <c r="F123" s="511"/>
      <c r="G123" s="511"/>
      <c r="H123" s="511"/>
      <c r="I123" s="511"/>
      <c r="J123" s="458"/>
      <c r="K123" s="458"/>
      <c r="L123" s="458"/>
      <c r="M123" s="458"/>
    </row>
    <row r="124" spans="6:13" ht="14.25" customHeight="1">
      <c r="F124" s="511"/>
      <c r="G124" s="511"/>
      <c r="H124" s="511"/>
      <c r="I124" s="511"/>
      <c r="J124" s="458"/>
      <c r="K124" s="458"/>
      <c r="L124" s="458"/>
      <c r="M124" s="458"/>
    </row>
    <row r="125" spans="6:13" ht="14.25" customHeight="1">
      <c r="F125" s="511"/>
      <c r="G125" s="511"/>
      <c r="H125" s="511"/>
      <c r="I125" s="511"/>
      <c r="J125" s="458"/>
      <c r="K125" s="458"/>
      <c r="L125" s="458"/>
      <c r="M125" s="458"/>
    </row>
    <row r="126" spans="6:13" ht="14.25" customHeight="1">
      <c r="F126" s="511"/>
      <c r="G126" s="511"/>
      <c r="H126" s="511"/>
      <c r="I126" s="511"/>
      <c r="J126" s="458"/>
      <c r="K126" s="458"/>
      <c r="L126" s="458"/>
      <c r="M126" s="458"/>
    </row>
    <row r="127" spans="6:13" ht="14.25" customHeight="1">
      <c r="F127" s="511"/>
      <c r="G127" s="511"/>
      <c r="H127" s="511"/>
      <c r="I127" s="511"/>
      <c r="J127" s="458"/>
      <c r="K127" s="458"/>
      <c r="L127" s="458"/>
      <c r="M127" s="458"/>
    </row>
  </sheetData>
  <sortState xmlns:xlrd2="http://schemas.microsoft.com/office/spreadsheetml/2017/richdata2" ref="F4:I93">
    <sortCondition ref="F4:F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L52"/>
  <sheetViews>
    <sheetView zoomScaleNormal="100" workbookViewId="0">
      <pane ySplit="3" topLeftCell="A4" activePane="bottomLeft" state="frozen"/>
      <selection activeCell="J2" sqref="J2"/>
      <selection pane="bottomLeft" activeCell="F2" sqref="F2"/>
    </sheetView>
  </sheetViews>
  <sheetFormatPr defaultColWidth="9.140625" defaultRowHeight="14.25" customHeight="1"/>
  <cols>
    <col min="1" max="1" width="24.5703125" customWidth="1"/>
    <col min="2" max="2" width="18.140625" customWidth="1"/>
    <col min="3" max="3" width="22.28515625" customWidth="1"/>
    <col min="4" max="4" width="19.5703125" customWidth="1"/>
    <col min="6" max="6" width="9.42578125" customWidth="1"/>
    <col min="7" max="7" width="19.140625" bestFit="1" customWidth="1"/>
    <col min="8" max="8" width="9.85546875" bestFit="1" customWidth="1"/>
    <col min="9" max="9" width="9.85546875" customWidth="1"/>
    <col min="11" max="11" width="9.85546875" bestFit="1" customWidth="1"/>
  </cols>
  <sheetData>
    <row r="1" spans="1:12" ht="16.5" customHeight="1">
      <c r="A1" s="10" t="s">
        <v>367</v>
      </c>
    </row>
    <row r="2" spans="1:12" ht="14.25" customHeight="1">
      <c r="A2" s="10"/>
    </row>
    <row r="3" spans="1:12" ht="14.25" customHeight="1">
      <c r="A3" s="24"/>
      <c r="B3" s="310" t="s">
        <v>370</v>
      </c>
      <c r="C3" s="310" t="s">
        <v>371</v>
      </c>
      <c r="D3" s="310" t="s">
        <v>189</v>
      </c>
      <c r="G3" s="3"/>
      <c r="H3" s="3"/>
      <c r="I3" s="3"/>
      <c r="J3" s="3"/>
      <c r="K3" s="3"/>
    </row>
    <row r="4" spans="1:12" ht="14.25" customHeight="1">
      <c r="A4" s="511" t="s">
        <v>110</v>
      </c>
      <c r="B4" s="512">
        <v>270815</v>
      </c>
      <c r="C4" s="512">
        <v>37375</v>
      </c>
      <c r="D4" s="512">
        <v>308190</v>
      </c>
      <c r="E4" s="338"/>
      <c r="F4" s="19"/>
      <c r="G4" s="3"/>
      <c r="H4" s="19"/>
      <c r="I4" s="19"/>
      <c r="J4" s="19"/>
      <c r="K4" s="19"/>
      <c r="L4" s="338"/>
    </row>
    <row r="5" spans="1:12" ht="14.25" customHeight="1">
      <c r="A5" s="511" t="s">
        <v>225</v>
      </c>
      <c r="B5" s="512">
        <v>163543</v>
      </c>
      <c r="C5" s="512">
        <v>9645</v>
      </c>
      <c r="D5" s="512">
        <v>173188</v>
      </c>
      <c r="E5" s="338"/>
      <c r="F5" s="19"/>
      <c r="G5" s="3"/>
      <c r="H5" s="19"/>
      <c r="I5" s="19"/>
      <c r="J5" s="19"/>
      <c r="K5" s="19"/>
      <c r="L5" s="338"/>
    </row>
    <row r="6" spans="1:12" ht="14.25" customHeight="1">
      <c r="A6" s="511" t="s">
        <v>113</v>
      </c>
      <c r="B6" s="512">
        <v>109455</v>
      </c>
      <c r="C6" s="512">
        <v>9010</v>
      </c>
      <c r="D6" s="512">
        <v>118465</v>
      </c>
      <c r="E6" s="338"/>
      <c r="F6" s="19"/>
      <c r="G6" s="3"/>
      <c r="H6" s="19"/>
      <c r="I6" s="19"/>
      <c r="J6" s="19"/>
      <c r="K6" s="19"/>
      <c r="L6" s="338"/>
    </row>
    <row r="7" spans="1:12" ht="14.25" customHeight="1">
      <c r="A7" s="511" t="s">
        <v>226</v>
      </c>
      <c r="B7" s="512">
        <v>165376</v>
      </c>
      <c r="C7" s="512">
        <v>4636</v>
      </c>
      <c r="D7" s="512">
        <v>170012</v>
      </c>
      <c r="E7" s="338"/>
      <c r="F7" s="19"/>
      <c r="G7" s="3"/>
      <c r="H7" s="19"/>
      <c r="I7" s="19"/>
      <c r="J7" s="19"/>
      <c r="K7" s="19"/>
      <c r="L7" s="338"/>
    </row>
    <row r="8" spans="1:12" ht="14.25" customHeight="1">
      <c r="A8" s="511" t="s">
        <v>115</v>
      </c>
      <c r="B8" s="512">
        <v>57658</v>
      </c>
      <c r="C8" s="512">
        <v>3031</v>
      </c>
      <c r="D8" s="512">
        <v>60689</v>
      </c>
      <c r="E8" s="460"/>
      <c r="F8" s="380"/>
      <c r="G8" s="3"/>
      <c r="H8" s="19"/>
      <c r="I8" s="19"/>
      <c r="J8" s="19"/>
      <c r="K8" s="19"/>
      <c r="L8" s="338"/>
    </row>
    <row r="9" spans="1:12" ht="14.25" customHeight="1">
      <c r="A9" s="511" t="s">
        <v>117</v>
      </c>
      <c r="B9" s="512">
        <v>58041</v>
      </c>
      <c r="C9" s="512">
        <v>7483</v>
      </c>
      <c r="D9" s="512">
        <v>65524</v>
      </c>
      <c r="E9" s="338"/>
      <c r="F9" s="19"/>
      <c r="G9" s="3"/>
      <c r="H9" s="19"/>
      <c r="I9" s="19"/>
      <c r="J9" s="19"/>
      <c r="K9" s="19"/>
      <c r="L9" s="338"/>
    </row>
    <row r="10" spans="1:12" ht="14.25" customHeight="1">
      <c r="A10" s="511" t="s">
        <v>314</v>
      </c>
      <c r="B10" s="512">
        <v>21118</v>
      </c>
      <c r="C10" s="513">
        <v>150</v>
      </c>
      <c r="D10" s="512">
        <v>21268</v>
      </c>
      <c r="E10" s="338"/>
      <c r="F10" s="19"/>
      <c r="G10" s="3"/>
      <c r="H10" s="19"/>
      <c r="I10" s="19"/>
      <c r="J10" s="3"/>
      <c r="K10" s="19"/>
      <c r="L10" s="338"/>
    </row>
    <row r="11" spans="1:12" ht="14.25" customHeight="1">
      <c r="A11" s="511" t="s">
        <v>315</v>
      </c>
      <c r="B11" s="512">
        <v>36429</v>
      </c>
      <c r="C11" s="512">
        <v>1600</v>
      </c>
      <c r="D11" s="512">
        <v>38029</v>
      </c>
      <c r="E11" s="338"/>
      <c r="F11" s="19"/>
      <c r="G11" s="3"/>
      <c r="H11" s="19"/>
      <c r="I11" s="19"/>
      <c r="J11" s="19"/>
      <c r="K11" s="19"/>
      <c r="L11" s="338"/>
    </row>
    <row r="12" spans="1:12" ht="14.25" customHeight="1">
      <c r="A12" s="511" t="s">
        <v>125</v>
      </c>
      <c r="B12" s="512">
        <v>392969</v>
      </c>
      <c r="C12" s="512">
        <v>486762</v>
      </c>
      <c r="D12" s="512">
        <v>879731</v>
      </c>
      <c r="E12" s="338"/>
      <c r="F12" s="19"/>
      <c r="G12" s="3"/>
      <c r="H12" s="19"/>
      <c r="I12" s="19"/>
      <c r="J12" s="19"/>
      <c r="K12" s="19"/>
      <c r="L12" s="338"/>
    </row>
    <row r="13" spans="1:12" ht="14.25" customHeight="1">
      <c r="A13" s="511" t="s">
        <v>126</v>
      </c>
      <c r="B13" s="512">
        <v>221689</v>
      </c>
      <c r="C13" s="512">
        <v>21429</v>
      </c>
      <c r="D13" s="512">
        <v>243118</v>
      </c>
      <c r="E13" s="338"/>
      <c r="F13" s="19"/>
      <c r="G13" s="3"/>
      <c r="H13" s="19"/>
      <c r="I13" s="19"/>
      <c r="J13" s="19"/>
      <c r="K13" s="19"/>
      <c r="L13" s="338"/>
    </row>
    <row r="14" spans="1:12" ht="14.25" customHeight="1">
      <c r="A14" s="511" t="s">
        <v>227</v>
      </c>
      <c r="B14" s="512">
        <v>100689</v>
      </c>
      <c r="C14" s="512">
        <v>1490</v>
      </c>
      <c r="D14" s="512">
        <v>102179</v>
      </c>
      <c r="E14" s="338"/>
      <c r="F14" s="19"/>
      <c r="G14" s="3"/>
      <c r="H14" s="19"/>
      <c r="I14" s="19"/>
      <c r="J14" s="19"/>
      <c r="K14" s="19"/>
      <c r="L14" s="338"/>
    </row>
    <row r="15" spans="1:12" ht="14.25" customHeight="1">
      <c r="A15" s="511" t="s">
        <v>127</v>
      </c>
      <c r="B15" s="512">
        <v>215592</v>
      </c>
      <c r="C15" s="512">
        <v>87496</v>
      </c>
      <c r="D15" s="512">
        <v>303088</v>
      </c>
      <c r="E15" s="338"/>
      <c r="F15" s="19"/>
      <c r="G15" s="3"/>
      <c r="H15" s="19"/>
      <c r="I15" s="19"/>
      <c r="J15" s="19"/>
      <c r="K15" s="19"/>
      <c r="L15" s="338"/>
    </row>
    <row r="16" spans="1:12" ht="14.25" customHeight="1">
      <c r="A16" s="511" t="s">
        <v>128</v>
      </c>
      <c r="B16" s="512">
        <v>12816</v>
      </c>
      <c r="C16" s="513">
        <v>885</v>
      </c>
      <c r="D16" s="512">
        <v>13701</v>
      </c>
      <c r="E16" s="338"/>
      <c r="F16" s="19"/>
      <c r="G16" s="3"/>
      <c r="H16" s="19"/>
      <c r="I16" s="19"/>
      <c r="J16" s="3"/>
      <c r="K16" s="19"/>
      <c r="L16" s="338"/>
    </row>
    <row r="17" spans="1:12" ht="14.25" customHeight="1">
      <c r="A17" s="511" t="s">
        <v>130</v>
      </c>
      <c r="B17" s="512">
        <v>30394</v>
      </c>
      <c r="C17" s="512">
        <v>1230</v>
      </c>
      <c r="D17" s="512">
        <v>31624</v>
      </c>
      <c r="E17" s="338"/>
      <c r="F17" s="19"/>
      <c r="G17" s="3"/>
      <c r="H17" s="19"/>
      <c r="I17" s="19"/>
      <c r="J17" s="19"/>
      <c r="K17" s="19"/>
      <c r="L17" s="338"/>
    </row>
    <row r="18" spans="1:12" ht="14.25" customHeight="1">
      <c r="A18" s="511" t="s">
        <v>131</v>
      </c>
      <c r="B18" s="512">
        <v>260638</v>
      </c>
      <c r="C18" s="512">
        <v>12734</v>
      </c>
      <c r="D18" s="512">
        <v>273372</v>
      </c>
      <c r="E18" s="338"/>
      <c r="F18" s="19"/>
      <c r="G18" s="3"/>
      <c r="H18" s="19"/>
      <c r="I18" s="19"/>
      <c r="J18" s="19"/>
      <c r="K18" s="19"/>
      <c r="L18" s="338"/>
    </row>
    <row r="19" spans="1:12" ht="14.25" customHeight="1">
      <c r="A19" s="511" t="s">
        <v>132</v>
      </c>
      <c r="B19" s="512">
        <v>145516</v>
      </c>
      <c r="C19" s="512">
        <v>113243</v>
      </c>
      <c r="D19" s="512">
        <v>258759</v>
      </c>
      <c r="E19" s="338"/>
      <c r="F19" s="19"/>
      <c r="G19" s="3"/>
      <c r="H19" s="19"/>
      <c r="I19" s="19"/>
      <c r="J19" s="19"/>
      <c r="K19" s="19"/>
      <c r="L19" s="338"/>
    </row>
    <row r="20" spans="1:12" ht="14.25" customHeight="1">
      <c r="A20" s="511" t="s">
        <v>133</v>
      </c>
      <c r="B20" s="512">
        <v>119404</v>
      </c>
      <c r="C20" s="512">
        <v>9050</v>
      </c>
      <c r="D20" s="512">
        <v>128454</v>
      </c>
      <c r="E20" s="338"/>
      <c r="F20" s="19"/>
      <c r="G20" s="3"/>
      <c r="H20" s="19"/>
      <c r="I20" s="19"/>
      <c r="J20" s="19"/>
      <c r="K20" s="19"/>
      <c r="L20" s="338"/>
    </row>
    <row r="21" spans="1:12" ht="14.25" customHeight="1">
      <c r="A21" s="511" t="s">
        <v>135</v>
      </c>
      <c r="B21" s="512">
        <v>68719</v>
      </c>
      <c r="C21" s="512">
        <v>4585</v>
      </c>
      <c r="D21" s="512">
        <v>73304</v>
      </c>
      <c r="E21" s="338"/>
      <c r="F21" s="19"/>
      <c r="G21" s="3"/>
      <c r="H21" s="19"/>
      <c r="I21" s="19"/>
      <c r="J21" s="19"/>
      <c r="K21" s="19"/>
      <c r="L21" s="338"/>
    </row>
    <row r="22" spans="1:12" ht="14.25" customHeight="1">
      <c r="A22" s="511" t="s">
        <v>139</v>
      </c>
      <c r="B22" s="512">
        <v>172312</v>
      </c>
      <c r="C22" s="512">
        <v>12039</v>
      </c>
      <c r="D22" s="512">
        <v>184351</v>
      </c>
      <c r="E22" s="338"/>
      <c r="F22" s="19"/>
      <c r="G22" s="3"/>
      <c r="H22" s="19"/>
      <c r="I22" s="19"/>
      <c r="J22" s="19"/>
      <c r="K22" s="19"/>
      <c r="L22" s="338"/>
    </row>
    <row r="23" spans="1:12" ht="14.25" customHeight="1">
      <c r="A23" s="511" t="s">
        <v>229</v>
      </c>
      <c r="B23" s="512">
        <v>247337</v>
      </c>
      <c r="C23" s="512">
        <v>22581</v>
      </c>
      <c r="D23" s="512">
        <v>269918</v>
      </c>
      <c r="E23" s="338"/>
      <c r="F23" s="19"/>
      <c r="G23" s="3"/>
      <c r="H23" s="19"/>
      <c r="I23" s="19"/>
      <c r="J23" s="19"/>
      <c r="K23" s="19"/>
      <c r="L23" s="338"/>
    </row>
    <row r="24" spans="1:12" ht="14.25" customHeight="1">
      <c r="A24" s="511" t="s">
        <v>230</v>
      </c>
      <c r="B24" s="512">
        <v>53357</v>
      </c>
      <c r="C24" s="512">
        <v>1734</v>
      </c>
      <c r="D24" s="512">
        <v>55091</v>
      </c>
      <c r="E24" s="338"/>
      <c r="F24" s="19"/>
      <c r="G24" s="3"/>
      <c r="H24" s="19"/>
      <c r="I24" s="19"/>
      <c r="J24" s="19"/>
      <c r="K24" s="19"/>
      <c r="L24" s="338"/>
    </row>
    <row r="25" spans="1:12" ht="14.25" customHeight="1">
      <c r="A25" s="511" t="s">
        <v>318</v>
      </c>
      <c r="B25" s="512">
        <v>209326</v>
      </c>
      <c r="C25" s="512">
        <v>22250</v>
      </c>
      <c r="D25" s="512">
        <v>231576</v>
      </c>
      <c r="E25" s="460"/>
      <c r="F25" s="380"/>
      <c r="G25" s="3"/>
      <c r="H25" s="19"/>
      <c r="I25" s="19"/>
      <c r="J25" s="19"/>
      <c r="K25" s="19"/>
      <c r="L25" s="338"/>
    </row>
    <row r="26" spans="1:12" ht="14.25" customHeight="1">
      <c r="A26" s="511" t="s">
        <v>141</v>
      </c>
      <c r="B26" s="512">
        <v>186317</v>
      </c>
      <c r="C26" s="512">
        <v>15843</v>
      </c>
      <c r="D26" s="512">
        <v>202160</v>
      </c>
      <c r="E26" s="338"/>
      <c r="F26" s="19"/>
      <c r="G26" s="3"/>
      <c r="H26" s="19"/>
      <c r="I26" s="19"/>
      <c r="J26" s="19"/>
      <c r="K26" s="19"/>
      <c r="L26" s="338"/>
    </row>
    <row r="27" spans="1:12" ht="14.25" customHeight="1">
      <c r="A27" s="511" t="s">
        <v>142</v>
      </c>
      <c r="B27" s="512">
        <v>115461</v>
      </c>
      <c r="C27" s="512">
        <v>1995</v>
      </c>
      <c r="D27" s="512">
        <v>117456</v>
      </c>
      <c r="E27" s="338"/>
      <c r="F27" s="19"/>
      <c r="G27" s="3"/>
      <c r="H27" s="19"/>
      <c r="I27" s="19"/>
      <c r="J27" s="19"/>
      <c r="K27" s="19"/>
      <c r="L27" s="338"/>
    </row>
    <row r="28" spans="1:12" ht="14.25" customHeight="1">
      <c r="A28" s="511" t="s">
        <v>143</v>
      </c>
      <c r="B28" s="512">
        <v>138588</v>
      </c>
      <c r="C28" s="512">
        <v>8018</v>
      </c>
      <c r="D28" s="512">
        <v>146606</v>
      </c>
      <c r="E28" s="338"/>
      <c r="F28" s="19"/>
      <c r="G28" s="3"/>
      <c r="H28" s="19"/>
      <c r="I28" s="19"/>
      <c r="J28" s="19"/>
      <c r="K28" s="19"/>
      <c r="L28" s="338"/>
    </row>
    <row r="29" spans="1:12" ht="14.25" customHeight="1">
      <c r="A29" s="511" t="s">
        <v>144</v>
      </c>
      <c r="B29" s="512">
        <v>43667</v>
      </c>
      <c r="C29" s="512">
        <v>4575</v>
      </c>
      <c r="D29" s="512">
        <v>48242</v>
      </c>
      <c r="E29" s="338"/>
      <c r="F29" s="19"/>
      <c r="G29" s="3"/>
      <c r="H29" s="19"/>
      <c r="I29" s="19"/>
      <c r="J29" s="19"/>
      <c r="K29" s="19"/>
      <c r="L29" s="338"/>
    </row>
    <row r="30" spans="1:12" ht="14.25" customHeight="1">
      <c r="A30" s="511" t="s">
        <v>146</v>
      </c>
      <c r="B30" s="512">
        <v>51402</v>
      </c>
      <c r="C30" s="512">
        <v>2944</v>
      </c>
      <c r="D30" s="512">
        <v>54346</v>
      </c>
      <c r="E30" s="338"/>
      <c r="F30" s="19"/>
      <c r="G30" s="3"/>
      <c r="H30" s="19"/>
      <c r="I30" s="19"/>
      <c r="J30" s="19"/>
      <c r="K30" s="19"/>
      <c r="L30" s="338"/>
    </row>
    <row r="31" spans="1:12" ht="14.25" customHeight="1">
      <c r="A31" s="511" t="s">
        <v>148</v>
      </c>
      <c r="B31" s="512">
        <v>61403</v>
      </c>
      <c r="C31" s="512">
        <v>3391</v>
      </c>
      <c r="D31" s="512">
        <v>64794</v>
      </c>
      <c r="E31" s="338"/>
      <c r="F31" s="19"/>
      <c r="G31" s="3"/>
      <c r="H31" s="19"/>
      <c r="I31" s="19"/>
      <c r="J31" s="19"/>
      <c r="K31" s="19"/>
      <c r="L31" s="338"/>
    </row>
    <row r="32" spans="1:12" ht="14.25" customHeight="1">
      <c r="A32" s="511" t="s">
        <v>149</v>
      </c>
      <c r="B32" s="512">
        <v>260344</v>
      </c>
      <c r="C32" s="512">
        <v>30353</v>
      </c>
      <c r="D32" s="512">
        <v>290697</v>
      </c>
      <c r="E32" s="338"/>
      <c r="F32" s="19"/>
      <c r="G32" s="3"/>
      <c r="H32" s="19"/>
      <c r="I32" s="19"/>
      <c r="J32" s="19"/>
      <c r="K32" s="19"/>
      <c r="L32" s="338"/>
    </row>
    <row r="33" spans="1:12" ht="14.25" customHeight="1">
      <c r="A33" s="511" t="s">
        <v>320</v>
      </c>
      <c r="B33" s="512">
        <v>414825</v>
      </c>
      <c r="C33" s="512">
        <v>54240</v>
      </c>
      <c r="D33" s="512">
        <v>469065</v>
      </c>
      <c r="E33" s="338"/>
      <c r="F33" s="19"/>
      <c r="G33" s="3"/>
      <c r="H33" s="19"/>
      <c r="I33" s="19"/>
      <c r="J33" s="19"/>
      <c r="K33" s="19"/>
      <c r="L33" s="338"/>
    </row>
    <row r="34" spans="1:12" ht="14.25" customHeight="1">
      <c r="A34" s="511" t="s">
        <v>154</v>
      </c>
      <c r="B34" s="512">
        <v>37383</v>
      </c>
      <c r="C34" s="512">
        <v>4653</v>
      </c>
      <c r="D34" s="512">
        <v>42036</v>
      </c>
      <c r="E34" s="460"/>
      <c r="F34" s="380"/>
      <c r="G34" s="3"/>
      <c r="H34" s="19"/>
      <c r="I34" s="19"/>
      <c r="J34" s="19"/>
      <c r="K34" s="19"/>
      <c r="L34" s="338"/>
    </row>
    <row r="35" spans="1:12" ht="14.25" customHeight="1">
      <c r="A35" s="511" t="s">
        <v>321</v>
      </c>
      <c r="B35" s="512">
        <v>27868</v>
      </c>
      <c r="C35" s="512">
        <v>2681</v>
      </c>
      <c r="D35" s="512">
        <v>30549</v>
      </c>
      <c r="E35" s="338"/>
      <c r="F35" s="19"/>
      <c r="G35" s="3"/>
      <c r="H35" s="19"/>
      <c r="I35" s="19"/>
      <c r="J35" s="19"/>
      <c r="K35" s="19"/>
      <c r="L35" s="338"/>
    </row>
    <row r="36" spans="1:12" ht="14.25" customHeight="1">
      <c r="A36" s="511" t="s">
        <v>234</v>
      </c>
      <c r="B36" s="512">
        <v>39333</v>
      </c>
      <c r="C36" s="512">
        <v>1027</v>
      </c>
      <c r="D36" s="512">
        <v>40360</v>
      </c>
      <c r="E36" s="338"/>
      <c r="F36" s="19"/>
      <c r="G36" s="3"/>
      <c r="H36" s="19"/>
      <c r="I36" s="19"/>
      <c r="J36" s="3"/>
      <c r="K36" s="19"/>
      <c r="L36" s="338"/>
    </row>
    <row r="37" spans="1:12" ht="14.25" customHeight="1">
      <c r="A37" s="511" t="s">
        <v>157</v>
      </c>
      <c r="B37" s="512">
        <v>23813</v>
      </c>
      <c r="C37" s="513">
        <v>497</v>
      </c>
      <c r="D37" s="512">
        <v>24310</v>
      </c>
      <c r="E37" s="338"/>
      <c r="F37" s="19"/>
      <c r="G37" s="3"/>
      <c r="H37" s="19"/>
      <c r="I37" s="19"/>
      <c r="J37" s="3"/>
      <c r="K37" s="19"/>
      <c r="L37" s="338"/>
    </row>
    <row r="38" spans="1:12" ht="14.25" customHeight="1">
      <c r="A38" s="511" t="s">
        <v>164</v>
      </c>
      <c r="B38" s="512">
        <v>150098</v>
      </c>
      <c r="C38" s="512">
        <v>95873</v>
      </c>
      <c r="D38" s="512">
        <v>245971</v>
      </c>
      <c r="E38" s="338"/>
      <c r="F38" s="19"/>
      <c r="G38" s="3"/>
      <c r="H38" s="19"/>
      <c r="I38" s="19"/>
      <c r="J38" s="19"/>
      <c r="K38" s="19"/>
      <c r="L38" s="338"/>
    </row>
    <row r="39" spans="1:12" ht="14.25" customHeight="1">
      <c r="A39" s="511" t="s">
        <v>166</v>
      </c>
      <c r="B39" s="512">
        <v>22833</v>
      </c>
      <c r="C39" s="512">
        <v>1380</v>
      </c>
      <c r="D39" s="512">
        <v>24213</v>
      </c>
      <c r="E39" s="338"/>
      <c r="F39" s="19"/>
      <c r="G39" s="3"/>
      <c r="H39" s="19"/>
      <c r="I39" s="19"/>
      <c r="J39" s="19"/>
      <c r="K39" s="19"/>
      <c r="L39" s="338"/>
    </row>
    <row r="40" spans="1:12" ht="14.25" customHeight="1">
      <c r="A40" s="511" t="s">
        <v>235</v>
      </c>
      <c r="B40" s="512">
        <v>114096</v>
      </c>
      <c r="C40" s="512">
        <v>6022</v>
      </c>
      <c r="D40" s="512">
        <v>120118</v>
      </c>
      <c r="E40" s="338"/>
      <c r="F40" s="19"/>
      <c r="G40" s="3"/>
      <c r="H40" s="19"/>
      <c r="I40" s="19"/>
      <c r="J40" s="19"/>
      <c r="K40" s="19"/>
      <c r="L40" s="338"/>
    </row>
    <row r="41" spans="1:12" ht="14.25" customHeight="1">
      <c r="A41" s="511" t="s">
        <v>167</v>
      </c>
      <c r="B41" s="512">
        <v>208668</v>
      </c>
      <c r="C41" s="512">
        <v>17932</v>
      </c>
      <c r="D41" s="512">
        <v>226600</v>
      </c>
      <c r="E41" s="338"/>
      <c r="F41" s="19"/>
      <c r="G41" s="3"/>
      <c r="H41" s="19"/>
      <c r="I41" s="19"/>
      <c r="J41" s="19"/>
      <c r="K41" s="19"/>
      <c r="L41" s="338"/>
    </row>
    <row r="42" spans="1:12" ht="14.25" customHeight="1">
      <c r="A42" s="511" t="s">
        <v>168</v>
      </c>
      <c r="B42" s="512">
        <v>71275</v>
      </c>
      <c r="C42" s="512">
        <v>2583</v>
      </c>
      <c r="D42" s="512">
        <v>73858</v>
      </c>
      <c r="E42" s="338"/>
      <c r="F42" s="19"/>
      <c r="G42" s="3"/>
      <c r="H42" s="19"/>
      <c r="I42" s="19"/>
      <c r="J42" s="19"/>
      <c r="K42" s="19"/>
      <c r="L42" s="338"/>
    </row>
    <row r="43" spans="1:12" ht="14.25" customHeight="1">
      <c r="A43" s="511" t="s">
        <v>188</v>
      </c>
      <c r="B43" s="512">
        <v>40682</v>
      </c>
      <c r="C43" s="512">
        <v>1465</v>
      </c>
      <c r="D43" s="512">
        <v>42147</v>
      </c>
      <c r="E43" s="338"/>
      <c r="F43" s="19"/>
      <c r="G43" s="3"/>
      <c r="H43" s="19"/>
      <c r="I43" s="19"/>
      <c r="J43" s="19"/>
      <c r="K43" s="19"/>
      <c r="L43" s="338"/>
    </row>
    <row r="44" spans="1:12" ht="14.25" customHeight="1">
      <c r="A44" s="511" t="s">
        <v>170</v>
      </c>
      <c r="B44" s="512">
        <v>256190</v>
      </c>
      <c r="C44" s="512">
        <v>70170</v>
      </c>
      <c r="D44" s="512">
        <v>326360</v>
      </c>
      <c r="E44" s="460"/>
      <c r="F44" s="380"/>
      <c r="G44" s="3"/>
      <c r="H44" s="19"/>
      <c r="I44" s="19"/>
      <c r="J44" s="19"/>
      <c r="K44" s="19"/>
      <c r="L44" s="338"/>
    </row>
    <row r="45" spans="1:12" ht="14.25" customHeight="1">
      <c r="A45" s="511" t="s">
        <v>171</v>
      </c>
      <c r="B45" s="512">
        <v>120635</v>
      </c>
      <c r="C45" s="512">
        <v>11695</v>
      </c>
      <c r="D45" s="512">
        <v>132330</v>
      </c>
      <c r="E45" s="338"/>
      <c r="F45" s="19"/>
      <c r="G45" s="3"/>
      <c r="H45" s="19"/>
      <c r="I45" s="19"/>
      <c r="J45" s="19"/>
      <c r="K45" s="19"/>
      <c r="L45" s="338"/>
    </row>
    <row r="46" spans="1:12" ht="14.25" customHeight="1">
      <c r="A46" s="511" t="s">
        <v>172</v>
      </c>
      <c r="B46" s="512">
        <v>34691</v>
      </c>
      <c r="C46" s="513">
        <v>859</v>
      </c>
      <c r="D46" s="512">
        <v>35550</v>
      </c>
      <c r="E46" s="338"/>
      <c r="F46" s="19"/>
      <c r="G46" s="3"/>
      <c r="H46" s="19"/>
      <c r="I46" s="19"/>
      <c r="J46" s="3"/>
      <c r="K46" s="19"/>
      <c r="L46" s="338"/>
    </row>
    <row r="47" spans="1:12" ht="14.25" customHeight="1">
      <c r="A47" s="3"/>
      <c r="B47" s="279"/>
      <c r="C47" s="279"/>
      <c r="D47" s="279"/>
      <c r="E47" s="108"/>
      <c r="F47" s="3"/>
      <c r="H47" s="20"/>
      <c r="I47" s="20"/>
      <c r="J47" s="20"/>
      <c r="K47" s="20"/>
    </row>
    <row r="48" spans="1:12" ht="14.25" customHeight="1">
      <c r="A48" s="30" t="s">
        <v>11</v>
      </c>
      <c r="B48" s="30">
        <f>MEDIAN(B4:B46,'Total Stock A-L'!B4:B50)</f>
        <v>88832.5</v>
      </c>
      <c r="C48" s="30">
        <f>MEDIAN(C4:C46,'Total Stock A-L'!C4:C50)</f>
        <v>8013</v>
      </c>
      <c r="D48" s="30">
        <f>MEDIAN(D4:D46,'Total Stock A-L'!D4:D50)</f>
        <v>102650</v>
      </c>
      <c r="E48" s="108"/>
    </row>
    <row r="49" spans="1:5" ht="14.25" customHeight="1">
      <c r="A49" s="30" t="s">
        <v>10</v>
      </c>
      <c r="B49" s="30">
        <f>AVERAGE(B4:B46,'Total Stock A-L'!B4:B50)</f>
        <v>114486.42222222222</v>
      </c>
      <c r="C49" s="30">
        <f>AVERAGE(C4:C46,'Total Stock A-L'!C4:C50)</f>
        <v>20978.08988764045</v>
      </c>
      <c r="D49" s="30">
        <f>AVERAGE(D4:D46,'Total Stock A-L'!D4:D50)</f>
        <v>135231.42222222223</v>
      </c>
      <c r="E49" s="108"/>
    </row>
    <row r="50" spans="1:5" ht="14.25" customHeight="1">
      <c r="A50" s="30" t="s">
        <v>237</v>
      </c>
      <c r="B50" s="30">
        <f>SUM(B4:B46,'Total Stock A-L'!B4:B50)</f>
        <v>10303778</v>
      </c>
      <c r="C50" s="30">
        <f>SUM(C4:C46,'Total Stock A-L'!C4:C50)</f>
        <v>1867050</v>
      </c>
      <c r="D50" s="30">
        <f>SUM(D4:D46,'Total Stock A-L'!D4:D50)</f>
        <v>12170828</v>
      </c>
      <c r="E50" s="108"/>
    </row>
    <row r="51" spans="1:5" ht="14.25" customHeight="1">
      <c r="E51" s="108"/>
    </row>
    <row r="52" spans="1:5" ht="14.25" customHeight="1">
      <c r="A52" s="3"/>
      <c r="E52" s="108"/>
    </row>
  </sheetData>
  <phoneticPr fontId="40" type="noConversion"/>
  <pageMargins left="0.55118110236220474"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414"/>
  <sheetViews>
    <sheetView zoomScaleNormal="100" workbookViewId="0">
      <pane ySplit="5" topLeftCell="A6" activePane="bottomLeft" state="frozen"/>
      <selection activeCell="J2" sqref="J2"/>
      <selection pane="bottomLeft" activeCell="H36" sqref="H36"/>
    </sheetView>
  </sheetViews>
  <sheetFormatPr defaultColWidth="8.85546875" defaultRowHeight="12.75"/>
  <cols>
    <col min="1" max="1" width="6.140625" customWidth="1"/>
    <col min="2" max="2" width="16.42578125" style="5" customWidth="1"/>
    <col min="3" max="3" width="9.28515625" style="70" customWidth="1"/>
    <col min="4" max="4" width="10.5703125" style="84" bestFit="1" customWidth="1"/>
    <col min="5" max="5" width="5.5703125" style="84" bestFit="1" customWidth="1"/>
    <col min="6" max="6" width="11.42578125" style="84" customWidth="1"/>
    <col min="7" max="7" width="2.140625" style="84" customWidth="1"/>
    <col min="8" max="8" width="10.5703125" style="84" bestFit="1" customWidth="1"/>
    <col min="9" max="9" width="5.5703125" style="84" bestFit="1" customWidth="1"/>
    <col min="10" max="10" width="12" style="131" customWidth="1"/>
    <col min="11" max="11" width="14.28515625" customWidth="1"/>
  </cols>
  <sheetData>
    <row r="1" spans="1:20" ht="13.5" customHeight="1">
      <c r="A1" s="10" t="s">
        <v>0</v>
      </c>
      <c r="B1" s="408"/>
    </row>
    <row r="2" spans="1:20" ht="5.0999999999999996" customHeight="1">
      <c r="I2"/>
    </row>
    <row r="3" spans="1:20" ht="12.75" customHeight="1">
      <c r="A3" s="4" t="s">
        <v>17</v>
      </c>
      <c r="I3"/>
    </row>
    <row r="4" spans="1:20" ht="5.0999999999999996" customHeight="1">
      <c r="A4" s="4"/>
      <c r="I4"/>
    </row>
    <row r="5" spans="1:20" ht="35.1" customHeight="1">
      <c r="A5" s="198" t="s">
        <v>18</v>
      </c>
      <c r="B5" s="304"/>
      <c r="C5" s="302" t="s">
        <v>2</v>
      </c>
      <c r="D5" s="303" t="s">
        <v>19</v>
      </c>
      <c r="E5" s="303" t="s">
        <v>4</v>
      </c>
      <c r="F5" s="303" t="s">
        <v>20</v>
      </c>
      <c r="G5" s="303"/>
      <c r="H5" s="303" t="s">
        <v>21</v>
      </c>
      <c r="I5" s="212" t="s">
        <v>4</v>
      </c>
      <c r="J5" s="302" t="s">
        <v>22</v>
      </c>
      <c r="M5" s="302"/>
      <c r="N5" s="303"/>
      <c r="O5" s="302"/>
      <c r="P5" s="302"/>
      <c r="Q5" s="302"/>
      <c r="R5" s="303"/>
      <c r="S5" s="303"/>
      <c r="T5" s="303"/>
    </row>
    <row r="6" spans="1:20" ht="12.75" customHeight="1">
      <c r="A6" s="407"/>
      <c r="B6" s="408"/>
      <c r="C6" s="157"/>
      <c r="D6" s="307" t="s">
        <v>8</v>
      </c>
      <c r="E6" s="307" t="s">
        <v>8</v>
      </c>
      <c r="F6" s="307" t="s">
        <v>8</v>
      </c>
      <c r="G6" s="307"/>
      <c r="H6" s="307" t="s">
        <v>8</v>
      </c>
      <c r="I6" s="307" t="s">
        <v>8</v>
      </c>
      <c r="J6" s="223" t="s">
        <v>8</v>
      </c>
      <c r="M6" s="134"/>
      <c r="N6" s="307"/>
      <c r="O6" s="223"/>
      <c r="P6" s="223"/>
      <c r="Q6" s="223"/>
      <c r="R6" s="223"/>
      <c r="S6" s="223"/>
      <c r="T6" s="223"/>
    </row>
    <row r="7" spans="1:20" ht="13.5" customHeight="1">
      <c r="A7" s="3" t="s">
        <v>33</v>
      </c>
      <c r="B7" s="3" t="s">
        <v>85</v>
      </c>
      <c r="C7" s="60">
        <v>12681</v>
      </c>
      <c r="D7" s="127">
        <v>519652.15</v>
      </c>
      <c r="E7" s="127">
        <f>D7/C7</f>
        <v>40.978798990615886</v>
      </c>
      <c r="F7" s="127">
        <v>46487.48</v>
      </c>
      <c r="G7" s="127"/>
      <c r="H7" s="127">
        <f t="shared" ref="H7:H53" si="0">SUM(F7,D7)</f>
        <v>566139.63</v>
      </c>
      <c r="I7" s="14">
        <f>H7/C7</f>
        <v>44.644714927844809</v>
      </c>
      <c r="J7" s="145">
        <v>92708</v>
      </c>
      <c r="M7" s="12"/>
      <c r="N7" s="13"/>
      <c r="O7" s="256"/>
      <c r="P7" s="364"/>
      <c r="Q7" s="364"/>
      <c r="R7" s="364"/>
      <c r="S7" s="364"/>
      <c r="T7" s="256"/>
    </row>
    <row r="8" spans="1:20" ht="13.5" customHeight="1">
      <c r="A8" s="3" t="s">
        <v>35</v>
      </c>
      <c r="B8" s="3" t="s">
        <v>86</v>
      </c>
      <c r="C8" s="60">
        <v>5353</v>
      </c>
      <c r="D8" s="127">
        <v>248266.79</v>
      </c>
      <c r="E8" s="127">
        <f>D8/C8</f>
        <v>46.379000560433404</v>
      </c>
      <c r="F8" s="127"/>
      <c r="G8" s="127"/>
      <c r="H8" s="127">
        <f t="shared" si="0"/>
        <v>248266.79</v>
      </c>
      <c r="I8" s="14">
        <f>H8/C8</f>
        <v>46.379000560433404</v>
      </c>
      <c r="J8" s="145">
        <v>74794</v>
      </c>
      <c r="M8" s="364"/>
      <c r="N8" s="13"/>
      <c r="O8" s="256"/>
      <c r="P8" s="364"/>
      <c r="Q8" s="364"/>
      <c r="R8" s="364"/>
      <c r="S8" s="364"/>
      <c r="T8" s="256"/>
    </row>
    <row r="9" spans="1:20" ht="13.5" customHeight="1">
      <c r="A9" s="3" t="s">
        <v>87</v>
      </c>
      <c r="B9" s="6" t="s">
        <v>88</v>
      </c>
      <c r="C9" s="60">
        <v>67296</v>
      </c>
      <c r="D9" s="127">
        <v>2773043.95</v>
      </c>
      <c r="E9" s="127">
        <f>D9/C9</f>
        <v>41.206668301236334</v>
      </c>
      <c r="F9" s="127">
        <v>369019.53</v>
      </c>
      <c r="G9" s="127"/>
      <c r="H9" s="127">
        <f t="shared" si="0"/>
        <v>3142063.4800000004</v>
      </c>
      <c r="I9" s="14">
        <f>H9/C9</f>
        <v>46.690196742748462</v>
      </c>
      <c r="J9" s="145">
        <v>221255</v>
      </c>
      <c r="M9" s="364"/>
      <c r="N9" s="13"/>
      <c r="O9" s="256"/>
      <c r="P9" s="364"/>
      <c r="Q9" s="364"/>
      <c r="R9" s="364"/>
      <c r="S9" s="364"/>
      <c r="T9" s="256"/>
    </row>
    <row r="10" spans="1:20" ht="13.5" customHeight="1">
      <c r="A10" s="3" t="s">
        <v>27</v>
      </c>
      <c r="B10" s="3" t="s">
        <v>89</v>
      </c>
      <c r="C10" s="60">
        <v>2949</v>
      </c>
      <c r="D10" s="127">
        <v>292112</v>
      </c>
      <c r="E10" s="127">
        <f>D10/C10</f>
        <v>99.054594777890813</v>
      </c>
      <c r="F10" s="127">
        <v>103103</v>
      </c>
      <c r="G10" s="127"/>
      <c r="H10" s="127">
        <f t="shared" si="0"/>
        <v>395215</v>
      </c>
      <c r="I10" s="14">
        <f>H10/C10</f>
        <v>134.01661580196676</v>
      </c>
      <c r="J10" s="145">
        <v>70286</v>
      </c>
      <c r="M10" s="12"/>
      <c r="N10" s="13"/>
      <c r="O10" s="256"/>
      <c r="P10" s="364"/>
      <c r="Q10" s="364"/>
      <c r="R10" s="364"/>
      <c r="S10" s="364"/>
      <c r="T10" s="256"/>
    </row>
    <row r="11" spans="1:20" ht="13.5" customHeight="1">
      <c r="A11" s="3" t="s">
        <v>53</v>
      </c>
      <c r="B11" s="379" t="s">
        <v>90</v>
      </c>
      <c r="C11" s="19">
        <v>177969</v>
      </c>
      <c r="D11" s="127">
        <v>7371401.7999999998</v>
      </c>
      <c r="E11" s="127">
        <f t="shared" ref="E11:E16" si="1">D11/C11</f>
        <v>41.419583185835734</v>
      </c>
      <c r="F11" s="127">
        <v>413083.42</v>
      </c>
      <c r="G11" s="127"/>
      <c r="H11" s="127">
        <f t="shared" si="0"/>
        <v>7784485.2199999997</v>
      </c>
      <c r="I11" s="14">
        <f t="shared" ref="I11:I14" si="2">H11/C11</f>
        <v>43.74068079272233</v>
      </c>
      <c r="J11" s="145">
        <v>478149</v>
      </c>
      <c r="M11" s="12"/>
      <c r="N11" s="13"/>
      <c r="O11" s="256"/>
      <c r="P11" s="364"/>
      <c r="Q11" s="364"/>
      <c r="R11" s="364"/>
      <c r="S11" s="364"/>
      <c r="T11" s="256"/>
    </row>
    <row r="12" spans="1:20" ht="13.5" customHeight="1">
      <c r="A12" s="3" t="s">
        <v>33</v>
      </c>
      <c r="B12" s="3" t="s">
        <v>91</v>
      </c>
      <c r="C12" s="60">
        <v>18704</v>
      </c>
      <c r="D12" s="382">
        <v>626777.43999999994</v>
      </c>
      <c r="E12" s="127">
        <f t="shared" si="1"/>
        <v>33.510342172797259</v>
      </c>
      <c r="F12" s="382">
        <v>58824.99</v>
      </c>
      <c r="G12" s="382"/>
      <c r="H12" s="382">
        <f t="shared" si="0"/>
        <v>685602.42999999993</v>
      </c>
      <c r="I12" s="14">
        <f t="shared" si="2"/>
        <v>36.655390825491871</v>
      </c>
      <c r="J12" s="145">
        <v>106536</v>
      </c>
      <c r="M12" s="12"/>
      <c r="N12" s="13"/>
      <c r="O12" s="256"/>
      <c r="P12" s="364"/>
      <c r="Q12" s="364"/>
      <c r="R12" s="364"/>
      <c r="S12" s="364"/>
      <c r="T12" s="256"/>
    </row>
    <row r="13" spans="1:20" ht="13.5" customHeight="1">
      <c r="A13" s="3" t="s">
        <v>53</v>
      </c>
      <c r="B13" s="3" t="s">
        <v>92</v>
      </c>
      <c r="C13" s="60">
        <v>152059</v>
      </c>
      <c r="D13" s="127">
        <v>7571029.3099999996</v>
      </c>
      <c r="E13" s="127">
        <f t="shared" si="1"/>
        <v>49.790076943817859</v>
      </c>
      <c r="F13" s="127">
        <v>467766</v>
      </c>
      <c r="G13" s="127"/>
      <c r="H13" s="127">
        <f t="shared" si="0"/>
        <v>8038795.3099999996</v>
      </c>
      <c r="I13" s="14">
        <f t="shared" si="2"/>
        <v>52.866290781867562</v>
      </c>
      <c r="J13" s="145">
        <v>424933</v>
      </c>
      <c r="M13" s="12"/>
      <c r="N13" s="13"/>
      <c r="O13" s="256"/>
      <c r="P13" s="364"/>
      <c r="Q13" s="364"/>
      <c r="R13" s="364"/>
      <c r="S13" s="364"/>
      <c r="T13" s="256"/>
    </row>
    <row r="14" spans="1:20" ht="13.5" customHeight="1">
      <c r="A14" s="3" t="s">
        <v>93</v>
      </c>
      <c r="B14" s="379" t="s">
        <v>94</v>
      </c>
      <c r="C14" s="60">
        <v>14980</v>
      </c>
      <c r="D14" s="127">
        <v>800357.57</v>
      </c>
      <c r="E14" s="127">
        <f>D14/C14</f>
        <v>53.428409212283043</v>
      </c>
      <c r="F14" s="127"/>
      <c r="G14" s="127"/>
      <c r="H14" s="127">
        <f t="shared" si="0"/>
        <v>800357.57</v>
      </c>
      <c r="I14" s="14">
        <f t="shared" si="2"/>
        <v>53.428409212283043</v>
      </c>
      <c r="J14" s="145">
        <v>92118</v>
      </c>
      <c r="M14" s="12"/>
      <c r="N14" s="13"/>
      <c r="O14" s="256"/>
      <c r="P14" s="364"/>
      <c r="Q14" s="364"/>
      <c r="R14" s="364"/>
      <c r="S14" s="364"/>
      <c r="T14" s="256"/>
    </row>
    <row r="15" spans="1:20" ht="13.5" customHeight="1">
      <c r="A15" s="3" t="s">
        <v>30</v>
      </c>
      <c r="B15" s="3" t="s">
        <v>95</v>
      </c>
      <c r="C15" s="60">
        <v>200811</v>
      </c>
      <c r="D15" s="127">
        <v>13515022.939999999</v>
      </c>
      <c r="E15" s="127">
        <f t="shared" si="1"/>
        <v>67.302204261718728</v>
      </c>
      <c r="F15" s="127">
        <v>10388967.09</v>
      </c>
      <c r="G15" s="127" t="s">
        <v>96</v>
      </c>
      <c r="H15" s="127">
        <f t="shared" si="0"/>
        <v>23903990.030000001</v>
      </c>
      <c r="I15" s="14">
        <f>H15/C15</f>
        <v>119.03725408468661</v>
      </c>
      <c r="J15" s="145">
        <v>541371</v>
      </c>
      <c r="M15" s="12"/>
      <c r="N15" s="13"/>
      <c r="O15" s="256"/>
      <c r="P15" s="364"/>
      <c r="Q15" s="364"/>
      <c r="R15" s="364"/>
      <c r="S15" s="364"/>
      <c r="T15" s="256"/>
    </row>
    <row r="16" spans="1:20" ht="13.5" customHeight="1">
      <c r="A16" s="3" t="s">
        <v>33</v>
      </c>
      <c r="B16" s="3" t="s">
        <v>97</v>
      </c>
      <c r="C16" s="60">
        <v>16890</v>
      </c>
      <c r="D16" s="127">
        <v>1088218.4099999999</v>
      </c>
      <c r="E16" s="127">
        <f t="shared" si="1"/>
        <v>64.429746003552395</v>
      </c>
      <c r="F16" s="127">
        <v>178290.06</v>
      </c>
      <c r="G16" s="127"/>
      <c r="H16" s="127">
        <f t="shared" si="0"/>
        <v>1266508.47</v>
      </c>
      <c r="I16" s="14">
        <f t="shared" ref="I16:I53" si="3">H16/C16</f>
        <v>74.985699822380099</v>
      </c>
      <c r="J16" s="145">
        <v>104255</v>
      </c>
      <c r="M16" s="12"/>
      <c r="N16" s="13"/>
      <c r="O16" s="256"/>
      <c r="P16" s="364"/>
      <c r="Q16" s="364"/>
      <c r="R16" s="364"/>
      <c r="S16" s="364"/>
      <c r="T16" s="256"/>
    </row>
    <row r="17" spans="1:20" ht="13.5" customHeight="1">
      <c r="A17" s="3" t="s">
        <v>35</v>
      </c>
      <c r="B17" s="3" t="s">
        <v>98</v>
      </c>
      <c r="C17" s="60">
        <v>6683</v>
      </c>
      <c r="D17" s="127">
        <v>407931</v>
      </c>
      <c r="E17" s="127">
        <f t="shared" ref="E17:E53" si="4">D17/C17</f>
        <v>61.040101750710761</v>
      </c>
      <c r="F17" s="127">
        <v>117330</v>
      </c>
      <c r="G17" s="127"/>
      <c r="H17" s="127">
        <f t="shared" si="0"/>
        <v>525261</v>
      </c>
      <c r="I17" s="14">
        <f t="shared" si="3"/>
        <v>78.596588358521629</v>
      </c>
      <c r="J17" s="145">
        <v>77934</v>
      </c>
      <c r="M17" s="364"/>
      <c r="N17" s="13"/>
      <c r="O17" s="256"/>
      <c r="P17" s="364"/>
      <c r="Q17" s="364"/>
      <c r="R17" s="364"/>
      <c r="S17" s="364"/>
      <c r="T17" s="256"/>
    </row>
    <row r="18" spans="1:20" ht="13.5" customHeight="1">
      <c r="A18" s="3" t="s">
        <v>46</v>
      </c>
      <c r="B18" s="3" t="s">
        <v>99</v>
      </c>
      <c r="C18" s="60">
        <v>29745</v>
      </c>
      <c r="D18" s="127">
        <v>1011631.58</v>
      </c>
      <c r="E18" s="127">
        <f t="shared" si="4"/>
        <v>34.010138846865019</v>
      </c>
      <c r="F18" s="127">
        <v>37669.72</v>
      </c>
      <c r="G18" s="127"/>
      <c r="H18" s="127">
        <f t="shared" si="0"/>
        <v>1049301.3</v>
      </c>
      <c r="I18" s="14">
        <f t="shared" si="3"/>
        <v>35.276560766515381</v>
      </c>
      <c r="J18" s="145">
        <v>137110</v>
      </c>
      <c r="M18" s="12"/>
      <c r="N18" s="13"/>
      <c r="O18" s="256"/>
      <c r="P18" s="364"/>
      <c r="Q18" s="364"/>
      <c r="R18" s="364"/>
      <c r="S18" s="364"/>
      <c r="T18" s="256"/>
    </row>
    <row r="19" spans="1:20" ht="13.5" customHeight="1">
      <c r="A19" s="3" t="s">
        <v>46</v>
      </c>
      <c r="B19" s="3" t="s">
        <v>100</v>
      </c>
      <c r="C19" s="60">
        <v>23386</v>
      </c>
      <c r="D19" s="127">
        <v>1150440.1399999999</v>
      </c>
      <c r="E19" s="127">
        <f t="shared" si="4"/>
        <v>49.193540579834085</v>
      </c>
      <c r="F19" s="127">
        <v>175933</v>
      </c>
      <c r="G19" s="127"/>
      <c r="H19" s="127">
        <f t="shared" si="0"/>
        <v>1326373.1399999999</v>
      </c>
      <c r="I19" s="14">
        <f t="shared" si="3"/>
        <v>56.716545796630456</v>
      </c>
      <c r="J19" s="145">
        <v>112576</v>
      </c>
      <c r="M19" s="12"/>
      <c r="N19" s="13"/>
      <c r="O19" s="256"/>
      <c r="P19" s="364"/>
      <c r="Q19" s="364"/>
      <c r="R19" s="364"/>
      <c r="S19" s="364"/>
      <c r="T19" s="256"/>
    </row>
    <row r="20" spans="1:20" ht="13.5" customHeight="1">
      <c r="A20" s="3" t="s">
        <v>30</v>
      </c>
      <c r="B20" s="3" t="s">
        <v>101</v>
      </c>
      <c r="C20" s="60">
        <v>127153</v>
      </c>
      <c r="D20" s="127">
        <v>4803695.59</v>
      </c>
      <c r="E20" s="127">
        <f t="shared" si="4"/>
        <v>37.778861607669498</v>
      </c>
      <c r="F20" s="127">
        <v>980124.89</v>
      </c>
      <c r="G20" s="127"/>
      <c r="H20" s="127">
        <f t="shared" si="0"/>
        <v>5783820.4799999995</v>
      </c>
      <c r="I20" s="14">
        <f t="shared" si="3"/>
        <v>45.487094130692938</v>
      </c>
      <c r="J20" s="145">
        <v>364403</v>
      </c>
      <c r="M20" s="12"/>
      <c r="N20" s="13"/>
      <c r="O20" s="256"/>
      <c r="P20" s="364"/>
      <c r="Q20" s="364"/>
      <c r="R20" s="364"/>
      <c r="S20" s="364"/>
      <c r="T20" s="256"/>
    </row>
    <row r="21" spans="1:20" ht="13.5" customHeight="1">
      <c r="A21" s="3" t="s">
        <v>35</v>
      </c>
      <c r="B21" s="3" t="s">
        <v>102</v>
      </c>
      <c r="C21" s="60">
        <v>8796</v>
      </c>
      <c r="D21" s="127">
        <v>510871</v>
      </c>
      <c r="E21" s="127">
        <f t="shared" si="4"/>
        <v>58.07992269213279</v>
      </c>
      <c r="F21" s="127"/>
      <c r="G21" s="127"/>
      <c r="H21" s="127">
        <f t="shared" si="0"/>
        <v>510871</v>
      </c>
      <c r="I21" s="14">
        <f t="shared" si="3"/>
        <v>58.07992269213279</v>
      </c>
      <c r="J21" s="145">
        <v>86162</v>
      </c>
      <c r="M21" s="12"/>
      <c r="N21" s="13"/>
      <c r="O21" s="256"/>
      <c r="P21" s="364"/>
      <c r="Q21" s="364"/>
      <c r="R21" s="364"/>
      <c r="S21" s="364"/>
      <c r="T21" s="256"/>
    </row>
    <row r="22" spans="1:20" ht="13.5" customHeight="1">
      <c r="A22" s="3" t="s">
        <v>35</v>
      </c>
      <c r="B22" s="3" t="s">
        <v>103</v>
      </c>
      <c r="C22" s="60">
        <v>6075</v>
      </c>
      <c r="D22" s="127">
        <v>483255</v>
      </c>
      <c r="E22" s="127">
        <f t="shared" si="4"/>
        <v>79.548148148148144</v>
      </c>
      <c r="F22" s="127">
        <v>47356</v>
      </c>
      <c r="G22" s="127"/>
      <c r="H22" s="127">
        <f t="shared" si="0"/>
        <v>530611</v>
      </c>
      <c r="I22" s="14">
        <f t="shared" si="3"/>
        <v>87.343374485596712</v>
      </c>
      <c r="J22" s="145">
        <v>76758</v>
      </c>
      <c r="M22" s="12"/>
      <c r="N22" s="13"/>
      <c r="O22" s="256"/>
      <c r="P22" s="364"/>
      <c r="Q22" s="364"/>
      <c r="R22" s="364"/>
      <c r="S22" s="364"/>
      <c r="T22" s="256"/>
    </row>
    <row r="23" spans="1:20" ht="13.5" customHeight="1">
      <c r="A23" s="3" t="s">
        <v>104</v>
      </c>
      <c r="B23" s="3" t="s">
        <v>105</v>
      </c>
      <c r="C23" s="60">
        <v>205901</v>
      </c>
      <c r="D23" s="127">
        <v>10155178.15</v>
      </c>
      <c r="E23" s="127">
        <f t="shared" si="4"/>
        <v>49.320683969480477</v>
      </c>
      <c r="F23" s="127">
        <v>1063589.33</v>
      </c>
      <c r="G23" s="127"/>
      <c r="H23" s="127">
        <f t="shared" si="0"/>
        <v>11218767.48</v>
      </c>
      <c r="I23" s="14">
        <f t="shared" si="3"/>
        <v>54.486221436515606</v>
      </c>
      <c r="J23" s="145">
        <v>559708</v>
      </c>
      <c r="M23" s="364"/>
      <c r="N23" s="13"/>
      <c r="O23" s="256"/>
      <c r="P23" s="364"/>
      <c r="Q23" s="364"/>
      <c r="R23" s="364"/>
      <c r="S23" s="364"/>
      <c r="T23" s="256"/>
    </row>
    <row r="24" spans="1:20" ht="13.5" customHeight="1">
      <c r="A24" s="3" t="s">
        <v>48</v>
      </c>
      <c r="B24" s="3" t="s">
        <v>106</v>
      </c>
      <c r="C24" s="60">
        <v>40155</v>
      </c>
      <c r="D24" s="127">
        <v>3298877.14</v>
      </c>
      <c r="E24" s="127">
        <f t="shared" si="4"/>
        <v>82.153583364462705</v>
      </c>
      <c r="F24" s="127">
        <v>385888</v>
      </c>
      <c r="G24" s="127"/>
      <c r="H24" s="127">
        <f t="shared" si="0"/>
        <v>3684765.14</v>
      </c>
      <c r="I24" s="14">
        <f t="shared" si="3"/>
        <v>91.763544764039352</v>
      </c>
      <c r="J24" s="145">
        <v>152331</v>
      </c>
      <c r="M24" s="12"/>
      <c r="N24" s="13"/>
      <c r="O24" s="256"/>
      <c r="P24" s="364"/>
      <c r="Q24" s="364"/>
      <c r="R24" s="364"/>
      <c r="S24" s="364"/>
      <c r="T24" s="256"/>
    </row>
    <row r="25" spans="1:20" ht="13.5" customHeight="1">
      <c r="A25" s="3" t="s">
        <v>33</v>
      </c>
      <c r="B25" s="3" t="s">
        <v>107</v>
      </c>
      <c r="C25" s="60">
        <v>11445</v>
      </c>
      <c r="D25" s="127">
        <v>525813</v>
      </c>
      <c r="E25" s="127">
        <f t="shared" si="4"/>
        <v>45.942595019659237</v>
      </c>
      <c r="F25" s="127">
        <v>40414</v>
      </c>
      <c r="G25" s="127"/>
      <c r="H25" s="127">
        <f t="shared" si="0"/>
        <v>566227</v>
      </c>
      <c r="I25" s="14">
        <f t="shared" si="3"/>
        <v>49.473743993010046</v>
      </c>
      <c r="J25" s="145">
        <v>88543</v>
      </c>
      <c r="M25" s="12"/>
      <c r="N25" s="13"/>
      <c r="O25" s="256"/>
      <c r="P25" s="364"/>
      <c r="Q25" s="364"/>
      <c r="R25" s="364"/>
      <c r="S25" s="364"/>
      <c r="T25" s="256"/>
    </row>
    <row r="26" spans="1:20" ht="13.5" customHeight="1">
      <c r="A26" s="3" t="s">
        <v>23</v>
      </c>
      <c r="B26" s="3" t="s">
        <v>108</v>
      </c>
      <c r="C26" s="60">
        <v>43692</v>
      </c>
      <c r="D26" s="127">
        <v>1755723</v>
      </c>
      <c r="E26" s="127">
        <f t="shared" si="4"/>
        <v>40.18408404284537</v>
      </c>
      <c r="F26" s="127"/>
      <c r="G26" s="127"/>
      <c r="H26" s="127">
        <f t="shared" si="0"/>
        <v>1755723</v>
      </c>
      <c r="I26" s="14">
        <f t="shared" si="3"/>
        <v>40.18408404284537</v>
      </c>
      <c r="J26" s="145">
        <v>166883</v>
      </c>
      <c r="M26" s="12"/>
      <c r="N26" s="13"/>
      <c r="O26" s="256"/>
      <c r="P26" s="364"/>
      <c r="Q26" s="364"/>
      <c r="R26" s="364"/>
      <c r="S26" s="364"/>
      <c r="T26" s="256"/>
    </row>
    <row r="27" spans="1:20" ht="13.5" customHeight="1">
      <c r="A27" s="3" t="s">
        <v>46</v>
      </c>
      <c r="B27" s="3" t="s">
        <v>109</v>
      </c>
      <c r="C27" s="60">
        <v>21605</v>
      </c>
      <c r="D27" s="127">
        <v>1834358.52</v>
      </c>
      <c r="E27" s="127">
        <f t="shared" si="4"/>
        <v>84.904351770423517</v>
      </c>
      <c r="F27" s="127">
        <v>29118.71</v>
      </c>
      <c r="G27" s="127"/>
      <c r="H27" s="127">
        <f t="shared" si="0"/>
        <v>1863477.23</v>
      </c>
      <c r="I27" s="14">
        <f t="shared" si="3"/>
        <v>86.252128211062256</v>
      </c>
      <c r="J27" s="145">
        <v>115995</v>
      </c>
      <c r="M27" s="12"/>
      <c r="N27" s="13"/>
      <c r="O27" s="256"/>
      <c r="P27" s="364"/>
      <c r="Q27" s="364"/>
      <c r="R27" s="364"/>
      <c r="S27" s="364"/>
      <c r="T27" s="256"/>
    </row>
    <row r="28" spans="1:20" ht="13.5" customHeight="1">
      <c r="A28" s="3" t="s">
        <v>53</v>
      </c>
      <c r="B28" s="379" t="s">
        <v>110</v>
      </c>
      <c r="C28" s="60">
        <v>227585</v>
      </c>
      <c r="D28" s="127">
        <v>8368406.54</v>
      </c>
      <c r="E28" s="127">
        <f t="shared" si="4"/>
        <v>36.770466155502341</v>
      </c>
      <c r="F28" s="127">
        <v>1354489.79</v>
      </c>
      <c r="G28" s="127"/>
      <c r="H28" s="127">
        <f t="shared" si="0"/>
        <v>9722896.3300000001</v>
      </c>
      <c r="I28" s="14">
        <f t="shared" si="3"/>
        <v>42.722043763868442</v>
      </c>
      <c r="J28" s="145">
        <v>605616</v>
      </c>
      <c r="M28" s="364"/>
      <c r="N28" s="13"/>
      <c r="O28" s="256"/>
      <c r="P28" s="364"/>
      <c r="Q28" s="364"/>
      <c r="R28" s="364"/>
      <c r="S28" s="364"/>
      <c r="T28" s="256"/>
    </row>
    <row r="29" spans="1:20" ht="13.5" customHeight="1">
      <c r="A29" s="3" t="s">
        <v>35</v>
      </c>
      <c r="B29" s="3" t="s">
        <v>111</v>
      </c>
      <c r="C29" s="60">
        <v>7903</v>
      </c>
      <c r="D29" s="127">
        <v>397170.69</v>
      </c>
      <c r="E29" s="127">
        <f t="shared" si="4"/>
        <v>50.255686448184235</v>
      </c>
      <c r="F29" s="127">
        <v>113673.91</v>
      </c>
      <c r="G29" s="127"/>
      <c r="H29" s="127">
        <f t="shared" si="0"/>
        <v>510844.6</v>
      </c>
      <c r="I29" s="14">
        <f t="shared" si="3"/>
        <v>64.63932683790965</v>
      </c>
      <c r="J29" s="145">
        <v>82325</v>
      </c>
      <c r="M29" s="364"/>
      <c r="N29" s="13"/>
      <c r="O29" s="256"/>
      <c r="P29" s="364"/>
      <c r="Q29" s="364"/>
      <c r="R29" s="364"/>
      <c r="S29" s="364"/>
      <c r="T29" s="256"/>
    </row>
    <row r="30" spans="1:20" ht="13.5" customHeight="1">
      <c r="A30" s="3" t="s">
        <v>27</v>
      </c>
      <c r="B30" s="3" t="s">
        <v>112</v>
      </c>
      <c r="C30" s="60">
        <v>3285</v>
      </c>
      <c r="D30" s="127">
        <v>139353.79</v>
      </c>
      <c r="E30" s="127">
        <f t="shared" si="4"/>
        <v>42.42124505327245</v>
      </c>
      <c r="F30" s="127"/>
      <c r="G30" s="127"/>
      <c r="H30" s="127">
        <f t="shared" si="0"/>
        <v>139353.79</v>
      </c>
      <c r="I30" s="14">
        <f t="shared" si="3"/>
        <v>42.42124505327245</v>
      </c>
      <c r="J30" s="145">
        <v>65742</v>
      </c>
      <c r="M30" s="12"/>
      <c r="N30" s="13"/>
      <c r="O30" s="256"/>
      <c r="P30" s="364"/>
      <c r="Q30" s="364"/>
      <c r="R30" s="364"/>
      <c r="S30" s="364"/>
      <c r="T30" s="256"/>
    </row>
    <row r="31" spans="1:20" ht="13.5" customHeight="1">
      <c r="A31" s="3" t="s">
        <v>64</v>
      </c>
      <c r="B31" s="3" t="s">
        <v>113</v>
      </c>
      <c r="C31" s="60">
        <v>85166</v>
      </c>
      <c r="D31" s="127">
        <v>3287162.92</v>
      </c>
      <c r="E31" s="127">
        <f t="shared" si="4"/>
        <v>38.597127022520723</v>
      </c>
      <c r="F31" s="127">
        <v>403667.77</v>
      </c>
      <c r="G31" s="127"/>
      <c r="H31" s="127">
        <f t="shared" si="0"/>
        <v>3690830.69</v>
      </c>
      <c r="I31" s="14">
        <f t="shared" si="3"/>
        <v>43.336903106873635</v>
      </c>
      <c r="J31" s="145">
        <v>261516</v>
      </c>
      <c r="M31" s="12"/>
      <c r="N31" s="13"/>
      <c r="O31" s="256"/>
      <c r="P31" s="364"/>
      <c r="Q31" s="364"/>
      <c r="R31" s="364"/>
      <c r="S31" s="364"/>
      <c r="T31" s="256"/>
    </row>
    <row r="32" spans="1:20" ht="13.5" customHeight="1">
      <c r="A32" s="3" t="s">
        <v>64</v>
      </c>
      <c r="B32" s="3" t="s">
        <v>114</v>
      </c>
      <c r="C32" s="60">
        <v>93836</v>
      </c>
      <c r="D32" s="127">
        <v>3946094.21</v>
      </c>
      <c r="E32" s="127">
        <f t="shared" si="4"/>
        <v>42.05309486764142</v>
      </c>
      <c r="F32" s="127">
        <v>703782.25</v>
      </c>
      <c r="G32" s="127"/>
      <c r="H32" s="127">
        <f t="shared" si="0"/>
        <v>4649876.46</v>
      </c>
      <c r="I32" s="14">
        <f t="shared" si="3"/>
        <v>49.553225414553047</v>
      </c>
      <c r="J32" s="145">
        <v>291543</v>
      </c>
      <c r="M32" s="12"/>
      <c r="N32" s="13"/>
      <c r="O32" s="256"/>
      <c r="P32" s="364"/>
      <c r="Q32" s="364"/>
      <c r="R32" s="364"/>
      <c r="S32" s="364"/>
      <c r="T32" s="256"/>
    </row>
    <row r="33" spans="1:20" ht="13.5" customHeight="1">
      <c r="A33" s="3" t="s">
        <v>46</v>
      </c>
      <c r="B33" s="3" t="s">
        <v>115</v>
      </c>
      <c r="C33" s="60">
        <v>25251</v>
      </c>
      <c r="D33" s="127">
        <v>1162977.06</v>
      </c>
      <c r="E33" s="127">
        <f t="shared" si="4"/>
        <v>46.056673399073304</v>
      </c>
      <c r="F33" s="127">
        <v>127869.01</v>
      </c>
      <c r="G33" s="127"/>
      <c r="H33" s="127">
        <f t="shared" si="0"/>
        <v>1290846.07</v>
      </c>
      <c r="I33" s="14">
        <f t="shared" si="3"/>
        <v>51.12059205576017</v>
      </c>
      <c r="J33" s="145">
        <v>120928</v>
      </c>
      <c r="M33" s="12"/>
      <c r="N33" s="13"/>
      <c r="O33" s="256"/>
      <c r="P33" s="364"/>
      <c r="Q33" s="364"/>
      <c r="R33" s="364"/>
      <c r="S33" s="364"/>
      <c r="T33" s="256"/>
    </row>
    <row r="34" spans="1:20" ht="13.5" customHeight="1">
      <c r="A34" s="3" t="s">
        <v>33</v>
      </c>
      <c r="B34" s="379" t="s">
        <v>116</v>
      </c>
      <c r="C34" s="60">
        <v>13261</v>
      </c>
      <c r="D34" s="382">
        <v>718848</v>
      </c>
      <c r="E34" s="127">
        <f t="shared" si="4"/>
        <v>54.207676645803481</v>
      </c>
      <c r="F34" s="382">
        <v>16957.849999999999</v>
      </c>
      <c r="G34" s="127"/>
      <c r="H34" s="127">
        <f t="shared" si="0"/>
        <v>735805.85</v>
      </c>
      <c r="I34" s="14">
        <f t="shared" si="3"/>
        <v>55.486452756202397</v>
      </c>
      <c r="J34" s="145">
        <v>95695</v>
      </c>
      <c r="M34" s="12"/>
      <c r="N34" s="13"/>
      <c r="O34" s="256"/>
      <c r="P34" s="364"/>
      <c r="Q34" s="364"/>
      <c r="R34" s="364"/>
      <c r="S34" s="364"/>
      <c r="T34" s="256"/>
    </row>
    <row r="35" spans="1:20" ht="13.5" customHeight="1">
      <c r="A35" s="3" t="s">
        <v>48</v>
      </c>
      <c r="B35" s="3" t="s">
        <v>117</v>
      </c>
      <c r="C35" s="60">
        <v>30981</v>
      </c>
      <c r="D35" s="127">
        <v>2513777.0299999998</v>
      </c>
      <c r="E35" s="127">
        <f t="shared" si="4"/>
        <v>81.139312159065227</v>
      </c>
      <c r="F35" s="127">
        <v>244011.38</v>
      </c>
      <c r="G35" s="127"/>
      <c r="H35" s="127">
        <f t="shared" si="0"/>
        <v>2757788.4099999997</v>
      </c>
      <c r="I35" s="14">
        <f t="shared" si="3"/>
        <v>89.015474322972139</v>
      </c>
      <c r="J35" s="145">
        <v>131239</v>
      </c>
      <c r="M35" s="12"/>
      <c r="N35" s="13"/>
      <c r="O35" s="256"/>
      <c r="P35" s="364"/>
      <c r="Q35" s="364"/>
      <c r="R35" s="364"/>
      <c r="S35" s="364"/>
      <c r="T35" s="256"/>
    </row>
    <row r="36" spans="1:20" ht="13.5" customHeight="1">
      <c r="A36" s="3" t="s">
        <v>33</v>
      </c>
      <c r="B36" s="3" t="s">
        <v>118</v>
      </c>
      <c r="C36" s="60">
        <v>12118</v>
      </c>
      <c r="D36" s="127">
        <v>498561.51</v>
      </c>
      <c r="E36" s="127">
        <f t="shared" si="4"/>
        <v>41.142227265225287</v>
      </c>
      <c r="F36" s="382">
        <v>13862</v>
      </c>
      <c r="G36" s="127"/>
      <c r="H36" s="127">
        <f t="shared" si="0"/>
        <v>512423.51</v>
      </c>
      <c r="I36" s="14">
        <f t="shared" si="3"/>
        <v>42.28614540353194</v>
      </c>
      <c r="J36" s="145">
        <v>88210</v>
      </c>
      <c r="M36" s="12"/>
      <c r="N36" s="13"/>
      <c r="O36" s="256"/>
      <c r="P36" s="364"/>
      <c r="Q36" s="364"/>
      <c r="R36" s="364"/>
      <c r="S36" s="364"/>
      <c r="T36" s="256"/>
    </row>
    <row r="37" spans="1:20" ht="13.5" customHeight="1">
      <c r="A37" s="3" t="s">
        <v>27</v>
      </c>
      <c r="B37" s="3" t="s">
        <v>119</v>
      </c>
      <c r="C37" s="60">
        <v>3917</v>
      </c>
      <c r="D37" s="127">
        <v>236095</v>
      </c>
      <c r="E37" s="127">
        <f t="shared" si="4"/>
        <v>60.274444728108243</v>
      </c>
      <c r="F37" s="127">
        <v>24249</v>
      </c>
      <c r="G37" s="127"/>
      <c r="H37" s="127">
        <f t="shared" si="0"/>
        <v>260344</v>
      </c>
      <c r="I37" s="14">
        <f t="shared" si="3"/>
        <v>66.465151901965797</v>
      </c>
      <c r="J37" s="145">
        <v>72692</v>
      </c>
      <c r="M37" s="12"/>
      <c r="N37" s="13"/>
      <c r="O37" s="256"/>
      <c r="P37" s="364"/>
      <c r="Q37" s="364"/>
      <c r="R37" s="364"/>
      <c r="S37" s="364"/>
      <c r="T37" s="256"/>
    </row>
    <row r="38" spans="1:20" ht="13.5" customHeight="1">
      <c r="A38" s="3" t="s">
        <v>33</v>
      </c>
      <c r="B38" s="3" t="s">
        <v>120</v>
      </c>
      <c r="C38" s="60">
        <v>16377</v>
      </c>
      <c r="D38" s="127">
        <v>1002773.84</v>
      </c>
      <c r="E38" s="127">
        <f t="shared" si="4"/>
        <v>61.230618550406056</v>
      </c>
      <c r="F38" s="127">
        <v>112753.73</v>
      </c>
      <c r="G38" s="127"/>
      <c r="H38" s="127">
        <f t="shared" si="0"/>
        <v>1115527.57</v>
      </c>
      <c r="I38" s="14">
        <f t="shared" si="3"/>
        <v>68.115501618122977</v>
      </c>
      <c r="J38" s="145">
        <v>99606</v>
      </c>
      <c r="M38" s="12"/>
      <c r="N38" s="13"/>
      <c r="O38" s="256"/>
      <c r="P38" s="364"/>
      <c r="Q38" s="364"/>
      <c r="R38" s="364"/>
      <c r="S38" s="364"/>
      <c r="T38" s="256"/>
    </row>
    <row r="39" spans="1:20" ht="13.5" customHeight="1">
      <c r="A39" s="3" t="s">
        <v>33</v>
      </c>
      <c r="B39" s="3" t="s">
        <v>121</v>
      </c>
      <c r="C39" s="60">
        <v>19805</v>
      </c>
      <c r="D39" s="127">
        <v>798318.99</v>
      </c>
      <c r="E39" s="127">
        <f t="shared" si="4"/>
        <v>40.308961878313553</v>
      </c>
      <c r="F39" s="127">
        <v>167319.74</v>
      </c>
      <c r="G39" s="127"/>
      <c r="H39" s="127">
        <f t="shared" si="0"/>
        <v>965638.73</v>
      </c>
      <c r="I39" s="14">
        <f t="shared" si="3"/>
        <v>48.757320373643019</v>
      </c>
      <c r="J39" s="145">
        <v>112874</v>
      </c>
      <c r="M39" s="12"/>
      <c r="N39" s="13"/>
      <c r="O39" s="256"/>
      <c r="P39" s="364"/>
      <c r="Q39" s="364"/>
      <c r="R39" s="364"/>
      <c r="S39" s="364"/>
      <c r="T39" s="256"/>
    </row>
    <row r="40" spans="1:20" ht="13.5" customHeight="1">
      <c r="A40" s="3" t="s">
        <v>33</v>
      </c>
      <c r="B40" s="3" t="s">
        <v>122</v>
      </c>
      <c r="C40" s="60">
        <v>13135</v>
      </c>
      <c r="D40" s="127">
        <v>801843.01</v>
      </c>
      <c r="E40" s="127">
        <f t="shared" si="4"/>
        <v>61.046289303387894</v>
      </c>
      <c r="F40" s="127">
        <v>11910.1</v>
      </c>
      <c r="G40" s="127"/>
      <c r="H40" s="127">
        <f t="shared" si="0"/>
        <v>813753.11</v>
      </c>
      <c r="I40" s="14">
        <f t="shared" si="3"/>
        <v>61.953034640274076</v>
      </c>
      <c r="J40" s="145">
        <v>92936</v>
      </c>
      <c r="M40" s="364"/>
      <c r="N40" s="13"/>
      <c r="O40" s="256"/>
      <c r="P40" s="364"/>
      <c r="Q40" s="364"/>
      <c r="R40" s="364"/>
      <c r="S40" s="364"/>
      <c r="T40" s="256"/>
    </row>
    <row r="41" spans="1:20" ht="13.5" customHeight="1">
      <c r="A41" s="3" t="s">
        <v>35</v>
      </c>
      <c r="B41" s="3" t="s">
        <v>123</v>
      </c>
      <c r="C41" s="60">
        <v>5899</v>
      </c>
      <c r="D41" s="114">
        <v>350430</v>
      </c>
      <c r="E41" s="127">
        <f t="shared" si="4"/>
        <v>59.404983895575519</v>
      </c>
      <c r="F41" s="114">
        <v>172343</v>
      </c>
      <c r="G41" s="114"/>
      <c r="H41" s="127">
        <f t="shared" si="0"/>
        <v>522773</v>
      </c>
      <c r="I41" s="14">
        <f t="shared" si="3"/>
        <v>88.620613663332762</v>
      </c>
      <c r="J41" s="145">
        <v>77518</v>
      </c>
      <c r="M41" s="12"/>
      <c r="N41" s="13"/>
      <c r="O41" s="256"/>
      <c r="P41" s="364"/>
      <c r="Q41" s="364"/>
      <c r="R41" s="364"/>
      <c r="S41" s="364"/>
      <c r="T41" s="256"/>
    </row>
    <row r="42" spans="1:20" ht="13.5" customHeight="1">
      <c r="A42" s="3" t="s">
        <v>35</v>
      </c>
      <c r="B42" s="3" t="s">
        <v>124</v>
      </c>
      <c r="C42" s="60">
        <v>6517</v>
      </c>
      <c r="D42" s="114">
        <v>557261</v>
      </c>
      <c r="E42" s="127">
        <f t="shared" si="4"/>
        <v>85.508823078103418</v>
      </c>
      <c r="F42" s="114">
        <v>50143</v>
      </c>
      <c r="G42" s="114"/>
      <c r="H42" s="127">
        <f t="shared" si="0"/>
        <v>607404</v>
      </c>
      <c r="I42" s="14">
        <f t="shared" si="3"/>
        <v>93.203007518796994</v>
      </c>
      <c r="J42" s="145">
        <v>79076</v>
      </c>
      <c r="M42" s="12"/>
      <c r="N42" s="13"/>
      <c r="O42" s="256"/>
      <c r="P42" s="364"/>
      <c r="Q42" s="364"/>
      <c r="R42" s="364"/>
      <c r="S42" s="364"/>
      <c r="T42" s="256"/>
    </row>
    <row r="43" spans="1:20" ht="13.5" customHeight="1">
      <c r="A43" s="3" t="s">
        <v>104</v>
      </c>
      <c r="B43" s="3" t="s">
        <v>125</v>
      </c>
      <c r="C43" s="60">
        <v>165571</v>
      </c>
      <c r="D43" s="114">
        <v>11922164.09</v>
      </c>
      <c r="E43" s="127">
        <f t="shared" si="4"/>
        <v>72.006354313255343</v>
      </c>
      <c r="F43" s="114">
        <v>896344</v>
      </c>
      <c r="G43" s="114"/>
      <c r="H43" s="127">
        <f t="shared" si="0"/>
        <v>12818508.09</v>
      </c>
      <c r="I43" s="14">
        <f t="shared" si="3"/>
        <v>77.420007670425377</v>
      </c>
      <c r="J43" s="145">
        <v>458957</v>
      </c>
      <c r="M43" s="364"/>
      <c r="N43" s="13"/>
      <c r="O43" s="256"/>
      <c r="P43" s="364"/>
      <c r="Q43" s="364"/>
      <c r="R43" s="364"/>
      <c r="S43" s="364"/>
      <c r="T43" s="256"/>
    </row>
    <row r="44" spans="1:20" ht="13.5" customHeight="1">
      <c r="A44" s="3" t="s">
        <v>55</v>
      </c>
      <c r="B44" s="3" t="s">
        <v>126</v>
      </c>
      <c r="C44" s="60">
        <v>75021</v>
      </c>
      <c r="D44" s="114">
        <v>3951210.19</v>
      </c>
      <c r="E44" s="127">
        <f t="shared" si="4"/>
        <v>52.668055477799548</v>
      </c>
      <c r="F44" s="114">
        <v>388463.51</v>
      </c>
      <c r="G44" s="114"/>
      <c r="H44" s="127">
        <f t="shared" si="0"/>
        <v>4339673.7</v>
      </c>
      <c r="I44" s="14">
        <f t="shared" si="3"/>
        <v>57.84611908665574</v>
      </c>
      <c r="J44" s="145">
        <v>237312</v>
      </c>
      <c r="M44" s="12"/>
      <c r="N44" s="13"/>
      <c r="O44" s="256"/>
      <c r="P44" s="364"/>
      <c r="Q44" s="364"/>
      <c r="R44" s="364"/>
      <c r="S44" s="364"/>
      <c r="T44" s="256"/>
    </row>
    <row r="45" spans="1:20" ht="13.5" customHeight="1">
      <c r="A45" s="3" t="s">
        <v>30</v>
      </c>
      <c r="B45" s="3" t="s">
        <v>127</v>
      </c>
      <c r="C45" s="60">
        <v>273499</v>
      </c>
      <c r="D45" s="114">
        <v>11803744.07</v>
      </c>
      <c r="E45" s="127">
        <f t="shared" si="4"/>
        <v>43.158271401357958</v>
      </c>
      <c r="F45" s="114">
        <v>1812902.55</v>
      </c>
      <c r="G45" s="114"/>
      <c r="H45" s="127">
        <f t="shared" si="0"/>
        <v>13616646.620000001</v>
      </c>
      <c r="I45" s="14">
        <f t="shared" si="3"/>
        <v>49.78682415657827</v>
      </c>
      <c r="J45" s="145">
        <v>720222</v>
      </c>
      <c r="M45" s="12"/>
      <c r="N45" s="13"/>
      <c r="O45" s="256"/>
      <c r="P45" s="364"/>
      <c r="Q45" s="364"/>
      <c r="R45" s="364"/>
      <c r="S45" s="364"/>
      <c r="T45" s="256"/>
    </row>
    <row r="46" spans="1:20" ht="13.5" customHeight="1">
      <c r="A46" s="3" t="s">
        <v>35</v>
      </c>
      <c r="B46" s="3" t="s">
        <v>128</v>
      </c>
      <c r="C46" s="60">
        <v>5411</v>
      </c>
      <c r="D46" s="114">
        <v>262292.47999999998</v>
      </c>
      <c r="E46" s="127">
        <f t="shared" si="4"/>
        <v>48.473938273886525</v>
      </c>
      <c r="F46" s="114">
        <v>21955.119999999999</v>
      </c>
      <c r="G46" s="114"/>
      <c r="H46" s="127">
        <f t="shared" si="0"/>
        <v>284247.59999999998</v>
      </c>
      <c r="I46" s="14">
        <f t="shared" si="3"/>
        <v>52.531435963777483</v>
      </c>
      <c r="J46" s="145">
        <v>71771</v>
      </c>
      <c r="M46" s="12"/>
      <c r="N46" s="13"/>
      <c r="O46" s="256"/>
      <c r="P46" s="364"/>
      <c r="Q46" s="364"/>
      <c r="R46" s="364"/>
      <c r="S46" s="364"/>
      <c r="T46" s="256"/>
    </row>
    <row r="47" spans="1:20" ht="13.5" customHeight="1">
      <c r="A47" s="3" t="s">
        <v>23</v>
      </c>
      <c r="B47" s="3" t="s">
        <v>129</v>
      </c>
      <c r="C47" s="60">
        <v>42451</v>
      </c>
      <c r="D47" s="114">
        <v>1984747.67</v>
      </c>
      <c r="E47" s="127">
        <f t="shared" si="4"/>
        <v>46.753849614850061</v>
      </c>
      <c r="F47" s="114">
        <v>45923.59</v>
      </c>
      <c r="G47" s="114"/>
      <c r="H47" s="127">
        <f t="shared" si="0"/>
        <v>2030671.26</v>
      </c>
      <c r="I47" s="14">
        <f t="shared" si="3"/>
        <v>47.835651928105342</v>
      </c>
      <c r="J47" s="145">
        <v>161558</v>
      </c>
      <c r="M47" s="12"/>
      <c r="N47" s="13"/>
      <c r="O47" s="256"/>
      <c r="P47" s="364"/>
      <c r="Q47" s="364"/>
      <c r="R47" s="364"/>
      <c r="S47" s="364"/>
      <c r="T47" s="256"/>
    </row>
    <row r="48" spans="1:20" ht="13.5" customHeight="1">
      <c r="A48" s="3" t="s">
        <v>33</v>
      </c>
      <c r="B48" s="3" t="s">
        <v>130</v>
      </c>
      <c r="C48" s="60">
        <v>14837</v>
      </c>
      <c r="D48" s="114">
        <v>1266885.04</v>
      </c>
      <c r="E48" s="127">
        <f t="shared" si="4"/>
        <v>85.386873357147678</v>
      </c>
      <c r="F48" s="114">
        <v>2358941.1800000002</v>
      </c>
      <c r="G48" s="114" t="s">
        <v>96</v>
      </c>
      <c r="H48" s="127">
        <f t="shared" si="0"/>
        <v>3625826.22</v>
      </c>
      <c r="I48" s="14">
        <f t="shared" si="3"/>
        <v>244.37731482105548</v>
      </c>
      <c r="J48" s="145">
        <v>98179</v>
      </c>
      <c r="M48" s="145"/>
      <c r="N48" s="13"/>
      <c r="O48" s="256"/>
      <c r="P48" s="364"/>
      <c r="Q48" s="364"/>
      <c r="R48" s="364"/>
      <c r="S48" s="364"/>
      <c r="T48" s="256"/>
    </row>
    <row r="49" spans="1:20" ht="13.5" customHeight="1">
      <c r="A49" s="3" t="s">
        <v>30</v>
      </c>
      <c r="B49" s="3" t="s">
        <v>131</v>
      </c>
      <c r="C49" s="60">
        <v>257197</v>
      </c>
      <c r="D49" s="114">
        <v>12219453.630000001</v>
      </c>
      <c r="E49" s="127">
        <f t="shared" si="4"/>
        <v>47.510093935776858</v>
      </c>
      <c r="F49" s="114">
        <v>4757437</v>
      </c>
      <c r="G49" s="114" t="s">
        <v>96</v>
      </c>
      <c r="H49" s="127">
        <f t="shared" si="0"/>
        <v>16976890.630000003</v>
      </c>
      <c r="I49" s="14">
        <f t="shared" si="3"/>
        <v>66.007343126086241</v>
      </c>
      <c r="J49" s="145">
        <v>672614</v>
      </c>
      <c r="M49" s="145"/>
      <c r="N49" s="13"/>
      <c r="O49" s="256"/>
      <c r="P49" s="364"/>
      <c r="Q49" s="364"/>
      <c r="R49" s="364"/>
      <c r="S49" s="364"/>
      <c r="T49" s="256"/>
    </row>
    <row r="50" spans="1:20" ht="13.5" customHeight="1">
      <c r="A50" s="3" t="s">
        <v>53</v>
      </c>
      <c r="B50" s="3" t="s">
        <v>132</v>
      </c>
      <c r="C50" s="60">
        <v>212977</v>
      </c>
      <c r="D50" s="114">
        <v>6700544.6100000003</v>
      </c>
      <c r="E50" s="127">
        <f t="shared" si="4"/>
        <v>31.461353150809714</v>
      </c>
      <c r="F50" s="114">
        <v>579732.32999999996</v>
      </c>
      <c r="G50" s="114"/>
      <c r="H50" s="127">
        <f t="shared" si="0"/>
        <v>7280276.9400000004</v>
      </c>
      <c r="I50" s="14">
        <f t="shared" si="3"/>
        <v>34.183395108391991</v>
      </c>
      <c r="J50" s="145">
        <v>569466</v>
      </c>
      <c r="M50" s="145"/>
      <c r="N50" s="13"/>
      <c r="O50" s="256"/>
      <c r="P50" s="364"/>
      <c r="Q50" s="364"/>
      <c r="R50" s="364"/>
      <c r="S50" s="364"/>
      <c r="T50" s="256"/>
    </row>
    <row r="51" spans="1:20" ht="13.5" customHeight="1">
      <c r="A51" s="3" t="s">
        <v>64</v>
      </c>
      <c r="B51" s="580" t="s">
        <v>133</v>
      </c>
      <c r="C51" s="60">
        <v>84525</v>
      </c>
      <c r="D51" s="114">
        <v>2964146.69</v>
      </c>
      <c r="E51" s="127">
        <f t="shared" si="4"/>
        <v>35.068283821354626</v>
      </c>
      <c r="F51" s="114">
        <v>591090.61</v>
      </c>
      <c r="G51" s="114"/>
      <c r="H51" s="127">
        <f t="shared" si="0"/>
        <v>3555237.3</v>
      </c>
      <c r="I51" s="14">
        <f t="shared" si="3"/>
        <v>42.061370008873112</v>
      </c>
      <c r="J51" s="145">
        <v>263139</v>
      </c>
      <c r="M51" s="145"/>
      <c r="N51" s="13"/>
      <c r="O51" s="256"/>
      <c r="P51" s="364"/>
      <c r="Q51" s="364"/>
      <c r="R51" s="364"/>
      <c r="S51" s="364"/>
      <c r="T51" s="256"/>
    </row>
    <row r="52" spans="1:20" ht="13.5" customHeight="1">
      <c r="A52" s="3" t="s">
        <v>64</v>
      </c>
      <c r="B52" s="3" t="s">
        <v>134</v>
      </c>
      <c r="C52" s="60">
        <v>73481</v>
      </c>
      <c r="D52" s="114">
        <v>2623770.35</v>
      </c>
      <c r="E52" s="127">
        <f t="shared" si="4"/>
        <v>35.706786107973493</v>
      </c>
      <c r="F52" s="114">
        <v>250115</v>
      </c>
      <c r="G52" s="114"/>
      <c r="H52" s="127">
        <f t="shared" si="0"/>
        <v>2873885.35</v>
      </c>
      <c r="I52" s="14">
        <f t="shared" si="3"/>
        <v>39.110591173228457</v>
      </c>
      <c r="J52" s="145">
        <v>236624</v>
      </c>
      <c r="M52" s="145"/>
      <c r="N52" s="13"/>
      <c r="O52" s="256"/>
      <c r="P52" s="364"/>
      <c r="Q52" s="364"/>
      <c r="R52" s="364"/>
      <c r="S52" s="364"/>
      <c r="T52" s="256"/>
    </row>
    <row r="53" spans="1:20" ht="13.5" customHeight="1">
      <c r="A53" s="3" t="s">
        <v>23</v>
      </c>
      <c r="B53" s="400" t="s">
        <v>135</v>
      </c>
      <c r="C53" s="60">
        <v>61100</v>
      </c>
      <c r="D53" s="104">
        <v>2218272.92</v>
      </c>
      <c r="E53" s="127">
        <f t="shared" si="4"/>
        <v>36.305612438625204</v>
      </c>
      <c r="F53" s="104">
        <v>398682</v>
      </c>
      <c r="G53" s="104"/>
      <c r="H53" s="127">
        <f t="shared" si="0"/>
        <v>2616954.92</v>
      </c>
      <c r="I53" s="14">
        <f t="shared" si="3"/>
        <v>42.830686088379707</v>
      </c>
      <c r="J53" s="145">
        <v>203111</v>
      </c>
      <c r="M53" s="145"/>
      <c r="N53" s="13"/>
      <c r="O53" s="256"/>
      <c r="P53" s="364"/>
      <c r="Q53" s="364"/>
      <c r="R53" s="364"/>
      <c r="S53" s="364"/>
      <c r="T53" s="256"/>
    </row>
    <row r="54" spans="1:20" ht="6.6" customHeight="1"/>
    <row r="55" spans="1:20" ht="11.45" customHeight="1">
      <c r="A55" s="6" t="s">
        <v>84</v>
      </c>
    </row>
    <row r="56" spans="1:20" ht="11.45" customHeight="1">
      <c r="A56" s="3" t="s">
        <v>136</v>
      </c>
      <c r="C56" s="19"/>
      <c r="D56" s="114"/>
      <c r="E56" s="114"/>
      <c r="F56" s="114"/>
      <c r="G56" s="114"/>
      <c r="H56" s="114"/>
      <c r="I56" s="114"/>
      <c r="J56" s="60"/>
    </row>
    <row r="57" spans="1:20" ht="11.45" customHeight="1">
      <c r="A57" s="3" t="s">
        <v>137</v>
      </c>
      <c r="C57" s="19"/>
      <c r="D57" s="114"/>
      <c r="E57" s="114"/>
      <c r="F57" s="114"/>
      <c r="G57" s="114"/>
      <c r="H57" s="114"/>
      <c r="I57" s="114"/>
      <c r="J57" s="60"/>
    </row>
    <row r="58" spans="1:20" ht="20.100000000000001" customHeight="1">
      <c r="A58" s="584" t="s">
        <v>138</v>
      </c>
      <c r="B58" s="584"/>
      <c r="C58" s="584"/>
      <c r="D58" s="584"/>
      <c r="E58" s="584"/>
      <c r="F58" s="584"/>
      <c r="G58" s="584"/>
      <c r="H58" s="584"/>
      <c r="I58" s="584"/>
      <c r="J58" s="584"/>
    </row>
    <row r="59" spans="1:20">
      <c r="C59" s="19"/>
      <c r="D59" s="114"/>
      <c r="E59" s="114"/>
      <c r="F59" s="114"/>
      <c r="G59" s="114"/>
      <c r="H59" s="114"/>
      <c r="I59" s="114"/>
      <c r="J59" s="60"/>
    </row>
    <row r="60" spans="1:20">
      <c r="C60" s="19"/>
      <c r="D60" s="114"/>
      <c r="E60" s="114"/>
      <c r="F60" s="114"/>
      <c r="G60" s="114"/>
      <c r="H60" s="114"/>
      <c r="I60" s="114"/>
      <c r="J60" s="60"/>
    </row>
    <row r="61" spans="1:20">
      <c r="C61" s="19"/>
      <c r="D61" s="114"/>
      <c r="E61" s="114"/>
      <c r="F61" s="114"/>
      <c r="G61" s="114"/>
      <c r="H61" s="114"/>
      <c r="I61" s="114"/>
      <c r="J61" s="60"/>
    </row>
    <row r="62" spans="1:20">
      <c r="C62" s="19"/>
      <c r="D62" s="114"/>
      <c r="E62" s="114"/>
      <c r="F62" s="114"/>
      <c r="G62" s="114"/>
      <c r="H62" s="114"/>
      <c r="I62" s="114"/>
      <c r="J62" s="60"/>
    </row>
    <row r="63" spans="1:20">
      <c r="C63" s="19"/>
      <c r="D63" s="114"/>
      <c r="E63" s="114"/>
      <c r="F63" s="114"/>
      <c r="G63" s="114"/>
      <c r="H63" s="114"/>
      <c r="I63" s="114"/>
      <c r="J63" s="60"/>
    </row>
    <row r="64" spans="1:20">
      <c r="C64" s="19"/>
      <c r="D64" s="114"/>
      <c r="E64" s="114"/>
      <c r="F64" s="114"/>
      <c r="G64" s="114"/>
      <c r="H64" s="114"/>
      <c r="I64" s="114"/>
      <c r="J64" s="60"/>
    </row>
    <row r="65" spans="1:10">
      <c r="A65" s="3"/>
      <c r="B65" s="6"/>
      <c r="C65" s="19"/>
      <c r="D65" s="114"/>
      <c r="E65" s="114"/>
      <c r="F65" s="114"/>
      <c r="G65" s="114"/>
      <c r="H65" s="114"/>
      <c r="I65" s="114"/>
      <c r="J65" s="60"/>
    </row>
    <row r="66" spans="1:10">
      <c r="A66" s="3"/>
      <c r="B66" s="6"/>
      <c r="C66" s="19"/>
      <c r="D66" s="114"/>
      <c r="E66" s="114"/>
      <c r="F66" s="114"/>
      <c r="G66" s="114"/>
      <c r="H66" s="114"/>
      <c r="I66" s="114"/>
      <c r="J66" s="60"/>
    </row>
    <row r="67" spans="1:10">
      <c r="A67" s="3"/>
      <c r="B67" s="6"/>
      <c r="C67" s="19"/>
      <c r="D67" s="114"/>
      <c r="E67" s="114"/>
      <c r="F67" s="114"/>
      <c r="G67" s="114"/>
      <c r="H67" s="114"/>
      <c r="I67" s="114"/>
      <c r="J67" s="60"/>
    </row>
    <row r="68" spans="1:10">
      <c r="A68" s="3"/>
      <c r="B68" s="6"/>
      <c r="C68" s="19"/>
      <c r="D68" s="114"/>
      <c r="E68" s="114"/>
      <c r="F68" s="114"/>
      <c r="G68" s="114"/>
      <c r="H68" s="114"/>
      <c r="I68" s="114"/>
      <c r="J68" s="60"/>
    </row>
    <row r="69" spans="1:10">
      <c r="A69" s="3"/>
      <c r="B69" s="6"/>
      <c r="C69" s="19"/>
      <c r="D69" s="114"/>
      <c r="E69" s="114"/>
      <c r="F69" s="114"/>
      <c r="G69" s="114"/>
      <c r="H69" s="114"/>
      <c r="I69" s="114"/>
      <c r="J69" s="60"/>
    </row>
    <row r="70" spans="1:10">
      <c r="A70" s="3"/>
      <c r="B70" s="6"/>
      <c r="C70" s="19"/>
      <c r="D70" s="114"/>
      <c r="E70" s="114"/>
      <c r="F70" s="114"/>
      <c r="G70" s="114"/>
      <c r="H70" s="114"/>
      <c r="I70" s="114"/>
      <c r="J70" s="60"/>
    </row>
    <row r="71" spans="1:10">
      <c r="A71" s="3"/>
      <c r="B71" s="6"/>
      <c r="C71" s="19"/>
      <c r="D71" s="114"/>
      <c r="E71" s="114"/>
      <c r="F71" s="114"/>
      <c r="G71" s="114"/>
      <c r="H71" s="114"/>
      <c r="I71" s="114"/>
      <c r="J71" s="60"/>
    </row>
    <row r="72" spans="1:10">
      <c r="A72" s="3"/>
      <c r="B72" s="6"/>
      <c r="C72" s="19"/>
      <c r="D72" s="114"/>
      <c r="E72" s="114"/>
      <c r="F72" s="114"/>
      <c r="G72" s="114"/>
      <c r="H72" s="114"/>
      <c r="I72" s="114"/>
      <c r="J72" s="60"/>
    </row>
    <row r="73" spans="1:10">
      <c r="A73" s="3"/>
      <c r="B73" s="6"/>
      <c r="C73" s="19"/>
      <c r="D73" s="114"/>
      <c r="E73" s="114"/>
      <c r="F73" s="114"/>
      <c r="G73" s="114"/>
      <c r="H73" s="114"/>
      <c r="I73" s="114"/>
      <c r="J73" s="60"/>
    </row>
    <row r="74" spans="1:10">
      <c r="A74" s="3"/>
      <c r="B74" s="6"/>
      <c r="C74" s="19"/>
      <c r="D74" s="114"/>
      <c r="E74" s="114"/>
      <c r="F74" s="114"/>
      <c r="G74" s="114"/>
      <c r="H74" s="114"/>
      <c r="I74" s="114"/>
      <c r="J74" s="60"/>
    </row>
    <row r="75" spans="1:10">
      <c r="A75" s="3"/>
      <c r="B75" s="6"/>
      <c r="C75" s="19"/>
      <c r="D75" s="114"/>
      <c r="E75" s="114"/>
      <c r="F75" s="114"/>
      <c r="G75" s="114"/>
      <c r="H75" s="114"/>
      <c r="I75" s="114"/>
      <c r="J75" s="60"/>
    </row>
    <row r="76" spans="1:10">
      <c r="A76" s="3"/>
      <c r="B76" s="6"/>
      <c r="C76" s="19"/>
      <c r="D76" s="114"/>
      <c r="E76" s="114"/>
      <c r="F76" s="114"/>
      <c r="G76" s="114"/>
      <c r="H76" s="114"/>
      <c r="I76" s="114"/>
      <c r="J76" s="60"/>
    </row>
    <row r="77" spans="1:10">
      <c r="A77" s="3"/>
      <c r="B77" s="6"/>
      <c r="C77" s="19"/>
      <c r="D77" s="114"/>
      <c r="E77" s="114"/>
      <c r="F77" s="114"/>
      <c r="G77" s="114"/>
      <c r="H77" s="114"/>
      <c r="I77" s="114"/>
      <c r="J77" s="60"/>
    </row>
    <row r="78" spans="1:10">
      <c r="A78" s="3"/>
      <c r="B78" s="6"/>
      <c r="C78" s="19"/>
      <c r="D78" s="114"/>
      <c r="E78" s="114"/>
      <c r="F78" s="114"/>
      <c r="G78" s="114"/>
      <c r="H78" s="114"/>
      <c r="I78" s="114"/>
      <c r="J78" s="60"/>
    </row>
    <row r="79" spans="1:10">
      <c r="A79" s="3"/>
      <c r="B79" s="6"/>
      <c r="C79" s="19"/>
      <c r="D79" s="114"/>
      <c r="E79" s="114"/>
      <c r="F79" s="114"/>
      <c r="G79" s="114"/>
      <c r="H79" s="114"/>
      <c r="I79" s="114"/>
      <c r="J79" s="60"/>
    </row>
    <row r="80" spans="1:10">
      <c r="A80" s="3"/>
      <c r="B80" s="6"/>
      <c r="C80" s="19"/>
      <c r="D80" s="114"/>
      <c r="E80" s="114"/>
      <c r="F80" s="114"/>
      <c r="G80" s="114"/>
      <c r="H80" s="114"/>
      <c r="I80" s="114"/>
      <c r="J80" s="60"/>
    </row>
    <row r="81" spans="1:10">
      <c r="A81" s="3"/>
      <c r="B81" s="6"/>
      <c r="C81" s="19"/>
      <c r="D81" s="114"/>
      <c r="E81" s="114"/>
      <c r="F81" s="114"/>
      <c r="G81" s="114"/>
      <c r="H81" s="114"/>
      <c r="I81" s="114"/>
      <c r="J81" s="60"/>
    </row>
    <row r="82" spans="1:10">
      <c r="A82" s="3"/>
      <c r="B82" s="6"/>
      <c r="C82" s="19"/>
      <c r="D82" s="114"/>
      <c r="E82" s="114"/>
      <c r="F82" s="114"/>
      <c r="G82" s="114"/>
      <c r="H82" s="114"/>
      <c r="I82" s="114"/>
      <c r="J82" s="60"/>
    </row>
    <row r="83" spans="1:10">
      <c r="A83" s="3"/>
      <c r="B83" s="6"/>
      <c r="C83" s="19"/>
      <c r="D83" s="114"/>
      <c r="E83" s="114"/>
      <c r="F83" s="114"/>
      <c r="G83" s="114"/>
      <c r="H83" s="114"/>
      <c r="I83" s="114"/>
      <c r="J83" s="60"/>
    </row>
    <row r="84" spans="1:10">
      <c r="A84" s="3"/>
      <c r="B84" s="6"/>
      <c r="C84" s="19"/>
      <c r="D84" s="114"/>
      <c r="E84" s="114"/>
      <c r="F84" s="114"/>
      <c r="G84" s="114"/>
      <c r="H84" s="114"/>
      <c r="I84" s="114"/>
      <c r="J84" s="60"/>
    </row>
    <row r="85" spans="1:10">
      <c r="A85" s="3"/>
      <c r="B85" s="6"/>
      <c r="C85" s="19"/>
      <c r="D85" s="114"/>
      <c r="E85" s="114"/>
      <c r="F85" s="114"/>
      <c r="G85" s="114"/>
      <c r="H85" s="114"/>
      <c r="I85" s="114"/>
      <c r="J85" s="60"/>
    </row>
    <row r="86" spans="1:10">
      <c r="A86" s="3"/>
      <c r="B86" s="6"/>
      <c r="C86" s="19"/>
      <c r="D86" s="114"/>
      <c r="E86" s="114"/>
      <c r="F86" s="114"/>
      <c r="G86" s="114"/>
      <c r="H86" s="114"/>
      <c r="I86" s="114"/>
      <c r="J86" s="60"/>
    </row>
    <row r="87" spans="1:10">
      <c r="A87" s="3"/>
      <c r="B87" s="6"/>
      <c r="C87" s="19"/>
      <c r="D87" s="114"/>
      <c r="E87" s="114"/>
      <c r="F87" s="114"/>
      <c r="G87" s="114"/>
      <c r="H87" s="114"/>
      <c r="I87" s="114"/>
      <c r="J87" s="60"/>
    </row>
    <row r="88" spans="1:10">
      <c r="A88" s="3"/>
      <c r="B88" s="6"/>
      <c r="C88" s="19"/>
      <c r="D88" s="114"/>
      <c r="E88" s="114"/>
      <c r="F88" s="114"/>
      <c r="G88" s="114"/>
      <c r="H88" s="114"/>
      <c r="I88" s="114"/>
      <c r="J88" s="60"/>
    </row>
    <row r="89" spans="1:10">
      <c r="A89" s="3"/>
      <c r="B89" s="6"/>
      <c r="C89" s="19"/>
      <c r="D89" s="114"/>
      <c r="E89" s="114"/>
      <c r="F89" s="114"/>
      <c r="G89" s="114"/>
      <c r="H89" s="114"/>
      <c r="I89" s="114"/>
      <c r="J89" s="60"/>
    </row>
    <row r="90" spans="1:10">
      <c r="A90" s="3"/>
      <c r="B90" s="6"/>
      <c r="C90" s="19"/>
      <c r="D90" s="114"/>
      <c r="E90" s="114"/>
      <c r="F90" s="114"/>
      <c r="G90" s="114"/>
      <c r="H90" s="114"/>
      <c r="I90" s="114"/>
      <c r="J90" s="60"/>
    </row>
    <row r="91" spans="1:10">
      <c r="A91" s="3"/>
      <c r="B91" s="6"/>
      <c r="C91" s="19"/>
      <c r="D91" s="114"/>
      <c r="E91" s="114"/>
      <c r="F91" s="114"/>
      <c r="G91" s="114"/>
      <c r="H91" s="114"/>
      <c r="I91" s="114"/>
      <c r="J91" s="60"/>
    </row>
    <row r="92" spans="1:10">
      <c r="A92" s="3"/>
      <c r="B92" s="6"/>
      <c r="C92" s="19"/>
      <c r="D92" s="114"/>
      <c r="E92" s="114"/>
      <c r="F92" s="114"/>
      <c r="G92" s="114"/>
      <c r="H92" s="114"/>
      <c r="I92" s="114"/>
      <c r="J92" s="60"/>
    </row>
    <row r="93" spans="1:10">
      <c r="A93" s="3"/>
      <c r="B93" s="6"/>
      <c r="C93" s="19"/>
      <c r="D93" s="114"/>
      <c r="E93" s="114"/>
      <c r="F93" s="114"/>
      <c r="G93" s="114"/>
      <c r="H93" s="114"/>
      <c r="I93" s="114"/>
      <c r="J93" s="60"/>
    </row>
    <row r="94" spans="1:10">
      <c r="A94" s="3"/>
      <c r="B94" s="6"/>
      <c r="C94" s="19"/>
      <c r="D94" s="114"/>
      <c r="E94" s="114"/>
      <c r="F94" s="114"/>
      <c r="G94" s="114"/>
      <c r="H94" s="114"/>
      <c r="I94" s="114"/>
      <c r="J94" s="60"/>
    </row>
    <row r="95" spans="1:10">
      <c r="A95" s="3"/>
      <c r="B95" s="6"/>
      <c r="C95" s="19"/>
      <c r="D95" s="114"/>
      <c r="E95" s="114"/>
      <c r="F95" s="114"/>
      <c r="G95" s="114"/>
      <c r="H95" s="114"/>
      <c r="I95" s="114"/>
      <c r="J95" s="60"/>
    </row>
    <row r="96" spans="1:10">
      <c r="A96" s="3"/>
      <c r="B96" s="6"/>
      <c r="C96" s="19"/>
      <c r="D96" s="114"/>
      <c r="E96" s="114"/>
      <c r="F96" s="114"/>
      <c r="G96" s="114"/>
      <c r="H96" s="114"/>
      <c r="I96" s="114"/>
      <c r="J96" s="60"/>
    </row>
    <row r="97" spans="1:10">
      <c r="A97" s="3"/>
      <c r="B97" s="6"/>
      <c r="C97" s="19"/>
      <c r="D97" s="114"/>
      <c r="E97" s="114"/>
      <c r="F97" s="114"/>
      <c r="G97" s="114"/>
      <c r="H97" s="114"/>
      <c r="I97" s="114"/>
      <c r="J97" s="60"/>
    </row>
    <row r="98" spans="1:10">
      <c r="A98" s="3"/>
      <c r="B98" s="6"/>
      <c r="C98" s="19"/>
      <c r="D98" s="114"/>
      <c r="E98" s="114"/>
      <c r="F98" s="114"/>
      <c r="G98" s="114"/>
      <c r="H98" s="114"/>
      <c r="I98" s="114"/>
      <c r="J98" s="60"/>
    </row>
    <row r="99" spans="1:10">
      <c r="A99" s="3"/>
      <c r="B99" s="6"/>
      <c r="C99" s="19"/>
      <c r="D99" s="114"/>
      <c r="E99" s="114"/>
      <c r="F99" s="114"/>
      <c r="G99" s="114"/>
      <c r="H99" s="114"/>
      <c r="I99" s="114"/>
      <c r="J99" s="60"/>
    </row>
    <row r="100" spans="1:10">
      <c r="A100" s="3"/>
      <c r="B100" s="6"/>
      <c r="C100" s="19"/>
      <c r="D100" s="114"/>
      <c r="E100" s="114"/>
      <c r="F100" s="114"/>
      <c r="G100" s="114"/>
      <c r="H100" s="114"/>
      <c r="I100" s="114"/>
      <c r="J100" s="60"/>
    </row>
    <row r="101" spans="1:10">
      <c r="A101" s="3"/>
      <c r="B101" s="6"/>
      <c r="C101" s="19"/>
      <c r="D101" s="114"/>
      <c r="E101" s="114"/>
      <c r="F101" s="114"/>
      <c r="G101" s="114"/>
      <c r="H101" s="114"/>
      <c r="I101" s="114"/>
      <c r="J101" s="60"/>
    </row>
    <row r="102" spans="1:10">
      <c r="A102" s="3"/>
      <c r="B102" s="6"/>
      <c r="C102" s="19"/>
      <c r="D102" s="114"/>
      <c r="E102" s="114"/>
      <c r="F102" s="114"/>
      <c r="G102" s="114"/>
      <c r="H102" s="114"/>
      <c r="I102" s="114"/>
      <c r="J102" s="60"/>
    </row>
    <row r="103" spans="1:10">
      <c r="A103" s="3"/>
      <c r="B103" s="6"/>
      <c r="C103" s="19"/>
      <c r="D103" s="114"/>
      <c r="E103" s="114"/>
      <c r="F103" s="114"/>
      <c r="G103" s="114"/>
      <c r="H103" s="114"/>
      <c r="I103" s="114"/>
      <c r="J103" s="60"/>
    </row>
    <row r="104" spans="1:10">
      <c r="A104" s="3"/>
      <c r="B104" s="6"/>
      <c r="C104" s="19"/>
      <c r="D104" s="114"/>
      <c r="E104" s="114"/>
      <c r="F104" s="114"/>
      <c r="G104" s="114"/>
      <c r="H104" s="114"/>
      <c r="I104" s="114"/>
      <c r="J104" s="60"/>
    </row>
    <row r="105" spans="1:10">
      <c r="A105" s="3"/>
      <c r="B105" s="6"/>
      <c r="C105" s="19"/>
      <c r="D105" s="114"/>
      <c r="E105" s="114"/>
      <c r="F105" s="114"/>
      <c r="G105" s="114"/>
      <c r="H105" s="114"/>
      <c r="I105" s="114"/>
      <c r="J105" s="60"/>
    </row>
    <row r="106" spans="1:10">
      <c r="A106" s="3"/>
      <c r="B106" s="6"/>
      <c r="C106" s="19"/>
      <c r="D106" s="114"/>
      <c r="E106" s="114"/>
      <c r="F106" s="114"/>
      <c r="G106" s="114"/>
      <c r="H106" s="114"/>
      <c r="I106" s="114"/>
      <c r="J106" s="60"/>
    </row>
    <row r="107" spans="1:10">
      <c r="A107" s="3"/>
      <c r="B107" s="6"/>
      <c r="C107" s="19"/>
      <c r="D107" s="114"/>
      <c r="E107" s="114"/>
      <c r="F107" s="114"/>
      <c r="G107" s="114"/>
      <c r="H107" s="114"/>
      <c r="I107" s="114"/>
      <c r="J107" s="60"/>
    </row>
    <row r="108" spans="1:10">
      <c r="A108" s="3"/>
      <c r="B108" s="6"/>
      <c r="C108" s="19"/>
      <c r="D108" s="114"/>
      <c r="E108" s="114"/>
      <c r="F108" s="114"/>
      <c r="G108" s="114"/>
      <c r="H108" s="114"/>
      <c r="I108" s="114"/>
      <c r="J108" s="60"/>
    </row>
    <row r="109" spans="1:10">
      <c r="A109" s="3"/>
      <c r="B109" s="6"/>
      <c r="C109" s="19"/>
      <c r="D109" s="114"/>
      <c r="E109" s="114"/>
      <c r="F109" s="114"/>
      <c r="G109" s="114"/>
      <c r="H109" s="114"/>
      <c r="I109" s="114"/>
      <c r="J109" s="60"/>
    </row>
    <row r="110" spans="1:10">
      <c r="A110" s="3"/>
      <c r="B110" s="6"/>
      <c r="C110" s="19"/>
      <c r="D110" s="114"/>
      <c r="E110" s="114"/>
      <c r="F110" s="114"/>
      <c r="G110" s="114"/>
      <c r="H110" s="114"/>
      <c r="I110" s="114"/>
      <c r="J110" s="60"/>
    </row>
    <row r="111" spans="1:10">
      <c r="A111" s="3"/>
      <c r="B111" s="6"/>
      <c r="C111" s="19"/>
      <c r="D111" s="114"/>
      <c r="E111" s="114"/>
      <c r="F111" s="114"/>
      <c r="G111" s="114"/>
      <c r="H111" s="114"/>
      <c r="I111" s="114"/>
      <c r="J111" s="60"/>
    </row>
    <row r="112" spans="1:10">
      <c r="A112" s="3"/>
      <c r="B112" s="6"/>
      <c r="C112" s="19"/>
      <c r="D112" s="114"/>
      <c r="E112" s="114"/>
      <c r="F112" s="114"/>
      <c r="G112" s="114"/>
      <c r="H112" s="114"/>
      <c r="I112" s="114"/>
      <c r="J112" s="60"/>
    </row>
    <row r="113" spans="1:10">
      <c r="A113" s="3"/>
      <c r="B113" s="6"/>
      <c r="C113" s="19"/>
      <c r="D113" s="114"/>
      <c r="E113" s="114"/>
      <c r="F113" s="114"/>
      <c r="G113" s="114"/>
      <c r="H113" s="114"/>
      <c r="I113" s="114"/>
      <c r="J113" s="60"/>
    </row>
    <row r="114" spans="1:10">
      <c r="A114" s="3"/>
      <c r="B114" s="6"/>
      <c r="C114" s="19"/>
      <c r="D114" s="114"/>
      <c r="E114" s="114"/>
      <c r="F114" s="114"/>
      <c r="G114" s="114"/>
      <c r="H114" s="114"/>
      <c r="I114" s="114"/>
      <c r="J114" s="60"/>
    </row>
    <row r="115" spans="1:10">
      <c r="A115" s="3"/>
      <c r="B115" s="6"/>
      <c r="C115" s="19"/>
      <c r="D115" s="114"/>
      <c r="E115" s="114"/>
      <c r="F115" s="114"/>
      <c r="G115" s="114"/>
      <c r="H115" s="114"/>
      <c r="I115" s="114"/>
      <c r="J115" s="60"/>
    </row>
    <row r="116" spans="1:10">
      <c r="A116" s="3"/>
      <c r="B116" s="6"/>
      <c r="C116" s="19"/>
      <c r="D116" s="114"/>
      <c r="E116" s="114"/>
      <c r="F116" s="114"/>
      <c r="G116" s="114"/>
      <c r="H116" s="114"/>
      <c r="I116" s="114"/>
      <c r="J116" s="60"/>
    </row>
    <row r="117" spans="1:10">
      <c r="A117" s="3"/>
      <c r="B117" s="6"/>
      <c r="C117" s="19"/>
      <c r="D117" s="114"/>
      <c r="E117" s="114"/>
      <c r="F117" s="114"/>
      <c r="G117" s="114"/>
      <c r="H117" s="114"/>
      <c r="I117" s="114"/>
      <c r="J117" s="60"/>
    </row>
    <row r="118" spans="1:10">
      <c r="A118" s="3"/>
      <c r="B118" s="6"/>
      <c r="C118" s="19"/>
      <c r="D118" s="114"/>
      <c r="E118" s="114"/>
      <c r="F118" s="114"/>
      <c r="G118" s="114"/>
      <c r="H118" s="114"/>
      <c r="I118" s="114"/>
      <c r="J118" s="60"/>
    </row>
    <row r="119" spans="1:10">
      <c r="A119" s="3"/>
      <c r="B119" s="6"/>
      <c r="C119" s="19"/>
      <c r="D119" s="114"/>
      <c r="E119" s="114"/>
      <c r="F119" s="114"/>
      <c r="G119" s="114"/>
      <c r="H119" s="114"/>
      <c r="I119" s="114"/>
      <c r="J119" s="60"/>
    </row>
    <row r="120" spans="1:10">
      <c r="A120" s="3"/>
      <c r="B120" s="6"/>
      <c r="C120" s="19"/>
      <c r="D120" s="114"/>
      <c r="E120" s="114"/>
      <c r="F120" s="114"/>
      <c r="G120" s="114"/>
      <c r="H120" s="114"/>
      <c r="I120" s="114"/>
      <c r="J120" s="60"/>
    </row>
    <row r="121" spans="1:10">
      <c r="A121" s="3"/>
      <c r="B121" s="6"/>
      <c r="C121" s="19"/>
      <c r="D121" s="114"/>
      <c r="E121" s="114"/>
      <c r="F121" s="114"/>
      <c r="G121" s="114"/>
      <c r="H121" s="114"/>
      <c r="I121" s="114"/>
      <c r="J121" s="60"/>
    </row>
    <row r="122" spans="1:10">
      <c r="A122" s="3"/>
      <c r="B122" s="6"/>
      <c r="C122" s="19"/>
      <c r="D122" s="114"/>
      <c r="E122" s="114"/>
      <c r="F122" s="114"/>
      <c r="G122" s="114"/>
      <c r="H122" s="114"/>
      <c r="I122" s="114"/>
      <c r="J122" s="60"/>
    </row>
    <row r="123" spans="1:10">
      <c r="A123" s="3"/>
      <c r="B123" s="6"/>
      <c r="C123" s="19"/>
      <c r="D123" s="114"/>
      <c r="E123" s="114"/>
      <c r="F123" s="114"/>
      <c r="G123" s="114"/>
      <c r="H123" s="114"/>
      <c r="I123" s="114"/>
      <c r="J123" s="60"/>
    </row>
    <row r="124" spans="1:10">
      <c r="A124" s="3"/>
      <c r="B124" s="6"/>
      <c r="C124" s="19"/>
      <c r="D124" s="114"/>
      <c r="E124" s="114"/>
      <c r="F124" s="114"/>
      <c r="G124" s="114"/>
      <c r="H124" s="114"/>
      <c r="I124" s="114"/>
      <c r="J124" s="60"/>
    </row>
    <row r="125" spans="1:10">
      <c r="A125" s="3"/>
      <c r="B125" s="6"/>
      <c r="C125" s="19"/>
      <c r="D125" s="114"/>
      <c r="E125" s="114"/>
      <c r="F125" s="114"/>
      <c r="G125" s="114"/>
      <c r="H125" s="114"/>
      <c r="I125" s="114"/>
      <c r="J125" s="60"/>
    </row>
    <row r="126" spans="1:10">
      <c r="A126" s="3"/>
      <c r="B126" s="6"/>
      <c r="C126" s="19"/>
      <c r="D126" s="114"/>
      <c r="E126" s="114"/>
      <c r="F126" s="114"/>
      <c r="G126" s="114"/>
      <c r="H126" s="114"/>
      <c r="I126" s="114"/>
      <c r="J126" s="60"/>
    </row>
    <row r="127" spans="1:10">
      <c r="A127" s="3"/>
      <c r="B127" s="6"/>
      <c r="C127" s="19"/>
      <c r="D127" s="114"/>
      <c r="E127" s="114"/>
      <c r="F127" s="114"/>
      <c r="G127" s="114"/>
      <c r="H127" s="114"/>
      <c r="I127" s="114"/>
      <c r="J127" s="60"/>
    </row>
    <row r="128" spans="1:10">
      <c r="A128" s="3"/>
      <c r="B128" s="6"/>
      <c r="C128" s="19"/>
      <c r="D128" s="114"/>
      <c r="E128" s="114"/>
      <c r="F128" s="114"/>
      <c r="G128" s="114"/>
      <c r="H128" s="114"/>
      <c r="I128" s="114"/>
      <c r="J128" s="60"/>
    </row>
    <row r="129" spans="1:10">
      <c r="A129" s="3"/>
      <c r="B129" s="6"/>
      <c r="C129" s="19"/>
      <c r="D129" s="114"/>
      <c r="E129" s="114"/>
      <c r="F129" s="114"/>
      <c r="G129" s="114"/>
      <c r="H129" s="114"/>
      <c r="I129" s="114"/>
      <c r="J129" s="60"/>
    </row>
    <row r="130" spans="1:10">
      <c r="A130" s="3"/>
      <c r="B130" s="6"/>
      <c r="C130" s="19"/>
      <c r="D130" s="114"/>
      <c r="E130" s="114"/>
      <c r="F130" s="114"/>
      <c r="G130" s="114"/>
      <c r="H130" s="114"/>
      <c r="I130" s="114"/>
      <c r="J130" s="60"/>
    </row>
    <row r="131" spans="1:10">
      <c r="A131" s="3"/>
      <c r="B131" s="6"/>
      <c r="C131" s="19"/>
      <c r="D131" s="114"/>
      <c r="E131" s="114"/>
      <c r="F131" s="114"/>
      <c r="G131" s="114"/>
      <c r="H131" s="114"/>
      <c r="I131" s="114"/>
      <c r="J131" s="60"/>
    </row>
    <row r="132" spans="1:10">
      <c r="A132" s="3"/>
      <c r="B132" s="6"/>
      <c r="C132" s="19"/>
      <c r="D132" s="114"/>
      <c r="E132" s="114"/>
      <c r="F132" s="114"/>
      <c r="G132" s="114"/>
      <c r="H132" s="114"/>
      <c r="I132" s="114"/>
      <c r="J132" s="60"/>
    </row>
    <row r="133" spans="1:10">
      <c r="A133" s="3"/>
      <c r="B133" s="6"/>
      <c r="C133" s="19"/>
      <c r="D133" s="114"/>
      <c r="E133" s="114"/>
      <c r="F133" s="114"/>
      <c r="G133" s="114"/>
      <c r="H133" s="114"/>
      <c r="I133" s="114"/>
      <c r="J133" s="60"/>
    </row>
    <row r="134" spans="1:10">
      <c r="A134" s="3"/>
      <c r="B134" s="6"/>
      <c r="C134" s="19"/>
      <c r="D134" s="114"/>
      <c r="E134" s="114"/>
      <c r="F134" s="114"/>
      <c r="G134" s="114"/>
      <c r="H134" s="114"/>
      <c r="I134" s="114"/>
      <c r="J134" s="60"/>
    </row>
    <row r="135" spans="1:10">
      <c r="A135" s="3"/>
      <c r="B135" s="6"/>
      <c r="C135" s="19"/>
      <c r="D135" s="114"/>
      <c r="E135" s="114"/>
      <c r="F135" s="114"/>
      <c r="G135" s="114"/>
      <c r="H135" s="114"/>
      <c r="I135" s="114"/>
      <c r="J135" s="60"/>
    </row>
    <row r="136" spans="1:10">
      <c r="A136" s="3"/>
      <c r="B136" s="6"/>
      <c r="C136" s="19"/>
      <c r="D136" s="114"/>
      <c r="E136" s="114"/>
      <c r="F136" s="114"/>
      <c r="G136" s="114"/>
      <c r="H136" s="114"/>
      <c r="I136" s="114"/>
      <c r="J136" s="60"/>
    </row>
    <row r="137" spans="1:10">
      <c r="A137" s="3"/>
      <c r="B137" s="6"/>
      <c r="C137" s="19"/>
      <c r="D137" s="114"/>
      <c r="E137" s="114"/>
      <c r="F137" s="114"/>
      <c r="G137" s="114"/>
      <c r="H137" s="114"/>
      <c r="I137" s="114"/>
      <c r="J137" s="60"/>
    </row>
    <row r="138" spans="1:10">
      <c r="A138" s="3"/>
      <c r="B138" s="6"/>
      <c r="C138" s="19"/>
      <c r="D138" s="114"/>
      <c r="E138" s="114"/>
      <c r="F138" s="114"/>
      <c r="G138" s="114"/>
      <c r="H138" s="114"/>
      <c r="I138" s="114"/>
      <c r="J138" s="60"/>
    </row>
    <row r="139" spans="1:10">
      <c r="A139" s="3"/>
      <c r="B139" s="6"/>
      <c r="C139" s="19"/>
      <c r="D139" s="114"/>
      <c r="E139" s="114"/>
      <c r="F139" s="114"/>
      <c r="G139" s="114"/>
      <c r="H139" s="114"/>
      <c r="I139" s="114"/>
      <c r="J139" s="60"/>
    </row>
    <row r="140" spans="1:10">
      <c r="A140" s="3"/>
      <c r="B140" s="6"/>
      <c r="C140" s="19"/>
      <c r="D140" s="114"/>
      <c r="E140" s="114"/>
      <c r="F140" s="114"/>
      <c r="G140" s="114"/>
      <c r="H140" s="114"/>
      <c r="I140" s="114"/>
      <c r="J140" s="60"/>
    </row>
    <row r="141" spans="1:10">
      <c r="A141" s="3"/>
      <c r="B141" s="6"/>
      <c r="C141" s="19"/>
      <c r="D141" s="114"/>
      <c r="E141" s="114"/>
      <c r="F141" s="114"/>
      <c r="G141" s="114"/>
      <c r="H141" s="114"/>
      <c r="I141" s="114"/>
      <c r="J141" s="60"/>
    </row>
    <row r="142" spans="1:10">
      <c r="A142" s="3"/>
      <c r="B142" s="6"/>
      <c r="C142" s="19"/>
      <c r="D142" s="114"/>
      <c r="E142" s="114"/>
      <c r="F142" s="114"/>
      <c r="G142" s="114"/>
      <c r="H142" s="114"/>
      <c r="I142" s="114"/>
      <c r="J142" s="60"/>
    </row>
    <row r="143" spans="1:10">
      <c r="A143" s="3"/>
      <c r="B143" s="6"/>
      <c r="C143" s="19"/>
      <c r="D143" s="114"/>
      <c r="E143" s="114"/>
      <c r="F143" s="114"/>
      <c r="G143" s="114"/>
      <c r="H143" s="114"/>
      <c r="I143" s="114"/>
      <c r="J143" s="60"/>
    </row>
    <row r="144" spans="1:10">
      <c r="A144" s="3"/>
      <c r="B144" s="6"/>
      <c r="C144" s="19"/>
      <c r="D144" s="114"/>
      <c r="E144" s="114"/>
      <c r="F144" s="114"/>
      <c r="G144" s="114"/>
      <c r="H144" s="114"/>
      <c r="I144" s="114"/>
      <c r="J144" s="60"/>
    </row>
    <row r="145" spans="1:10">
      <c r="A145" s="3"/>
      <c r="B145" s="6"/>
      <c r="C145" s="19"/>
      <c r="D145" s="114"/>
      <c r="E145" s="114"/>
      <c r="F145" s="114"/>
      <c r="G145" s="114"/>
      <c r="H145" s="114"/>
      <c r="I145" s="114"/>
      <c r="J145" s="60"/>
    </row>
    <row r="146" spans="1:10">
      <c r="A146" s="3"/>
      <c r="B146" s="6"/>
      <c r="C146" s="19"/>
      <c r="D146" s="114"/>
      <c r="E146" s="114"/>
      <c r="F146" s="114"/>
      <c r="G146" s="114"/>
      <c r="H146" s="114"/>
      <c r="I146" s="114"/>
      <c r="J146" s="60"/>
    </row>
    <row r="147" spans="1:10">
      <c r="A147" s="3"/>
      <c r="B147" s="6"/>
      <c r="C147" s="19"/>
      <c r="D147" s="114"/>
      <c r="E147" s="114"/>
      <c r="F147" s="114"/>
      <c r="G147" s="114"/>
      <c r="H147" s="114"/>
      <c r="I147" s="114"/>
      <c r="J147" s="60"/>
    </row>
    <row r="148" spans="1:10">
      <c r="A148" s="3"/>
      <c r="B148" s="6"/>
      <c r="C148" s="19"/>
      <c r="D148" s="114"/>
      <c r="E148" s="114"/>
      <c r="F148" s="114"/>
      <c r="G148" s="114"/>
      <c r="H148" s="114"/>
      <c r="I148" s="114"/>
      <c r="J148" s="60"/>
    </row>
    <row r="149" spans="1:10">
      <c r="A149" s="3"/>
      <c r="B149" s="6"/>
      <c r="C149" s="19"/>
      <c r="D149" s="114"/>
      <c r="E149" s="114"/>
      <c r="F149" s="114"/>
      <c r="G149" s="114"/>
      <c r="H149" s="114"/>
      <c r="I149" s="114"/>
      <c r="J149" s="60"/>
    </row>
    <row r="150" spans="1:10">
      <c r="A150" s="3"/>
      <c r="B150" s="6"/>
      <c r="C150" s="19"/>
      <c r="D150" s="114"/>
      <c r="E150" s="114"/>
      <c r="F150" s="114"/>
      <c r="G150" s="114"/>
      <c r="H150" s="114"/>
      <c r="I150" s="114"/>
      <c r="J150" s="60"/>
    </row>
    <row r="151" spans="1:10">
      <c r="A151" s="3"/>
      <c r="B151" s="6"/>
      <c r="C151" s="19"/>
      <c r="D151" s="114"/>
      <c r="E151" s="114"/>
      <c r="F151" s="114"/>
      <c r="G151" s="114"/>
      <c r="H151" s="114"/>
      <c r="I151" s="114"/>
      <c r="J151" s="60"/>
    </row>
    <row r="152" spans="1:10">
      <c r="A152" s="3"/>
      <c r="B152" s="6"/>
      <c r="C152" s="19"/>
      <c r="D152" s="114"/>
      <c r="E152" s="114"/>
      <c r="F152" s="114"/>
      <c r="G152" s="114"/>
      <c r="H152" s="114"/>
      <c r="I152" s="114"/>
      <c r="J152" s="60"/>
    </row>
    <row r="153" spans="1:10">
      <c r="A153" s="3"/>
      <c r="B153" s="6"/>
      <c r="C153" s="19"/>
      <c r="D153" s="114"/>
      <c r="E153" s="114"/>
      <c r="F153" s="114"/>
      <c r="G153" s="114"/>
      <c r="H153" s="114"/>
      <c r="I153" s="114"/>
      <c r="J153" s="60"/>
    </row>
    <row r="154" spans="1:10">
      <c r="A154" s="3"/>
      <c r="B154" s="6"/>
      <c r="C154" s="19"/>
      <c r="D154" s="114"/>
      <c r="E154" s="114"/>
      <c r="F154" s="114"/>
      <c r="G154" s="114"/>
      <c r="H154" s="114"/>
      <c r="I154" s="114"/>
      <c r="J154" s="60"/>
    </row>
    <row r="155" spans="1:10">
      <c r="A155" s="3"/>
      <c r="B155" s="6"/>
      <c r="C155" s="19"/>
      <c r="D155" s="114"/>
      <c r="E155" s="114"/>
      <c r="F155" s="114"/>
      <c r="G155" s="114"/>
      <c r="H155" s="114"/>
      <c r="I155" s="114"/>
      <c r="J155" s="60"/>
    </row>
    <row r="156" spans="1:10">
      <c r="A156" s="3"/>
      <c r="B156" s="6"/>
      <c r="C156" s="19"/>
      <c r="D156" s="114"/>
      <c r="E156" s="114"/>
      <c r="F156" s="114"/>
      <c r="G156" s="114"/>
      <c r="H156" s="114"/>
      <c r="I156" s="114"/>
      <c r="J156" s="60"/>
    </row>
    <row r="157" spans="1:10">
      <c r="A157" s="3"/>
      <c r="B157" s="6"/>
      <c r="C157" s="19"/>
      <c r="D157" s="114"/>
      <c r="E157" s="114"/>
      <c r="F157" s="114"/>
      <c r="G157" s="114"/>
      <c r="H157" s="114"/>
      <c r="I157" s="114"/>
      <c r="J157" s="60"/>
    </row>
    <row r="158" spans="1:10">
      <c r="A158" s="3"/>
      <c r="B158" s="6"/>
      <c r="C158" s="19"/>
      <c r="D158" s="114"/>
      <c r="E158" s="114"/>
      <c r="F158" s="114"/>
      <c r="G158" s="114"/>
      <c r="H158" s="114"/>
      <c r="I158" s="114"/>
      <c r="J158" s="60"/>
    </row>
    <row r="159" spans="1:10">
      <c r="A159" s="3"/>
      <c r="B159" s="6"/>
      <c r="C159" s="19"/>
      <c r="D159" s="114"/>
      <c r="E159" s="114"/>
      <c r="F159" s="114"/>
      <c r="G159" s="114"/>
      <c r="H159" s="114"/>
      <c r="I159" s="114"/>
      <c r="J159" s="60"/>
    </row>
    <row r="160" spans="1:10">
      <c r="A160" s="3"/>
      <c r="B160" s="6"/>
      <c r="C160" s="19"/>
      <c r="D160" s="114"/>
      <c r="E160" s="114"/>
      <c r="F160" s="114"/>
      <c r="G160" s="114"/>
      <c r="H160" s="114"/>
      <c r="I160" s="114"/>
      <c r="J160" s="60"/>
    </row>
    <row r="161" spans="1:10">
      <c r="A161" s="3"/>
      <c r="B161" s="6"/>
      <c r="C161" s="19"/>
      <c r="D161" s="114"/>
      <c r="E161" s="114"/>
      <c r="F161" s="114"/>
      <c r="G161" s="114"/>
      <c r="H161" s="114"/>
      <c r="I161" s="114"/>
      <c r="J161" s="60"/>
    </row>
    <row r="162" spans="1:10">
      <c r="A162" s="3"/>
      <c r="B162" s="6"/>
      <c r="C162" s="19"/>
      <c r="D162" s="114"/>
      <c r="E162" s="114"/>
      <c r="F162" s="114"/>
      <c r="G162" s="114"/>
      <c r="H162" s="114"/>
      <c r="I162" s="114"/>
      <c r="J162" s="60"/>
    </row>
    <row r="163" spans="1:10">
      <c r="A163" s="3"/>
      <c r="B163" s="6"/>
      <c r="C163" s="19"/>
      <c r="D163" s="114"/>
      <c r="E163" s="114"/>
      <c r="F163" s="114"/>
      <c r="G163" s="114"/>
      <c r="H163" s="114"/>
      <c r="I163" s="114"/>
      <c r="J163" s="60"/>
    </row>
    <row r="164" spans="1:10">
      <c r="A164" s="3"/>
      <c r="B164" s="6"/>
      <c r="C164" s="19"/>
      <c r="D164" s="114"/>
      <c r="E164" s="114"/>
      <c r="F164" s="114"/>
      <c r="G164" s="114"/>
      <c r="H164" s="114"/>
      <c r="I164" s="114"/>
      <c r="J164" s="60"/>
    </row>
    <row r="165" spans="1:10">
      <c r="A165" s="3"/>
      <c r="B165" s="6"/>
      <c r="C165" s="19"/>
      <c r="D165" s="114"/>
      <c r="E165" s="114"/>
      <c r="F165" s="114"/>
      <c r="G165" s="114"/>
      <c r="H165" s="114"/>
      <c r="I165" s="114"/>
      <c r="J165" s="60"/>
    </row>
    <row r="166" spans="1:10">
      <c r="A166" s="3"/>
      <c r="B166" s="6"/>
      <c r="C166" s="19"/>
      <c r="D166" s="114"/>
      <c r="E166" s="114"/>
      <c r="F166" s="114"/>
      <c r="G166" s="114"/>
      <c r="H166" s="114"/>
      <c r="I166" s="114"/>
      <c r="J166" s="60"/>
    </row>
    <row r="167" spans="1:10">
      <c r="A167" s="3"/>
      <c r="B167" s="6"/>
      <c r="C167" s="19"/>
      <c r="D167" s="114"/>
      <c r="E167" s="114"/>
      <c r="F167" s="114"/>
      <c r="G167" s="114"/>
      <c r="H167" s="114"/>
      <c r="I167" s="114"/>
      <c r="J167" s="60"/>
    </row>
    <row r="168" spans="1:10">
      <c r="A168" s="3"/>
      <c r="B168" s="6"/>
      <c r="C168" s="19"/>
      <c r="D168" s="114"/>
      <c r="E168" s="114"/>
      <c r="F168" s="114"/>
      <c r="G168" s="114"/>
      <c r="H168" s="114"/>
      <c r="I168" s="114"/>
      <c r="J168" s="60"/>
    </row>
    <row r="169" spans="1:10">
      <c r="A169" s="3"/>
      <c r="B169" s="6"/>
      <c r="C169" s="19"/>
      <c r="D169" s="114"/>
      <c r="E169" s="114"/>
      <c r="F169" s="114"/>
      <c r="G169" s="114"/>
      <c r="H169" s="114"/>
      <c r="I169" s="114"/>
      <c r="J169" s="60"/>
    </row>
    <row r="170" spans="1:10">
      <c r="A170" s="3"/>
      <c r="B170" s="6"/>
      <c r="C170" s="19"/>
      <c r="D170" s="114"/>
      <c r="E170" s="114"/>
      <c r="F170" s="114"/>
      <c r="G170" s="114"/>
      <c r="H170" s="114"/>
      <c r="I170" s="114"/>
      <c r="J170" s="60"/>
    </row>
    <row r="171" spans="1:10">
      <c r="A171" s="3"/>
      <c r="B171" s="6"/>
      <c r="C171" s="19"/>
      <c r="D171" s="114"/>
      <c r="E171" s="114"/>
      <c r="F171" s="114"/>
      <c r="G171" s="114"/>
      <c r="H171" s="114"/>
      <c r="I171" s="114"/>
      <c r="J171" s="60"/>
    </row>
    <row r="172" spans="1:10">
      <c r="A172" s="3"/>
      <c r="B172" s="6"/>
      <c r="C172" s="19"/>
      <c r="D172" s="114"/>
      <c r="E172" s="114"/>
      <c r="F172" s="114"/>
      <c r="G172" s="114"/>
      <c r="H172" s="114"/>
      <c r="I172" s="114"/>
      <c r="J172" s="60"/>
    </row>
    <row r="173" spans="1:10">
      <c r="A173" s="3"/>
      <c r="B173" s="6"/>
      <c r="C173" s="19"/>
      <c r="D173" s="114"/>
      <c r="E173" s="114"/>
      <c r="F173" s="114"/>
      <c r="G173" s="114"/>
      <c r="H173" s="114"/>
      <c r="I173" s="114"/>
      <c r="J173" s="60"/>
    </row>
    <row r="174" spans="1:10">
      <c r="A174" s="3"/>
      <c r="B174" s="6"/>
      <c r="C174" s="19"/>
      <c r="D174" s="114"/>
      <c r="E174" s="114"/>
      <c r="F174" s="114"/>
      <c r="G174" s="114"/>
      <c r="H174" s="114"/>
      <c r="I174" s="114"/>
      <c r="J174" s="60"/>
    </row>
    <row r="175" spans="1:10">
      <c r="A175" s="3"/>
      <c r="B175" s="6"/>
      <c r="C175" s="19"/>
      <c r="D175" s="114"/>
      <c r="E175" s="114"/>
      <c r="F175" s="114"/>
      <c r="G175" s="114"/>
      <c r="H175" s="114"/>
      <c r="I175" s="114"/>
      <c r="J175" s="60"/>
    </row>
    <row r="176" spans="1:10">
      <c r="A176" s="3"/>
      <c r="B176" s="6"/>
      <c r="C176" s="19"/>
      <c r="D176" s="114"/>
      <c r="E176" s="114"/>
      <c r="F176" s="114"/>
      <c r="G176" s="114"/>
      <c r="H176" s="114"/>
      <c r="I176" s="114"/>
      <c r="J176" s="60"/>
    </row>
    <row r="177" spans="1:10">
      <c r="A177" s="3"/>
      <c r="B177" s="6"/>
      <c r="C177" s="19"/>
      <c r="D177" s="114"/>
      <c r="E177" s="114"/>
      <c r="F177" s="114"/>
      <c r="G177" s="114"/>
      <c r="H177" s="114"/>
      <c r="I177" s="114"/>
      <c r="J177" s="60"/>
    </row>
    <row r="178" spans="1:10">
      <c r="A178" s="3"/>
      <c r="B178" s="6"/>
      <c r="C178" s="19"/>
      <c r="D178" s="114"/>
      <c r="E178" s="114"/>
      <c r="F178" s="114"/>
      <c r="G178" s="114"/>
      <c r="H178" s="114"/>
      <c r="I178" s="114"/>
      <c r="J178" s="60"/>
    </row>
    <row r="179" spans="1:10">
      <c r="A179" s="3"/>
      <c r="B179" s="6"/>
      <c r="C179" s="19"/>
      <c r="D179" s="114"/>
      <c r="E179" s="114"/>
      <c r="F179" s="114"/>
      <c r="G179" s="114"/>
      <c r="H179" s="114"/>
      <c r="I179" s="114"/>
      <c r="J179" s="60"/>
    </row>
    <row r="180" spans="1:10">
      <c r="A180" s="3"/>
      <c r="B180" s="6"/>
      <c r="C180" s="19"/>
      <c r="D180" s="114"/>
      <c r="E180" s="114"/>
      <c r="F180" s="114"/>
      <c r="G180" s="114"/>
      <c r="H180" s="114"/>
      <c r="I180" s="114"/>
      <c r="J180" s="60"/>
    </row>
    <row r="181" spans="1:10">
      <c r="A181" s="3"/>
      <c r="B181" s="6"/>
      <c r="C181" s="19"/>
      <c r="D181" s="114"/>
      <c r="E181" s="114"/>
      <c r="F181" s="114"/>
      <c r="G181" s="114"/>
      <c r="H181" s="114"/>
      <c r="I181" s="114"/>
      <c r="J181" s="60"/>
    </row>
    <row r="182" spans="1:10">
      <c r="A182" s="3"/>
      <c r="B182" s="6"/>
      <c r="C182" s="19"/>
      <c r="D182" s="114"/>
      <c r="E182" s="114"/>
      <c r="F182" s="114"/>
      <c r="G182" s="114"/>
      <c r="H182" s="114"/>
      <c r="I182" s="114"/>
      <c r="J182" s="60"/>
    </row>
    <row r="183" spans="1:10">
      <c r="A183" s="3"/>
      <c r="B183" s="6"/>
      <c r="C183" s="19"/>
      <c r="D183" s="114"/>
      <c r="E183" s="114"/>
      <c r="F183" s="114"/>
      <c r="G183" s="114"/>
      <c r="H183" s="114"/>
      <c r="I183" s="114"/>
      <c r="J183" s="60"/>
    </row>
    <row r="184" spans="1:10">
      <c r="A184" s="3"/>
      <c r="B184" s="6"/>
      <c r="C184" s="19"/>
      <c r="D184" s="114"/>
      <c r="E184" s="114"/>
      <c r="F184" s="114"/>
      <c r="G184" s="114"/>
      <c r="H184" s="114"/>
      <c r="I184" s="114"/>
      <c r="J184" s="60"/>
    </row>
    <row r="185" spans="1:10">
      <c r="A185" s="3"/>
      <c r="B185" s="6"/>
      <c r="C185" s="19"/>
      <c r="D185" s="114"/>
      <c r="E185" s="114"/>
      <c r="F185" s="114"/>
      <c r="G185" s="114"/>
      <c r="H185" s="114"/>
      <c r="I185" s="114"/>
      <c r="J185" s="60"/>
    </row>
    <row r="186" spans="1:10">
      <c r="A186" s="3"/>
      <c r="B186" s="6"/>
      <c r="C186" s="19"/>
      <c r="D186" s="114"/>
      <c r="E186" s="114"/>
      <c r="F186" s="114"/>
      <c r="G186" s="114"/>
      <c r="H186" s="114"/>
      <c r="I186" s="114"/>
      <c r="J186" s="60"/>
    </row>
    <row r="187" spans="1:10">
      <c r="A187" s="3"/>
      <c r="B187" s="6"/>
      <c r="C187" s="19"/>
      <c r="D187" s="114"/>
      <c r="E187" s="114"/>
      <c r="F187" s="114"/>
      <c r="G187" s="114"/>
      <c r="H187" s="114"/>
      <c r="I187" s="114"/>
      <c r="J187" s="60"/>
    </row>
    <row r="188" spans="1:10">
      <c r="A188" s="3"/>
      <c r="B188" s="6"/>
      <c r="C188" s="19"/>
      <c r="D188" s="114"/>
      <c r="E188" s="114"/>
      <c r="F188" s="114"/>
      <c r="G188" s="114"/>
      <c r="H188" s="114"/>
      <c r="I188" s="114"/>
      <c r="J188" s="60"/>
    </row>
    <row r="189" spans="1:10">
      <c r="A189" s="3"/>
      <c r="B189" s="6"/>
      <c r="C189" s="19"/>
      <c r="D189" s="114"/>
      <c r="E189" s="114"/>
      <c r="F189" s="114"/>
      <c r="G189" s="114"/>
      <c r="H189" s="114"/>
      <c r="I189" s="114"/>
      <c r="J189" s="60"/>
    </row>
    <row r="190" spans="1:10">
      <c r="A190" s="3"/>
      <c r="B190" s="6"/>
      <c r="C190" s="19"/>
      <c r="D190" s="114"/>
      <c r="E190" s="114"/>
      <c r="F190" s="114"/>
      <c r="G190" s="114"/>
      <c r="H190" s="114"/>
      <c r="I190" s="114"/>
      <c r="J190" s="60"/>
    </row>
    <row r="191" spans="1:10">
      <c r="A191" s="3"/>
      <c r="B191" s="6"/>
      <c r="C191" s="19"/>
      <c r="D191" s="114"/>
      <c r="E191" s="114"/>
      <c r="F191" s="114"/>
      <c r="G191" s="114"/>
      <c r="H191" s="114"/>
      <c r="I191" s="114"/>
      <c r="J191" s="60"/>
    </row>
    <row r="192" spans="1:10">
      <c r="A192" s="3"/>
      <c r="B192" s="6"/>
      <c r="C192" s="19"/>
      <c r="D192" s="114"/>
      <c r="E192" s="114"/>
      <c r="F192" s="114"/>
      <c r="G192" s="114"/>
      <c r="H192" s="114"/>
      <c r="I192" s="114"/>
      <c r="J192" s="60"/>
    </row>
    <row r="193" spans="1:10">
      <c r="A193" s="3"/>
      <c r="B193" s="6"/>
      <c r="C193" s="19"/>
      <c r="D193" s="114"/>
      <c r="E193" s="114"/>
      <c r="F193" s="114"/>
      <c r="G193" s="114"/>
      <c r="H193" s="114"/>
      <c r="I193" s="114"/>
      <c r="J193" s="60"/>
    </row>
    <row r="194" spans="1:10">
      <c r="A194" s="3"/>
      <c r="B194" s="6"/>
      <c r="C194" s="19"/>
      <c r="D194" s="114"/>
      <c r="E194" s="114"/>
      <c r="F194" s="114"/>
      <c r="G194" s="114"/>
      <c r="H194" s="114"/>
      <c r="I194" s="114"/>
      <c r="J194" s="60"/>
    </row>
    <row r="195" spans="1:10">
      <c r="A195" s="3"/>
      <c r="B195" s="6"/>
      <c r="C195" s="19"/>
      <c r="D195" s="114"/>
      <c r="E195" s="114"/>
      <c r="F195" s="114"/>
      <c r="G195" s="114"/>
      <c r="H195" s="114"/>
      <c r="I195" s="114"/>
      <c r="J195" s="60"/>
    </row>
    <row r="196" spans="1:10">
      <c r="A196" s="3"/>
      <c r="B196" s="6"/>
      <c r="C196" s="19"/>
      <c r="D196" s="114"/>
      <c r="E196" s="114"/>
      <c r="F196" s="114"/>
      <c r="G196" s="114"/>
      <c r="H196" s="114"/>
      <c r="I196" s="114"/>
      <c r="J196" s="60"/>
    </row>
    <row r="197" spans="1:10">
      <c r="A197" s="3"/>
      <c r="B197" s="6"/>
      <c r="C197" s="19"/>
      <c r="D197" s="114"/>
      <c r="E197" s="114"/>
      <c r="F197" s="114"/>
      <c r="G197" s="114"/>
      <c r="H197" s="114"/>
      <c r="I197" s="114"/>
      <c r="J197" s="60"/>
    </row>
    <row r="198" spans="1:10">
      <c r="A198" s="3"/>
      <c r="B198" s="6"/>
      <c r="C198" s="19"/>
      <c r="D198" s="114"/>
      <c r="E198" s="114"/>
      <c r="F198" s="114"/>
      <c r="G198" s="114"/>
      <c r="H198" s="114"/>
      <c r="I198" s="114"/>
      <c r="J198" s="60"/>
    </row>
    <row r="199" spans="1:10">
      <c r="A199" s="3"/>
      <c r="B199" s="6"/>
      <c r="C199" s="19"/>
      <c r="D199" s="114"/>
      <c r="E199" s="114"/>
      <c r="F199" s="114"/>
      <c r="G199" s="114"/>
      <c r="H199" s="114"/>
      <c r="I199" s="114"/>
      <c r="J199" s="60"/>
    </row>
    <row r="200" spans="1:10">
      <c r="A200" s="3"/>
      <c r="B200" s="6"/>
      <c r="C200" s="19"/>
      <c r="D200" s="114"/>
      <c r="E200" s="114"/>
      <c r="F200" s="114"/>
      <c r="G200" s="114"/>
      <c r="H200" s="114"/>
      <c r="I200" s="114"/>
      <c r="J200" s="60"/>
    </row>
    <row r="201" spans="1:10">
      <c r="A201" s="3"/>
      <c r="B201" s="6"/>
      <c r="C201" s="19"/>
      <c r="D201" s="114"/>
      <c r="E201" s="114"/>
      <c r="F201" s="114"/>
      <c r="G201" s="114"/>
      <c r="H201" s="114"/>
      <c r="I201" s="114"/>
      <c r="J201" s="60"/>
    </row>
    <row r="202" spans="1:10">
      <c r="A202" s="3"/>
      <c r="B202" s="6"/>
      <c r="C202" s="19"/>
      <c r="D202" s="114"/>
      <c r="E202" s="114"/>
      <c r="F202" s="114"/>
      <c r="G202" s="114"/>
      <c r="H202" s="114"/>
      <c r="I202" s="114"/>
      <c r="J202" s="60"/>
    </row>
    <row r="203" spans="1:10">
      <c r="A203" s="3"/>
      <c r="B203" s="6"/>
      <c r="C203" s="19"/>
      <c r="D203" s="114"/>
      <c r="E203" s="114"/>
      <c r="F203" s="114"/>
      <c r="G203" s="114"/>
      <c r="H203" s="114"/>
      <c r="I203" s="114"/>
      <c r="J203" s="60"/>
    </row>
    <row r="204" spans="1:10">
      <c r="A204" s="3"/>
      <c r="B204" s="6"/>
      <c r="C204" s="19"/>
      <c r="D204" s="114"/>
      <c r="E204" s="114"/>
      <c r="F204" s="114"/>
      <c r="G204" s="114"/>
      <c r="H204" s="114"/>
      <c r="I204" s="114"/>
      <c r="J204" s="60"/>
    </row>
    <row r="205" spans="1:10">
      <c r="A205" s="3"/>
      <c r="B205" s="6"/>
      <c r="C205" s="19"/>
      <c r="D205" s="114"/>
      <c r="E205" s="114"/>
      <c r="F205" s="114"/>
      <c r="G205" s="114"/>
      <c r="H205" s="114"/>
      <c r="I205" s="114"/>
      <c r="J205" s="60"/>
    </row>
    <row r="206" spans="1:10">
      <c r="A206" s="3"/>
      <c r="B206" s="6"/>
      <c r="C206" s="19"/>
      <c r="D206" s="114"/>
      <c r="E206" s="114"/>
      <c r="F206" s="114"/>
      <c r="G206" s="114"/>
      <c r="H206" s="114"/>
      <c r="I206" s="114"/>
      <c r="J206" s="60"/>
    </row>
    <row r="207" spans="1:10">
      <c r="A207" s="3"/>
      <c r="B207" s="6"/>
      <c r="C207" s="19"/>
      <c r="D207" s="114"/>
      <c r="E207" s="114"/>
      <c r="F207" s="114"/>
      <c r="G207" s="114"/>
      <c r="H207" s="114"/>
      <c r="I207" s="114"/>
      <c r="J207" s="60"/>
    </row>
    <row r="208" spans="1:10">
      <c r="A208" s="3"/>
      <c r="B208" s="6"/>
      <c r="C208" s="19"/>
      <c r="D208" s="114"/>
      <c r="E208" s="114"/>
      <c r="F208" s="114"/>
      <c r="G208" s="114"/>
      <c r="H208" s="114"/>
      <c r="I208" s="114"/>
      <c r="J208" s="60"/>
    </row>
    <row r="209" spans="1:10">
      <c r="A209" s="3"/>
      <c r="B209" s="6"/>
      <c r="C209" s="19"/>
      <c r="D209" s="114"/>
      <c r="E209" s="114"/>
      <c r="F209" s="114"/>
      <c r="G209" s="114"/>
      <c r="H209" s="114"/>
      <c r="I209" s="114"/>
      <c r="J209" s="60"/>
    </row>
    <row r="210" spans="1:10">
      <c r="A210" s="3"/>
      <c r="B210" s="6"/>
      <c r="C210" s="19"/>
      <c r="D210" s="114"/>
      <c r="E210" s="114"/>
      <c r="F210" s="114"/>
      <c r="G210" s="114"/>
      <c r="H210" s="114"/>
      <c r="I210" s="114"/>
      <c r="J210" s="60"/>
    </row>
    <row r="211" spans="1:10">
      <c r="A211" s="3"/>
      <c r="B211" s="6"/>
      <c r="C211" s="19"/>
      <c r="D211" s="114"/>
      <c r="E211" s="114"/>
      <c r="F211" s="114"/>
      <c r="G211" s="114"/>
      <c r="H211" s="114"/>
      <c r="I211" s="114"/>
      <c r="J211" s="60"/>
    </row>
    <row r="212" spans="1:10">
      <c r="A212" s="3"/>
      <c r="B212" s="6"/>
      <c r="C212" s="19"/>
      <c r="D212" s="114"/>
      <c r="E212" s="114"/>
      <c r="F212" s="114"/>
      <c r="G212" s="114"/>
      <c r="H212" s="114"/>
      <c r="I212" s="114"/>
      <c r="J212" s="60"/>
    </row>
    <row r="213" spans="1:10">
      <c r="A213" s="3"/>
      <c r="B213" s="6"/>
      <c r="C213" s="19"/>
      <c r="D213" s="114"/>
      <c r="E213" s="114"/>
      <c r="F213" s="114"/>
      <c r="G213" s="114"/>
      <c r="H213" s="114"/>
      <c r="I213" s="114"/>
      <c r="J213" s="60"/>
    </row>
    <row r="214" spans="1:10">
      <c r="A214" s="3"/>
      <c r="B214" s="6"/>
      <c r="C214" s="19"/>
      <c r="D214" s="114"/>
      <c r="E214" s="114"/>
      <c r="F214" s="114"/>
      <c r="G214" s="114"/>
      <c r="H214" s="114"/>
      <c r="I214" s="114"/>
      <c r="J214" s="60"/>
    </row>
    <row r="215" spans="1:10">
      <c r="A215" s="3"/>
      <c r="B215" s="6"/>
      <c r="C215" s="19"/>
      <c r="D215" s="114"/>
      <c r="E215" s="114"/>
      <c r="F215" s="114"/>
      <c r="G215" s="114"/>
      <c r="H215" s="114"/>
      <c r="I215" s="114"/>
      <c r="J215" s="60"/>
    </row>
    <row r="216" spans="1:10">
      <c r="A216" s="3"/>
      <c r="B216" s="6"/>
      <c r="C216" s="19"/>
      <c r="D216" s="114"/>
      <c r="E216" s="114"/>
      <c r="F216" s="114"/>
      <c r="G216" s="114"/>
      <c r="H216" s="114"/>
      <c r="I216" s="114"/>
      <c r="J216" s="60"/>
    </row>
    <row r="217" spans="1:10">
      <c r="A217" s="3"/>
      <c r="B217" s="6"/>
      <c r="C217" s="19"/>
      <c r="D217" s="114"/>
      <c r="E217" s="114"/>
      <c r="F217" s="114"/>
      <c r="G217" s="114"/>
      <c r="H217" s="114"/>
      <c r="I217" s="114"/>
      <c r="J217" s="60"/>
    </row>
    <row r="218" spans="1:10">
      <c r="A218" s="3"/>
      <c r="B218" s="6"/>
      <c r="C218" s="19"/>
      <c r="D218" s="114"/>
      <c r="E218" s="114"/>
      <c r="F218" s="114"/>
      <c r="G218" s="114"/>
      <c r="H218" s="114"/>
      <c r="I218" s="114"/>
      <c r="J218" s="60"/>
    </row>
    <row r="219" spans="1:10">
      <c r="A219" s="3"/>
      <c r="B219" s="6"/>
      <c r="C219" s="19"/>
      <c r="D219" s="114"/>
      <c r="E219" s="114"/>
      <c r="F219" s="114"/>
      <c r="G219" s="114"/>
      <c r="H219" s="114"/>
      <c r="I219" s="114"/>
      <c r="J219" s="60"/>
    </row>
    <row r="220" spans="1:10">
      <c r="A220" s="3"/>
      <c r="B220" s="6"/>
      <c r="C220" s="19"/>
      <c r="D220" s="114"/>
      <c r="E220" s="114"/>
      <c r="F220" s="114"/>
      <c r="G220" s="114"/>
      <c r="H220" s="114"/>
      <c r="I220" s="114"/>
      <c r="J220" s="60"/>
    </row>
    <row r="221" spans="1:10">
      <c r="A221" s="3"/>
      <c r="B221" s="6"/>
      <c r="C221" s="19"/>
      <c r="D221" s="114"/>
      <c r="E221" s="114"/>
      <c r="F221" s="114"/>
      <c r="G221" s="114"/>
      <c r="H221" s="114"/>
      <c r="I221" s="114"/>
      <c r="J221" s="60"/>
    </row>
    <row r="222" spans="1:10">
      <c r="A222" s="3"/>
      <c r="B222" s="6"/>
      <c r="C222" s="19"/>
      <c r="D222" s="114"/>
      <c r="E222" s="114"/>
      <c r="F222" s="114"/>
      <c r="G222" s="114"/>
      <c r="H222" s="114"/>
      <c r="I222" s="114"/>
      <c r="J222" s="60"/>
    </row>
    <row r="223" spans="1:10">
      <c r="A223" s="3"/>
      <c r="B223" s="6"/>
      <c r="C223" s="19"/>
      <c r="D223" s="114"/>
      <c r="E223" s="114"/>
      <c r="F223" s="114"/>
      <c r="G223" s="114"/>
      <c r="H223" s="114"/>
      <c r="I223" s="114"/>
      <c r="J223" s="60"/>
    </row>
    <row r="224" spans="1:10">
      <c r="A224" s="3"/>
      <c r="B224" s="6"/>
      <c r="C224" s="19"/>
      <c r="D224" s="114"/>
      <c r="E224" s="114"/>
      <c r="F224" s="114"/>
      <c r="G224" s="114"/>
      <c r="H224" s="114"/>
      <c r="I224" s="114"/>
      <c r="J224" s="60"/>
    </row>
    <row r="225" spans="1:10">
      <c r="A225" s="3"/>
      <c r="B225" s="6"/>
      <c r="C225" s="19"/>
      <c r="D225" s="114"/>
      <c r="E225" s="114"/>
      <c r="F225" s="114"/>
      <c r="G225" s="114"/>
      <c r="H225" s="114"/>
      <c r="I225" s="114"/>
      <c r="J225" s="60"/>
    </row>
    <row r="226" spans="1:10">
      <c r="A226" s="3"/>
      <c r="B226" s="6"/>
      <c r="C226" s="19"/>
      <c r="D226" s="114"/>
      <c r="E226" s="114"/>
      <c r="F226" s="114"/>
      <c r="G226" s="114"/>
      <c r="H226" s="114"/>
      <c r="I226" s="114"/>
      <c r="J226" s="60"/>
    </row>
    <row r="227" spans="1:10">
      <c r="A227" s="3"/>
      <c r="B227" s="6"/>
      <c r="C227" s="19"/>
      <c r="D227" s="114"/>
      <c r="E227" s="114"/>
      <c r="F227" s="114"/>
      <c r="G227" s="114"/>
      <c r="H227" s="114"/>
      <c r="I227" s="114"/>
      <c r="J227" s="60"/>
    </row>
    <row r="228" spans="1:10">
      <c r="A228" s="3"/>
      <c r="B228" s="6"/>
      <c r="C228" s="19"/>
      <c r="D228" s="114"/>
      <c r="E228" s="114"/>
      <c r="F228" s="114"/>
      <c r="G228" s="114"/>
      <c r="H228" s="114"/>
      <c r="I228" s="114"/>
      <c r="J228" s="60"/>
    </row>
    <row r="229" spans="1:10">
      <c r="A229" s="3"/>
      <c r="B229" s="6"/>
      <c r="C229" s="19"/>
      <c r="D229" s="114"/>
      <c r="E229" s="114"/>
      <c r="F229" s="114"/>
      <c r="G229" s="114"/>
      <c r="H229" s="114"/>
      <c r="I229" s="114"/>
      <c r="J229" s="60"/>
    </row>
    <row r="230" spans="1:10">
      <c r="A230" s="3"/>
      <c r="B230" s="6"/>
      <c r="C230" s="19"/>
      <c r="D230" s="114"/>
      <c r="E230" s="114"/>
      <c r="F230" s="114"/>
      <c r="G230" s="114"/>
      <c r="H230" s="114"/>
      <c r="I230" s="114"/>
      <c r="J230" s="60"/>
    </row>
    <row r="231" spans="1:10">
      <c r="A231" s="3"/>
      <c r="B231" s="6"/>
      <c r="C231" s="19"/>
      <c r="D231" s="114"/>
      <c r="E231" s="114"/>
      <c r="F231" s="114"/>
      <c r="G231" s="114"/>
      <c r="H231" s="114"/>
      <c r="I231" s="114"/>
      <c r="J231" s="60"/>
    </row>
    <row r="232" spans="1:10">
      <c r="A232" s="3"/>
      <c r="B232" s="6"/>
      <c r="C232" s="19"/>
      <c r="D232" s="114"/>
      <c r="E232" s="114"/>
      <c r="F232" s="114"/>
      <c r="G232" s="114"/>
      <c r="H232" s="114"/>
      <c r="I232" s="114"/>
      <c r="J232" s="60"/>
    </row>
    <row r="233" spans="1:10">
      <c r="A233" s="3"/>
      <c r="B233" s="6"/>
      <c r="C233" s="19"/>
      <c r="D233" s="114"/>
      <c r="E233" s="114"/>
      <c r="F233" s="114"/>
      <c r="G233" s="114"/>
      <c r="H233" s="114"/>
      <c r="I233" s="114"/>
      <c r="J233" s="60"/>
    </row>
    <row r="234" spans="1:10">
      <c r="A234" s="3"/>
      <c r="B234" s="6"/>
      <c r="C234" s="19"/>
      <c r="D234" s="114"/>
      <c r="E234" s="114"/>
      <c r="F234" s="114"/>
      <c r="G234" s="114"/>
      <c r="H234" s="114"/>
      <c r="I234" s="114"/>
      <c r="J234" s="60"/>
    </row>
    <row r="235" spans="1:10">
      <c r="A235" s="3"/>
      <c r="B235" s="6"/>
      <c r="C235" s="19"/>
      <c r="D235" s="114"/>
      <c r="E235" s="114"/>
      <c r="F235" s="114"/>
      <c r="G235" s="114"/>
      <c r="H235" s="114"/>
      <c r="I235" s="114"/>
      <c r="J235" s="60"/>
    </row>
    <row r="236" spans="1:10">
      <c r="A236" s="3"/>
      <c r="B236" s="6"/>
      <c r="C236" s="19"/>
      <c r="D236" s="114"/>
      <c r="E236" s="114"/>
      <c r="F236" s="114"/>
      <c r="G236" s="114"/>
      <c r="H236" s="114"/>
      <c r="I236" s="114"/>
      <c r="J236" s="60"/>
    </row>
    <row r="237" spans="1:10">
      <c r="A237" s="3"/>
      <c r="B237" s="6"/>
      <c r="C237" s="19"/>
      <c r="D237" s="114"/>
      <c r="E237" s="114"/>
      <c r="F237" s="114"/>
      <c r="G237" s="114"/>
      <c r="H237" s="114"/>
      <c r="I237" s="114"/>
      <c r="J237" s="60"/>
    </row>
    <row r="238" spans="1:10">
      <c r="A238" s="3"/>
      <c r="B238" s="6"/>
      <c r="C238" s="19"/>
      <c r="D238" s="114"/>
      <c r="E238" s="114"/>
      <c r="F238" s="114"/>
      <c r="G238" s="114"/>
      <c r="H238" s="114"/>
      <c r="I238" s="114"/>
      <c r="J238" s="60"/>
    </row>
    <row r="239" spans="1:10">
      <c r="A239" s="3"/>
      <c r="B239" s="6"/>
      <c r="C239" s="19"/>
      <c r="D239" s="114"/>
      <c r="E239" s="114"/>
      <c r="F239" s="114"/>
      <c r="G239" s="114"/>
      <c r="H239" s="114"/>
      <c r="I239" s="114"/>
      <c r="J239" s="60"/>
    </row>
    <row r="240" spans="1:10">
      <c r="A240" s="3"/>
      <c r="B240" s="6"/>
      <c r="C240" s="19"/>
      <c r="D240" s="114"/>
      <c r="E240" s="114"/>
      <c r="F240" s="114"/>
      <c r="G240" s="114"/>
      <c r="H240" s="114"/>
      <c r="I240" s="114"/>
      <c r="J240" s="60"/>
    </row>
    <row r="241" spans="1:10">
      <c r="A241" s="3"/>
      <c r="B241" s="6"/>
      <c r="C241" s="19"/>
      <c r="D241" s="114"/>
      <c r="E241" s="114"/>
      <c r="F241" s="114"/>
      <c r="G241" s="114"/>
      <c r="H241" s="114"/>
      <c r="I241" s="114"/>
      <c r="J241" s="60"/>
    </row>
    <row r="242" spans="1:10">
      <c r="A242" s="3"/>
      <c r="B242" s="6"/>
      <c r="C242" s="19"/>
      <c r="D242" s="114"/>
      <c r="E242" s="114"/>
      <c r="F242" s="114"/>
      <c r="G242" s="114"/>
      <c r="H242" s="114"/>
      <c r="I242" s="114"/>
      <c r="J242" s="60"/>
    </row>
    <row r="243" spans="1:10">
      <c r="A243" s="3"/>
      <c r="B243" s="6"/>
      <c r="C243" s="19"/>
      <c r="D243" s="114"/>
      <c r="E243" s="114"/>
      <c r="F243" s="114"/>
      <c r="G243" s="114"/>
      <c r="H243" s="114"/>
      <c r="I243" s="114"/>
      <c r="J243" s="60"/>
    </row>
    <row r="244" spans="1:10">
      <c r="A244" s="3"/>
      <c r="B244" s="6"/>
      <c r="C244" s="19"/>
      <c r="D244" s="114"/>
      <c r="E244" s="114"/>
      <c r="F244" s="114"/>
      <c r="G244" s="114"/>
      <c r="H244" s="114"/>
      <c r="I244" s="114"/>
      <c r="J244" s="60"/>
    </row>
    <row r="245" spans="1:10">
      <c r="A245" s="3"/>
      <c r="B245" s="6"/>
      <c r="C245" s="19"/>
      <c r="D245" s="114"/>
      <c r="E245" s="114"/>
      <c r="F245" s="114"/>
      <c r="G245" s="114"/>
      <c r="H245" s="114"/>
      <c r="I245" s="114"/>
      <c r="J245" s="60"/>
    </row>
    <row r="246" spans="1:10">
      <c r="A246" s="3"/>
      <c r="B246" s="6"/>
      <c r="C246" s="19"/>
      <c r="D246" s="114"/>
      <c r="E246" s="114"/>
      <c r="F246" s="114"/>
      <c r="G246" s="114"/>
      <c r="H246" s="114"/>
      <c r="I246" s="114"/>
      <c r="J246" s="60"/>
    </row>
    <row r="247" spans="1:10">
      <c r="A247" s="3"/>
      <c r="B247" s="6"/>
      <c r="C247" s="19"/>
      <c r="D247" s="114"/>
      <c r="E247" s="114"/>
      <c r="F247" s="114"/>
      <c r="G247" s="114"/>
      <c r="H247" s="114"/>
      <c r="I247" s="114"/>
      <c r="J247" s="60"/>
    </row>
    <row r="248" spans="1:10">
      <c r="A248" s="3"/>
      <c r="B248" s="6"/>
      <c r="C248" s="19"/>
      <c r="D248" s="114"/>
      <c r="E248" s="114"/>
      <c r="F248" s="114"/>
      <c r="G248" s="114"/>
      <c r="H248" s="114"/>
      <c r="I248" s="114"/>
      <c r="J248" s="60"/>
    </row>
    <row r="249" spans="1:10">
      <c r="A249" s="3"/>
      <c r="B249" s="6"/>
      <c r="C249" s="19"/>
      <c r="D249" s="114"/>
      <c r="E249" s="114"/>
      <c r="F249" s="114"/>
      <c r="G249" s="114"/>
      <c r="H249" s="114"/>
      <c r="I249" s="114"/>
      <c r="J249" s="60"/>
    </row>
    <row r="250" spans="1:10">
      <c r="A250" s="3"/>
      <c r="B250" s="6"/>
      <c r="C250" s="19"/>
      <c r="D250" s="114"/>
      <c r="E250" s="114"/>
      <c r="F250" s="114"/>
      <c r="G250" s="114"/>
      <c r="H250" s="114"/>
      <c r="I250" s="114"/>
      <c r="J250" s="60"/>
    </row>
    <row r="251" spans="1:10">
      <c r="A251" s="3"/>
      <c r="B251" s="6"/>
      <c r="C251" s="19"/>
      <c r="D251" s="114"/>
      <c r="E251" s="114"/>
      <c r="F251" s="114"/>
      <c r="G251" s="114"/>
      <c r="H251" s="114"/>
      <c r="I251" s="114"/>
      <c r="J251" s="60"/>
    </row>
    <row r="252" spans="1:10">
      <c r="A252" s="3"/>
      <c r="B252" s="6"/>
      <c r="C252" s="19"/>
      <c r="D252" s="114"/>
      <c r="E252" s="114"/>
      <c r="F252" s="114"/>
      <c r="G252" s="114"/>
      <c r="H252" s="114"/>
      <c r="I252" s="114"/>
      <c r="J252" s="60"/>
    </row>
    <row r="253" spans="1:10">
      <c r="A253" s="3"/>
      <c r="B253" s="6"/>
      <c r="C253" s="19"/>
      <c r="D253" s="114"/>
      <c r="E253" s="114"/>
      <c r="F253" s="114"/>
      <c r="G253" s="114"/>
      <c r="H253" s="114"/>
      <c r="I253" s="114"/>
      <c r="J253" s="60"/>
    </row>
    <row r="254" spans="1:10">
      <c r="A254" s="3"/>
      <c r="B254" s="6"/>
      <c r="C254" s="19"/>
      <c r="D254" s="114"/>
      <c r="E254" s="114"/>
      <c r="F254" s="114"/>
      <c r="G254" s="114"/>
      <c r="H254" s="114"/>
      <c r="I254" s="114"/>
      <c r="J254" s="60"/>
    </row>
    <row r="255" spans="1:10">
      <c r="A255" s="3"/>
      <c r="B255" s="6"/>
      <c r="C255" s="19"/>
      <c r="D255" s="114"/>
      <c r="E255" s="114"/>
      <c r="F255" s="114"/>
      <c r="G255" s="114"/>
      <c r="H255" s="114"/>
      <c r="I255" s="114"/>
      <c r="J255" s="60"/>
    </row>
    <row r="256" spans="1:10">
      <c r="A256" s="3"/>
      <c r="B256" s="6"/>
      <c r="C256" s="19"/>
      <c r="D256" s="114"/>
      <c r="E256" s="114"/>
      <c r="F256" s="114"/>
      <c r="G256" s="114"/>
      <c r="H256" s="114"/>
      <c r="I256" s="114"/>
      <c r="J256" s="60"/>
    </row>
    <row r="257" spans="1:10">
      <c r="A257" s="3"/>
      <c r="B257" s="6"/>
      <c r="C257" s="19"/>
      <c r="D257" s="114"/>
      <c r="E257" s="114"/>
      <c r="F257" s="114"/>
      <c r="G257" s="114"/>
      <c r="H257" s="114"/>
      <c r="I257" s="114"/>
      <c r="J257" s="60"/>
    </row>
    <row r="258" spans="1:10">
      <c r="A258" s="3"/>
      <c r="B258" s="6"/>
      <c r="C258" s="19"/>
      <c r="D258" s="114"/>
      <c r="E258" s="114"/>
      <c r="F258" s="114"/>
      <c r="G258" s="114"/>
      <c r="H258" s="114"/>
      <c r="I258" s="114"/>
      <c r="J258" s="60"/>
    </row>
    <row r="259" spans="1:10">
      <c r="A259" s="3"/>
      <c r="B259" s="6"/>
      <c r="C259" s="19"/>
      <c r="D259" s="114"/>
      <c r="E259" s="114"/>
      <c r="F259" s="114"/>
      <c r="G259" s="114"/>
      <c r="H259" s="114"/>
      <c r="I259" s="114"/>
      <c r="J259" s="60"/>
    </row>
    <row r="260" spans="1:10">
      <c r="A260" s="3"/>
      <c r="B260" s="6"/>
      <c r="C260" s="19"/>
      <c r="D260" s="114"/>
      <c r="E260" s="114"/>
      <c r="F260" s="114"/>
      <c r="G260" s="114"/>
      <c r="H260" s="114"/>
      <c r="I260" s="114"/>
      <c r="J260" s="60"/>
    </row>
    <row r="261" spans="1:10">
      <c r="A261" s="3"/>
      <c r="B261" s="6"/>
      <c r="C261" s="19"/>
      <c r="D261" s="114"/>
      <c r="E261" s="114"/>
      <c r="F261" s="114"/>
      <c r="G261" s="114"/>
      <c r="H261" s="114"/>
      <c r="I261" s="114"/>
      <c r="J261" s="60"/>
    </row>
    <row r="262" spans="1:10">
      <c r="A262" s="3"/>
      <c r="B262" s="6"/>
      <c r="C262" s="19"/>
      <c r="D262" s="114"/>
      <c r="E262" s="114"/>
      <c r="F262" s="114"/>
      <c r="G262" s="114"/>
      <c r="H262" s="114"/>
      <c r="I262" s="114"/>
      <c r="J262" s="60"/>
    </row>
    <row r="263" spans="1:10">
      <c r="A263" s="3"/>
      <c r="B263" s="6"/>
      <c r="C263" s="19"/>
      <c r="D263" s="114"/>
      <c r="E263" s="114"/>
      <c r="F263" s="114"/>
      <c r="G263" s="114"/>
      <c r="H263" s="114"/>
      <c r="I263" s="114"/>
      <c r="J263" s="60"/>
    </row>
    <row r="264" spans="1:10">
      <c r="A264" s="3"/>
      <c r="B264" s="6"/>
      <c r="C264" s="19"/>
      <c r="D264" s="114"/>
      <c r="E264" s="114"/>
      <c r="F264" s="114"/>
      <c r="G264" s="114"/>
      <c r="H264" s="114"/>
      <c r="I264" s="114"/>
      <c r="J264" s="60"/>
    </row>
    <row r="265" spans="1:10">
      <c r="A265" s="3"/>
      <c r="B265" s="6"/>
      <c r="C265" s="19"/>
      <c r="D265" s="114"/>
      <c r="E265" s="114"/>
      <c r="F265" s="114"/>
      <c r="G265" s="114"/>
      <c r="H265" s="114"/>
      <c r="I265" s="114"/>
      <c r="J265" s="60"/>
    </row>
    <row r="266" spans="1:10">
      <c r="A266" s="3"/>
      <c r="B266" s="6"/>
      <c r="C266" s="19"/>
      <c r="D266" s="114"/>
      <c r="E266" s="114"/>
      <c r="F266" s="114"/>
      <c r="G266" s="114"/>
      <c r="H266" s="114"/>
      <c r="I266" s="114"/>
      <c r="J266" s="60"/>
    </row>
    <row r="267" spans="1:10">
      <c r="A267" s="3"/>
      <c r="B267" s="6"/>
      <c r="C267" s="19"/>
      <c r="D267" s="114"/>
      <c r="E267" s="114"/>
      <c r="F267" s="114"/>
      <c r="G267" s="114"/>
      <c r="H267" s="114"/>
      <c r="I267" s="114"/>
      <c r="J267" s="60"/>
    </row>
    <row r="268" spans="1:10">
      <c r="A268" s="3"/>
      <c r="B268" s="6"/>
      <c r="C268" s="19"/>
      <c r="D268" s="114"/>
      <c r="E268" s="114"/>
      <c r="F268" s="114"/>
      <c r="G268" s="114"/>
      <c r="H268" s="114"/>
      <c r="I268" s="114"/>
      <c r="J268" s="60"/>
    </row>
    <row r="269" spans="1:10">
      <c r="A269" s="3"/>
      <c r="B269" s="6"/>
      <c r="C269" s="19"/>
      <c r="D269" s="114"/>
      <c r="E269" s="114"/>
      <c r="F269" s="114"/>
      <c r="G269" s="114"/>
      <c r="H269" s="114"/>
      <c r="I269" s="114"/>
      <c r="J269" s="60"/>
    </row>
    <row r="270" spans="1:10">
      <c r="A270" s="3"/>
      <c r="B270" s="6"/>
      <c r="C270" s="19"/>
      <c r="D270" s="114"/>
      <c r="E270" s="114"/>
      <c r="F270" s="114"/>
      <c r="G270" s="114"/>
      <c r="H270" s="114"/>
      <c r="I270" s="114"/>
      <c r="J270" s="60"/>
    </row>
    <row r="271" spans="1:10">
      <c r="A271" s="3"/>
      <c r="B271" s="6"/>
      <c r="C271" s="19"/>
      <c r="D271" s="114"/>
      <c r="E271" s="114"/>
      <c r="F271" s="114"/>
      <c r="G271" s="114"/>
      <c r="H271" s="114"/>
      <c r="I271" s="114"/>
      <c r="J271" s="60"/>
    </row>
    <row r="272" spans="1:10">
      <c r="A272" s="3"/>
      <c r="B272" s="6"/>
      <c r="C272" s="19"/>
      <c r="D272" s="114"/>
      <c r="E272" s="114"/>
      <c r="F272" s="114"/>
      <c r="G272" s="114"/>
      <c r="H272" s="114"/>
      <c r="I272" s="114"/>
      <c r="J272" s="60"/>
    </row>
    <row r="273" spans="1:10">
      <c r="A273" s="3"/>
      <c r="B273" s="6"/>
      <c r="C273" s="19"/>
      <c r="D273" s="114"/>
      <c r="E273" s="114"/>
      <c r="F273" s="114"/>
      <c r="G273" s="114"/>
      <c r="H273" s="114"/>
      <c r="I273" s="114"/>
      <c r="J273" s="60"/>
    </row>
    <row r="274" spans="1:10">
      <c r="A274" s="3"/>
      <c r="B274" s="6"/>
      <c r="C274" s="19"/>
      <c r="D274" s="114"/>
      <c r="E274" s="114"/>
      <c r="F274" s="114"/>
      <c r="G274" s="114"/>
      <c r="H274" s="114"/>
      <c r="I274" s="114"/>
      <c r="J274" s="60"/>
    </row>
    <row r="275" spans="1:10">
      <c r="A275" s="3"/>
      <c r="B275" s="6"/>
      <c r="C275" s="19"/>
      <c r="D275" s="114"/>
      <c r="E275" s="114"/>
      <c r="F275" s="114"/>
      <c r="G275" s="114"/>
      <c r="H275" s="114"/>
      <c r="I275" s="114"/>
      <c r="J275" s="60"/>
    </row>
    <row r="276" spans="1:10">
      <c r="A276" s="3"/>
      <c r="B276" s="6"/>
      <c r="C276" s="19"/>
      <c r="D276" s="114"/>
      <c r="E276" s="114"/>
      <c r="F276" s="114"/>
      <c r="G276" s="114"/>
      <c r="H276" s="114"/>
      <c r="I276" s="114"/>
      <c r="J276" s="60"/>
    </row>
    <row r="277" spans="1:10">
      <c r="A277" s="3"/>
      <c r="B277" s="6"/>
      <c r="C277" s="19"/>
      <c r="D277" s="114"/>
      <c r="E277" s="114"/>
      <c r="F277" s="114"/>
      <c r="G277" s="114"/>
      <c r="H277" s="114"/>
      <c r="I277" s="114"/>
      <c r="J277" s="60"/>
    </row>
    <row r="278" spans="1:10">
      <c r="A278" s="3"/>
      <c r="B278" s="6"/>
      <c r="C278" s="19"/>
      <c r="D278" s="114"/>
      <c r="E278" s="114"/>
      <c r="F278" s="114"/>
      <c r="G278" s="114"/>
      <c r="H278" s="114"/>
      <c r="I278" s="114"/>
      <c r="J278" s="60"/>
    </row>
    <row r="279" spans="1:10">
      <c r="A279" s="3"/>
      <c r="B279" s="6"/>
      <c r="C279" s="19"/>
      <c r="D279" s="114"/>
      <c r="E279" s="114"/>
      <c r="F279" s="114"/>
      <c r="G279" s="114"/>
      <c r="H279" s="114"/>
      <c r="I279" s="114"/>
      <c r="J279" s="60"/>
    </row>
    <row r="280" spans="1:10">
      <c r="A280" s="3"/>
      <c r="B280" s="6"/>
      <c r="C280" s="19"/>
      <c r="D280" s="114"/>
      <c r="E280" s="114"/>
      <c r="F280" s="114"/>
      <c r="G280" s="114"/>
      <c r="H280" s="114"/>
      <c r="I280" s="114"/>
      <c r="J280" s="60"/>
    </row>
    <row r="281" spans="1:10">
      <c r="A281" s="3"/>
      <c r="B281" s="6"/>
      <c r="C281" s="19"/>
      <c r="D281" s="114"/>
      <c r="E281" s="114"/>
      <c r="F281" s="114"/>
      <c r="G281" s="114"/>
      <c r="H281" s="114"/>
      <c r="I281" s="114"/>
      <c r="J281" s="60"/>
    </row>
    <row r="282" spans="1:10">
      <c r="A282" s="3"/>
      <c r="B282" s="6"/>
      <c r="C282" s="19"/>
      <c r="D282" s="114"/>
      <c r="E282" s="114"/>
      <c r="F282" s="114"/>
      <c r="G282" s="114"/>
      <c r="H282" s="114"/>
      <c r="I282" s="114"/>
      <c r="J282" s="60"/>
    </row>
    <row r="283" spans="1:10">
      <c r="A283" s="3"/>
      <c r="B283" s="6"/>
      <c r="C283" s="19"/>
      <c r="D283" s="114"/>
      <c r="E283" s="114"/>
      <c r="F283" s="114"/>
      <c r="G283" s="114"/>
      <c r="H283" s="114"/>
      <c r="I283" s="114"/>
      <c r="J283" s="60"/>
    </row>
    <row r="284" spans="1:10">
      <c r="A284" s="3"/>
      <c r="B284" s="6"/>
      <c r="C284" s="19"/>
      <c r="D284" s="114"/>
      <c r="E284" s="114"/>
      <c r="F284" s="114"/>
      <c r="G284" s="114"/>
      <c r="H284" s="114"/>
      <c r="I284" s="114"/>
      <c r="J284" s="60"/>
    </row>
    <row r="285" spans="1:10">
      <c r="A285" s="3"/>
      <c r="B285" s="6"/>
      <c r="C285" s="19"/>
      <c r="D285" s="114"/>
      <c r="E285" s="114"/>
      <c r="F285" s="114"/>
      <c r="G285" s="114"/>
      <c r="H285" s="114"/>
      <c r="I285" s="114"/>
      <c r="J285" s="60"/>
    </row>
    <row r="286" spans="1:10">
      <c r="A286" s="3"/>
      <c r="B286" s="6"/>
      <c r="C286" s="19"/>
      <c r="D286" s="114"/>
      <c r="E286" s="114"/>
      <c r="F286" s="114"/>
      <c r="G286" s="114"/>
      <c r="H286" s="114"/>
      <c r="I286" s="114"/>
      <c r="J286" s="60"/>
    </row>
    <row r="287" spans="1:10">
      <c r="A287" s="3"/>
      <c r="B287" s="6"/>
      <c r="C287" s="19"/>
      <c r="D287" s="114"/>
      <c r="E287" s="114"/>
      <c r="F287" s="114"/>
      <c r="G287" s="114"/>
      <c r="H287" s="114"/>
      <c r="I287" s="114"/>
      <c r="J287" s="60"/>
    </row>
    <row r="288" spans="1:10">
      <c r="A288" s="3"/>
      <c r="B288" s="6"/>
      <c r="C288" s="19"/>
      <c r="D288" s="114"/>
      <c r="E288" s="114"/>
      <c r="F288" s="114"/>
      <c r="G288" s="114"/>
      <c r="H288" s="114"/>
      <c r="I288" s="114"/>
      <c r="J288" s="60"/>
    </row>
    <row r="289" spans="1:10">
      <c r="A289" s="3"/>
      <c r="B289" s="6"/>
      <c r="C289" s="19"/>
      <c r="D289" s="114"/>
      <c r="E289" s="114"/>
      <c r="F289" s="114"/>
      <c r="G289" s="114"/>
      <c r="H289" s="114"/>
      <c r="I289" s="114"/>
      <c r="J289" s="60"/>
    </row>
    <row r="290" spans="1:10">
      <c r="A290" s="3"/>
      <c r="B290" s="6"/>
      <c r="C290" s="19"/>
      <c r="D290" s="114"/>
      <c r="E290" s="114"/>
      <c r="F290" s="114"/>
      <c r="G290" s="114"/>
      <c r="H290" s="114"/>
      <c r="I290" s="114"/>
      <c r="J290" s="60"/>
    </row>
    <row r="291" spans="1:10">
      <c r="A291" s="3"/>
      <c r="B291" s="6"/>
      <c r="C291" s="19"/>
      <c r="D291" s="114"/>
      <c r="E291" s="114"/>
      <c r="F291" s="114"/>
      <c r="G291" s="114"/>
      <c r="H291" s="114"/>
      <c r="I291" s="114"/>
      <c r="J291" s="60"/>
    </row>
    <row r="292" spans="1:10">
      <c r="A292" s="3"/>
      <c r="B292" s="6"/>
      <c r="C292" s="19"/>
      <c r="D292" s="114"/>
      <c r="E292" s="114"/>
      <c r="F292" s="114"/>
      <c r="G292" s="114"/>
      <c r="H292" s="114"/>
      <c r="I292" s="114"/>
      <c r="J292" s="60"/>
    </row>
    <row r="293" spans="1:10">
      <c r="A293" s="3"/>
      <c r="B293" s="6"/>
      <c r="C293" s="19"/>
      <c r="D293" s="114"/>
      <c r="E293" s="114"/>
      <c r="F293" s="114"/>
      <c r="G293" s="114"/>
      <c r="H293" s="114"/>
      <c r="I293" s="114"/>
      <c r="J293" s="60"/>
    </row>
    <row r="294" spans="1:10">
      <c r="A294" s="3"/>
      <c r="B294" s="6"/>
      <c r="C294" s="19"/>
      <c r="D294" s="114"/>
      <c r="E294" s="114"/>
      <c r="F294" s="114"/>
      <c r="G294" s="114"/>
      <c r="H294" s="114"/>
      <c r="I294" s="114"/>
      <c r="J294" s="60"/>
    </row>
    <row r="295" spans="1:10">
      <c r="A295" s="3"/>
      <c r="B295" s="6"/>
      <c r="C295" s="19"/>
      <c r="D295" s="114"/>
      <c r="E295" s="114"/>
      <c r="F295" s="114"/>
      <c r="G295" s="114"/>
      <c r="H295" s="114"/>
      <c r="I295" s="114"/>
      <c r="J295" s="60"/>
    </row>
    <row r="296" spans="1:10">
      <c r="A296" s="3"/>
      <c r="B296" s="6"/>
      <c r="C296" s="19"/>
      <c r="D296" s="114"/>
      <c r="E296" s="114"/>
      <c r="F296" s="114"/>
      <c r="G296" s="114"/>
      <c r="H296" s="114"/>
      <c r="I296" s="114"/>
      <c r="J296" s="60"/>
    </row>
    <row r="297" spans="1:10">
      <c r="A297" s="3"/>
      <c r="B297" s="6"/>
      <c r="C297" s="19"/>
      <c r="D297" s="114"/>
      <c r="E297" s="114"/>
      <c r="F297" s="114"/>
      <c r="G297" s="114"/>
      <c r="H297" s="114"/>
      <c r="I297" s="114"/>
      <c r="J297" s="60"/>
    </row>
    <row r="298" spans="1:10">
      <c r="A298" s="3"/>
      <c r="B298" s="6"/>
      <c r="C298" s="19"/>
      <c r="D298" s="114"/>
      <c r="E298" s="114"/>
      <c r="F298" s="114"/>
      <c r="G298" s="114"/>
      <c r="H298" s="114"/>
      <c r="I298" s="114"/>
      <c r="J298" s="60"/>
    </row>
    <row r="299" spans="1:10">
      <c r="A299" s="3"/>
      <c r="B299" s="6"/>
      <c r="C299" s="19"/>
      <c r="D299" s="114"/>
      <c r="E299" s="114"/>
      <c r="F299" s="114"/>
      <c r="G299" s="114"/>
      <c r="H299" s="114"/>
      <c r="I299" s="114"/>
      <c r="J299" s="60"/>
    </row>
    <row r="300" spans="1:10">
      <c r="A300" s="3"/>
      <c r="B300" s="6"/>
      <c r="C300" s="19"/>
      <c r="D300" s="114"/>
      <c r="E300" s="114"/>
      <c r="F300" s="114"/>
      <c r="G300" s="114"/>
      <c r="H300" s="114"/>
      <c r="I300" s="114"/>
      <c r="J300" s="60"/>
    </row>
    <row r="301" spans="1:10">
      <c r="A301" s="3"/>
      <c r="B301" s="6"/>
      <c r="C301" s="19"/>
      <c r="D301" s="114"/>
      <c r="E301" s="114"/>
      <c r="F301" s="114"/>
      <c r="G301" s="114"/>
      <c r="H301" s="114"/>
      <c r="I301" s="114"/>
      <c r="J301" s="60"/>
    </row>
    <row r="302" spans="1:10">
      <c r="A302" s="3"/>
      <c r="B302" s="6"/>
      <c r="C302" s="19"/>
      <c r="D302" s="114"/>
      <c r="E302" s="114"/>
      <c r="F302" s="114"/>
      <c r="G302" s="114"/>
      <c r="H302" s="114"/>
      <c r="I302" s="114"/>
      <c r="J302" s="60"/>
    </row>
    <row r="303" spans="1:10">
      <c r="A303" s="3"/>
      <c r="B303" s="6"/>
      <c r="C303" s="19"/>
      <c r="D303" s="114"/>
      <c r="E303" s="114"/>
      <c r="F303" s="114"/>
      <c r="G303" s="114"/>
      <c r="H303" s="114"/>
      <c r="I303" s="114"/>
      <c r="J303" s="60"/>
    </row>
    <row r="304" spans="1:10">
      <c r="A304" s="3"/>
      <c r="B304" s="6"/>
      <c r="C304" s="19"/>
      <c r="D304" s="114"/>
      <c r="E304" s="114"/>
      <c r="F304" s="114"/>
      <c r="G304" s="114"/>
      <c r="H304" s="114"/>
      <c r="I304" s="114"/>
      <c r="J304" s="60"/>
    </row>
    <row r="305" spans="1:10">
      <c r="A305" s="3"/>
      <c r="B305" s="6"/>
      <c r="C305" s="19"/>
      <c r="D305" s="114"/>
      <c r="E305" s="114"/>
      <c r="F305" s="114"/>
      <c r="G305" s="114"/>
      <c r="H305" s="114"/>
      <c r="I305" s="114"/>
      <c r="J305" s="60"/>
    </row>
    <row r="306" spans="1:10">
      <c r="A306" s="3"/>
      <c r="B306" s="6"/>
      <c r="C306" s="19"/>
      <c r="D306" s="114"/>
      <c r="E306" s="114"/>
      <c r="F306" s="114"/>
      <c r="G306" s="114"/>
      <c r="H306" s="114"/>
      <c r="I306" s="114"/>
      <c r="J306" s="60"/>
    </row>
    <row r="307" spans="1:10">
      <c r="A307" s="3"/>
      <c r="B307" s="6"/>
      <c r="C307" s="19"/>
      <c r="D307" s="114"/>
      <c r="E307" s="114"/>
      <c r="F307" s="114"/>
      <c r="G307" s="114"/>
      <c r="H307" s="114"/>
      <c r="I307" s="114"/>
      <c r="J307" s="60"/>
    </row>
    <row r="308" spans="1:10">
      <c r="A308" s="3"/>
      <c r="B308" s="6"/>
      <c r="C308" s="19"/>
      <c r="D308" s="114"/>
      <c r="E308" s="114"/>
      <c r="F308" s="114"/>
      <c r="G308" s="114"/>
      <c r="H308" s="114"/>
      <c r="I308" s="114"/>
      <c r="J308" s="60"/>
    </row>
    <row r="309" spans="1:10">
      <c r="A309" s="3"/>
      <c r="B309" s="6"/>
      <c r="C309" s="19"/>
      <c r="D309" s="114"/>
      <c r="E309" s="114"/>
      <c r="F309" s="114"/>
      <c r="G309" s="114"/>
      <c r="H309" s="114"/>
      <c r="I309" s="114"/>
      <c r="J309" s="60"/>
    </row>
    <row r="310" spans="1:10">
      <c r="A310" s="3"/>
      <c r="B310" s="6"/>
      <c r="C310" s="19"/>
      <c r="D310" s="114"/>
      <c r="E310" s="114"/>
      <c r="F310" s="114"/>
      <c r="G310" s="114"/>
      <c r="H310" s="114"/>
      <c r="I310" s="114"/>
      <c r="J310" s="60"/>
    </row>
    <row r="311" spans="1:10">
      <c r="A311" s="3"/>
      <c r="B311" s="6"/>
      <c r="C311" s="19"/>
      <c r="D311" s="114"/>
      <c r="E311" s="114"/>
      <c r="F311" s="114"/>
      <c r="G311" s="114"/>
      <c r="H311" s="114"/>
      <c r="I311" s="114"/>
      <c r="J311" s="60"/>
    </row>
    <row r="312" spans="1:10">
      <c r="A312" s="3"/>
      <c r="B312" s="6"/>
      <c r="C312" s="19"/>
      <c r="D312" s="114"/>
      <c r="E312" s="114"/>
      <c r="F312" s="114"/>
      <c r="G312" s="114"/>
      <c r="H312" s="114"/>
      <c r="I312" s="114"/>
      <c r="J312" s="60"/>
    </row>
    <row r="313" spans="1:10">
      <c r="A313" s="3"/>
      <c r="B313" s="6"/>
      <c r="C313" s="19"/>
      <c r="D313" s="114"/>
      <c r="E313" s="114"/>
      <c r="F313" s="114"/>
      <c r="G313" s="114"/>
      <c r="H313" s="114"/>
      <c r="I313" s="114"/>
      <c r="J313" s="60"/>
    </row>
    <row r="314" spans="1:10">
      <c r="A314" s="3"/>
      <c r="B314" s="6"/>
      <c r="C314" s="19"/>
      <c r="D314" s="114"/>
      <c r="E314" s="114"/>
      <c r="F314" s="114"/>
      <c r="G314" s="114"/>
      <c r="H314" s="114"/>
      <c r="I314" s="114"/>
      <c r="J314" s="60"/>
    </row>
    <row r="315" spans="1:10">
      <c r="A315" s="3"/>
      <c r="B315" s="6"/>
      <c r="C315" s="19"/>
      <c r="D315" s="114"/>
      <c r="E315" s="114"/>
      <c r="F315" s="114"/>
      <c r="G315" s="114"/>
      <c r="H315" s="114"/>
      <c r="I315" s="114"/>
      <c r="J315" s="60"/>
    </row>
    <row r="316" spans="1:10">
      <c r="A316" s="3"/>
      <c r="B316" s="6"/>
      <c r="C316" s="19"/>
      <c r="D316" s="114"/>
      <c r="E316" s="114"/>
      <c r="F316" s="114"/>
      <c r="G316" s="114"/>
      <c r="H316" s="114"/>
      <c r="I316" s="114"/>
      <c r="J316" s="60"/>
    </row>
    <row r="317" spans="1:10">
      <c r="A317" s="3"/>
      <c r="B317" s="6"/>
      <c r="C317" s="19"/>
      <c r="D317" s="114"/>
      <c r="E317" s="114"/>
      <c r="F317" s="114"/>
      <c r="G317" s="114"/>
      <c r="H317" s="114"/>
      <c r="I317" s="114"/>
      <c r="J317" s="60"/>
    </row>
    <row r="318" spans="1:10">
      <c r="A318" s="3"/>
      <c r="B318" s="6"/>
      <c r="C318" s="19"/>
      <c r="D318" s="114"/>
      <c r="E318" s="114"/>
      <c r="F318" s="114"/>
      <c r="G318" s="114"/>
      <c r="H318" s="114"/>
      <c r="I318" s="114"/>
      <c r="J318" s="60"/>
    </row>
    <row r="319" spans="1:10">
      <c r="A319" s="3"/>
      <c r="B319" s="6"/>
      <c r="C319" s="19"/>
      <c r="D319" s="114"/>
      <c r="E319" s="114"/>
      <c r="F319" s="114"/>
      <c r="G319" s="114"/>
      <c r="H319" s="114"/>
      <c r="I319" s="114"/>
      <c r="J319" s="60"/>
    </row>
    <row r="320" spans="1:10">
      <c r="A320" s="3"/>
      <c r="B320" s="6"/>
      <c r="C320" s="19"/>
      <c r="D320" s="114"/>
      <c r="E320" s="114"/>
      <c r="F320" s="114"/>
      <c r="G320" s="114"/>
      <c r="H320" s="114"/>
      <c r="I320" s="114"/>
      <c r="J320" s="60"/>
    </row>
    <row r="321" spans="1:10">
      <c r="A321" s="3"/>
      <c r="B321" s="6"/>
      <c r="C321" s="19"/>
      <c r="D321" s="114"/>
      <c r="E321" s="114"/>
      <c r="F321" s="114"/>
      <c r="G321" s="114"/>
      <c r="H321" s="114"/>
      <c r="I321" s="114"/>
      <c r="J321" s="60"/>
    </row>
    <row r="322" spans="1:10">
      <c r="A322" s="3"/>
      <c r="B322" s="6"/>
      <c r="C322" s="19"/>
      <c r="D322" s="114"/>
      <c r="E322" s="114"/>
      <c r="F322" s="114"/>
      <c r="G322" s="114"/>
      <c r="H322" s="114"/>
      <c r="I322" s="114"/>
      <c r="J322" s="60"/>
    </row>
    <row r="323" spans="1:10">
      <c r="A323" s="3"/>
      <c r="B323" s="6"/>
      <c r="C323" s="19"/>
      <c r="D323" s="114"/>
      <c r="E323" s="114"/>
      <c r="F323" s="114"/>
      <c r="G323" s="114"/>
      <c r="H323" s="114"/>
      <c r="I323" s="114"/>
      <c r="J323" s="60"/>
    </row>
    <row r="324" spans="1:10">
      <c r="A324" s="3"/>
      <c r="B324" s="6"/>
      <c r="C324" s="19"/>
      <c r="D324" s="114"/>
      <c r="E324" s="114"/>
      <c r="F324" s="114"/>
      <c r="G324" s="114"/>
      <c r="H324" s="114"/>
      <c r="I324" s="114"/>
      <c r="J324" s="60"/>
    </row>
    <row r="325" spans="1:10">
      <c r="A325" s="3"/>
      <c r="B325" s="6"/>
      <c r="C325" s="19"/>
      <c r="D325" s="114"/>
      <c r="E325" s="114"/>
      <c r="F325" s="114"/>
      <c r="G325" s="114"/>
      <c r="H325" s="114"/>
      <c r="I325" s="114"/>
      <c r="J325" s="60"/>
    </row>
    <row r="326" spans="1:10">
      <c r="A326" s="3"/>
      <c r="B326" s="6"/>
      <c r="C326" s="19"/>
      <c r="D326" s="114"/>
      <c r="E326" s="114"/>
      <c r="F326" s="114"/>
      <c r="G326" s="114"/>
      <c r="H326" s="114"/>
      <c r="I326" s="114"/>
      <c r="J326" s="60"/>
    </row>
    <row r="327" spans="1:10">
      <c r="A327" s="3"/>
      <c r="B327" s="6"/>
      <c r="C327" s="19"/>
      <c r="D327" s="114"/>
      <c r="E327" s="114"/>
      <c r="F327" s="114"/>
      <c r="G327" s="114"/>
      <c r="H327" s="114"/>
      <c r="I327" s="114"/>
      <c r="J327" s="60"/>
    </row>
    <row r="328" spans="1:10">
      <c r="A328" s="3"/>
      <c r="B328" s="6"/>
      <c r="C328" s="19"/>
      <c r="D328" s="114"/>
      <c r="E328" s="114"/>
      <c r="F328" s="114"/>
      <c r="G328" s="114"/>
      <c r="H328" s="114"/>
      <c r="I328" s="114"/>
      <c r="J328" s="60"/>
    </row>
    <row r="329" spans="1:10">
      <c r="A329" s="3"/>
      <c r="B329" s="6"/>
      <c r="C329" s="19"/>
      <c r="D329" s="114"/>
      <c r="E329" s="114"/>
      <c r="F329" s="114"/>
      <c r="G329" s="114"/>
      <c r="H329" s="114"/>
      <c r="I329" s="114"/>
      <c r="J329" s="60"/>
    </row>
    <row r="330" spans="1:10">
      <c r="A330" s="3"/>
      <c r="B330" s="6"/>
      <c r="C330" s="19"/>
      <c r="D330" s="114"/>
      <c r="E330" s="114"/>
      <c r="F330" s="114"/>
      <c r="G330" s="114"/>
      <c r="H330" s="114"/>
      <c r="I330" s="114"/>
      <c r="J330" s="60"/>
    </row>
    <row r="331" spans="1:10">
      <c r="A331" s="3"/>
      <c r="B331" s="6"/>
      <c r="C331" s="19"/>
      <c r="D331" s="114"/>
      <c r="E331" s="114"/>
      <c r="F331" s="114"/>
      <c r="G331" s="114"/>
      <c r="H331" s="114"/>
      <c r="I331" s="114"/>
      <c r="J331" s="60"/>
    </row>
    <row r="332" spans="1:10">
      <c r="A332" s="3"/>
      <c r="B332" s="6"/>
      <c r="C332" s="19"/>
      <c r="D332" s="114"/>
      <c r="E332" s="114"/>
      <c r="F332" s="114"/>
      <c r="G332" s="114"/>
      <c r="H332" s="114"/>
      <c r="I332" s="114"/>
      <c r="J332" s="60"/>
    </row>
    <row r="333" spans="1:10">
      <c r="A333" s="3"/>
      <c r="B333" s="6"/>
      <c r="C333" s="19"/>
      <c r="D333" s="114"/>
      <c r="E333" s="114"/>
      <c r="F333" s="114"/>
      <c r="G333" s="114"/>
      <c r="H333" s="114"/>
      <c r="I333" s="114"/>
      <c r="J333" s="60"/>
    </row>
    <row r="334" spans="1:10">
      <c r="A334" s="3"/>
      <c r="B334" s="6"/>
      <c r="C334" s="19"/>
      <c r="D334" s="114"/>
      <c r="E334" s="114"/>
      <c r="F334" s="114"/>
      <c r="G334" s="114"/>
      <c r="H334" s="114"/>
      <c r="I334" s="114"/>
      <c r="J334" s="60"/>
    </row>
    <row r="335" spans="1:10">
      <c r="A335" s="3"/>
      <c r="B335" s="6"/>
      <c r="C335" s="19"/>
      <c r="D335" s="114"/>
      <c r="E335" s="114"/>
      <c r="F335" s="114"/>
      <c r="G335" s="114"/>
      <c r="H335" s="114"/>
      <c r="I335" s="114"/>
      <c r="J335" s="60"/>
    </row>
    <row r="336" spans="1:10">
      <c r="A336" s="3"/>
      <c r="B336" s="6"/>
      <c r="C336" s="19"/>
      <c r="D336" s="114"/>
      <c r="E336" s="114"/>
      <c r="F336" s="114"/>
      <c r="G336" s="114"/>
      <c r="H336" s="114"/>
      <c r="I336" s="114"/>
      <c r="J336" s="60"/>
    </row>
    <row r="337" spans="1:10">
      <c r="A337" s="3"/>
      <c r="B337" s="6"/>
      <c r="C337" s="19"/>
      <c r="D337" s="114"/>
      <c r="E337" s="114"/>
      <c r="F337" s="114"/>
      <c r="G337" s="114"/>
      <c r="H337" s="114"/>
      <c r="I337" s="114"/>
      <c r="J337" s="60"/>
    </row>
    <row r="338" spans="1:10">
      <c r="A338" s="3"/>
      <c r="B338" s="6"/>
      <c r="C338" s="19"/>
      <c r="D338" s="114"/>
      <c r="E338" s="114"/>
      <c r="F338" s="114"/>
      <c r="G338" s="114"/>
      <c r="H338" s="114"/>
      <c r="I338" s="114"/>
      <c r="J338" s="60"/>
    </row>
    <row r="339" spans="1:10">
      <c r="A339" s="3"/>
      <c r="B339" s="6"/>
      <c r="C339" s="19"/>
      <c r="D339" s="114"/>
      <c r="E339" s="114"/>
      <c r="F339" s="114"/>
      <c r="G339" s="114"/>
      <c r="H339" s="114"/>
      <c r="I339" s="114"/>
      <c r="J339" s="60"/>
    </row>
    <row r="340" spans="1:10">
      <c r="A340" s="3"/>
      <c r="B340" s="6"/>
      <c r="C340" s="19"/>
      <c r="D340" s="114"/>
      <c r="E340" s="114"/>
      <c r="F340" s="114"/>
      <c r="G340" s="114"/>
      <c r="H340" s="114"/>
      <c r="I340" s="114"/>
      <c r="J340" s="60"/>
    </row>
    <row r="341" spans="1:10">
      <c r="A341" s="3"/>
      <c r="B341" s="6"/>
      <c r="C341" s="19"/>
      <c r="D341" s="114"/>
      <c r="E341" s="114"/>
      <c r="F341" s="114"/>
      <c r="G341" s="114"/>
      <c r="H341" s="114"/>
      <c r="I341" s="114"/>
      <c r="J341" s="60"/>
    </row>
    <row r="342" spans="1:10">
      <c r="A342" s="3"/>
      <c r="B342" s="6"/>
      <c r="C342" s="19"/>
      <c r="D342" s="114"/>
      <c r="E342" s="114"/>
      <c r="F342" s="114"/>
      <c r="G342" s="114"/>
      <c r="H342" s="114"/>
      <c r="I342" s="114"/>
      <c r="J342" s="60"/>
    </row>
    <row r="343" spans="1:10">
      <c r="A343" s="3"/>
      <c r="B343" s="6"/>
      <c r="C343" s="19"/>
      <c r="D343" s="114"/>
      <c r="E343" s="114"/>
      <c r="F343" s="114"/>
      <c r="G343" s="114"/>
      <c r="H343" s="114"/>
      <c r="I343" s="114"/>
      <c r="J343" s="60"/>
    </row>
    <row r="344" spans="1:10">
      <c r="A344" s="3"/>
      <c r="B344" s="6"/>
      <c r="C344" s="19"/>
      <c r="D344" s="114"/>
      <c r="E344" s="114"/>
      <c r="F344" s="114"/>
      <c r="G344" s="114"/>
      <c r="H344" s="114"/>
      <c r="I344" s="114"/>
      <c r="J344" s="60"/>
    </row>
    <row r="345" spans="1:10">
      <c r="A345" s="3"/>
      <c r="B345" s="6"/>
      <c r="C345" s="19"/>
      <c r="D345" s="114"/>
      <c r="E345" s="114"/>
      <c r="F345" s="114"/>
      <c r="G345" s="114"/>
      <c r="H345" s="114"/>
      <c r="I345" s="114"/>
      <c r="J345" s="60"/>
    </row>
    <row r="346" spans="1:10">
      <c r="A346" s="3"/>
      <c r="B346" s="6"/>
      <c r="C346" s="19"/>
      <c r="D346" s="114"/>
      <c r="E346" s="114"/>
      <c r="F346" s="114"/>
      <c r="G346" s="114"/>
      <c r="H346" s="114"/>
      <c r="I346" s="114"/>
      <c r="J346" s="60"/>
    </row>
    <row r="347" spans="1:10">
      <c r="A347" s="3"/>
      <c r="B347" s="6"/>
      <c r="C347" s="19"/>
      <c r="D347" s="114"/>
      <c r="E347" s="114"/>
      <c r="F347" s="114"/>
      <c r="G347" s="114"/>
      <c r="H347" s="114"/>
      <c r="I347" s="114"/>
      <c r="J347" s="60"/>
    </row>
    <row r="348" spans="1:10">
      <c r="A348" s="3"/>
      <c r="B348" s="6"/>
      <c r="C348" s="19"/>
      <c r="D348" s="114"/>
      <c r="E348" s="114"/>
      <c r="F348" s="114"/>
      <c r="G348" s="114"/>
      <c r="H348" s="114"/>
      <c r="I348" s="114"/>
      <c r="J348" s="60"/>
    </row>
    <row r="349" spans="1:10">
      <c r="A349" s="3"/>
      <c r="B349" s="6"/>
      <c r="C349" s="19"/>
      <c r="D349" s="114"/>
      <c r="E349" s="114"/>
      <c r="F349" s="114"/>
      <c r="G349" s="114"/>
      <c r="H349" s="114"/>
      <c r="I349" s="114"/>
      <c r="J349" s="60"/>
    </row>
    <row r="350" spans="1:10">
      <c r="A350" s="3"/>
      <c r="B350" s="6"/>
      <c r="C350" s="19"/>
      <c r="D350" s="114"/>
      <c r="E350" s="114"/>
      <c r="F350" s="114"/>
      <c r="G350" s="114"/>
      <c r="H350" s="114"/>
      <c r="I350" s="114"/>
      <c r="J350" s="60"/>
    </row>
    <row r="351" spans="1:10">
      <c r="A351" s="3"/>
      <c r="B351" s="6"/>
      <c r="C351" s="19"/>
      <c r="D351" s="114"/>
      <c r="E351" s="114"/>
      <c r="F351" s="114"/>
      <c r="G351" s="114"/>
      <c r="H351" s="114"/>
      <c r="I351" s="114"/>
      <c r="J351" s="60"/>
    </row>
    <row r="352" spans="1:10">
      <c r="A352" s="3"/>
      <c r="B352" s="6"/>
      <c r="C352" s="19"/>
      <c r="D352" s="114"/>
      <c r="E352" s="114"/>
      <c r="F352" s="114"/>
      <c r="G352" s="114"/>
      <c r="H352" s="114"/>
      <c r="I352" s="114"/>
      <c r="J352" s="60"/>
    </row>
    <row r="353" spans="1:10">
      <c r="A353" s="3"/>
      <c r="B353" s="6"/>
      <c r="C353" s="19"/>
      <c r="D353" s="114"/>
      <c r="E353" s="114"/>
      <c r="F353" s="114"/>
      <c r="G353" s="114"/>
      <c r="H353" s="114"/>
      <c r="I353" s="114"/>
      <c r="J353" s="60"/>
    </row>
    <row r="354" spans="1:10">
      <c r="A354" s="3"/>
      <c r="B354" s="6"/>
      <c r="C354" s="19"/>
      <c r="D354" s="114"/>
      <c r="E354" s="114"/>
      <c r="F354" s="114"/>
      <c r="G354" s="114"/>
      <c r="H354" s="114"/>
      <c r="I354" s="114"/>
      <c r="J354" s="60"/>
    </row>
    <row r="355" spans="1:10">
      <c r="A355" s="3"/>
      <c r="B355" s="6"/>
      <c r="C355" s="19"/>
      <c r="D355" s="114"/>
      <c r="E355" s="114"/>
      <c r="F355" s="114"/>
      <c r="G355" s="114"/>
      <c r="H355" s="114"/>
      <c r="I355" s="114"/>
      <c r="J355" s="60"/>
    </row>
    <row r="356" spans="1:10">
      <c r="A356" s="3"/>
      <c r="B356" s="6"/>
      <c r="C356" s="19"/>
      <c r="D356" s="114"/>
      <c r="E356" s="114"/>
      <c r="F356" s="114"/>
      <c r="G356" s="114"/>
      <c r="H356" s="114"/>
      <c r="I356" s="114"/>
      <c r="J356" s="60"/>
    </row>
    <row r="357" spans="1:10">
      <c r="A357" s="3"/>
      <c r="B357" s="6"/>
      <c r="C357" s="19"/>
      <c r="D357" s="114"/>
      <c r="E357" s="114"/>
      <c r="F357" s="114"/>
      <c r="G357" s="114"/>
      <c r="H357" s="114"/>
      <c r="I357" s="114"/>
      <c r="J357" s="60"/>
    </row>
    <row r="358" spans="1:10">
      <c r="A358" s="3"/>
      <c r="B358" s="6"/>
      <c r="C358" s="19"/>
      <c r="D358" s="114"/>
      <c r="E358" s="114"/>
      <c r="F358" s="114"/>
      <c r="G358" s="114"/>
      <c r="H358" s="114"/>
      <c r="I358" s="114"/>
      <c r="J358" s="60"/>
    </row>
    <row r="359" spans="1:10">
      <c r="A359" s="3"/>
      <c r="B359" s="6"/>
      <c r="C359" s="19"/>
      <c r="D359" s="114"/>
      <c r="E359" s="114"/>
      <c r="F359" s="114"/>
      <c r="G359" s="114"/>
      <c r="H359" s="114"/>
      <c r="I359" s="114"/>
      <c r="J359" s="60"/>
    </row>
    <row r="360" spans="1:10">
      <c r="A360" s="3"/>
      <c r="B360" s="6"/>
      <c r="C360" s="19"/>
      <c r="D360" s="114"/>
      <c r="E360" s="114"/>
      <c r="F360" s="114"/>
      <c r="G360" s="114"/>
      <c r="H360" s="114"/>
      <c r="I360" s="114"/>
      <c r="J360" s="60"/>
    </row>
    <row r="361" spans="1:10">
      <c r="A361" s="3"/>
      <c r="B361" s="6"/>
      <c r="C361" s="19"/>
      <c r="D361" s="114"/>
      <c r="E361" s="114"/>
      <c r="F361" s="114"/>
      <c r="G361" s="114"/>
      <c r="H361" s="114"/>
      <c r="I361" s="114"/>
      <c r="J361" s="60"/>
    </row>
    <row r="362" spans="1:10">
      <c r="A362" s="3"/>
      <c r="B362" s="6"/>
      <c r="C362" s="19"/>
      <c r="D362" s="114"/>
      <c r="E362" s="114"/>
      <c r="F362" s="114"/>
      <c r="G362" s="114"/>
      <c r="H362" s="114"/>
      <c r="I362" s="114"/>
      <c r="J362" s="60"/>
    </row>
    <row r="363" spans="1:10">
      <c r="A363" s="3"/>
      <c r="B363" s="6"/>
      <c r="C363" s="19"/>
      <c r="D363" s="114"/>
      <c r="E363" s="114"/>
      <c r="F363" s="114"/>
      <c r="G363" s="114"/>
      <c r="H363" s="114"/>
      <c r="I363" s="114"/>
      <c r="J363" s="60"/>
    </row>
    <row r="364" spans="1:10">
      <c r="A364" s="3"/>
      <c r="B364" s="6"/>
      <c r="C364" s="19"/>
      <c r="D364" s="114"/>
      <c r="E364" s="114"/>
      <c r="F364" s="114"/>
      <c r="G364" s="114"/>
      <c r="H364" s="114"/>
      <c r="I364" s="114"/>
      <c r="J364" s="60"/>
    </row>
    <row r="365" spans="1:10">
      <c r="A365" s="3"/>
      <c r="B365" s="6"/>
      <c r="C365" s="19"/>
      <c r="D365" s="114"/>
      <c r="E365" s="114"/>
      <c r="F365" s="114"/>
      <c r="G365" s="114"/>
      <c r="H365" s="114"/>
      <c r="I365" s="114"/>
      <c r="J365" s="60"/>
    </row>
    <row r="366" spans="1:10">
      <c r="A366" s="3"/>
      <c r="B366" s="6"/>
      <c r="C366" s="19"/>
      <c r="D366" s="114"/>
      <c r="E366" s="114"/>
      <c r="F366" s="114"/>
      <c r="G366" s="114"/>
      <c r="H366" s="114"/>
      <c r="I366" s="114"/>
      <c r="J366" s="60"/>
    </row>
    <row r="367" spans="1:10">
      <c r="A367" s="3"/>
      <c r="B367" s="6"/>
      <c r="C367" s="19"/>
      <c r="D367" s="114"/>
      <c r="E367" s="114"/>
      <c r="F367" s="114"/>
      <c r="G367" s="114"/>
      <c r="H367" s="114"/>
      <c r="I367" s="114"/>
      <c r="J367" s="60"/>
    </row>
    <row r="368" spans="1:10">
      <c r="A368" s="3"/>
      <c r="B368" s="6"/>
      <c r="C368" s="19"/>
      <c r="D368" s="114"/>
      <c r="E368" s="114"/>
      <c r="F368" s="114"/>
      <c r="G368" s="114"/>
      <c r="H368" s="114"/>
      <c r="I368" s="114"/>
      <c r="J368" s="60"/>
    </row>
    <row r="369" spans="1:10">
      <c r="A369" s="3"/>
      <c r="B369" s="6"/>
      <c r="C369" s="19"/>
      <c r="D369" s="114"/>
      <c r="E369" s="114"/>
      <c r="F369" s="114"/>
      <c r="G369" s="114"/>
      <c r="H369" s="114"/>
      <c r="I369" s="114"/>
      <c r="J369" s="60"/>
    </row>
    <row r="370" spans="1:10">
      <c r="A370" s="3"/>
      <c r="B370" s="6"/>
      <c r="C370" s="19"/>
      <c r="D370" s="114"/>
      <c r="E370" s="114"/>
      <c r="F370" s="114"/>
      <c r="G370" s="114"/>
      <c r="H370" s="114"/>
      <c r="I370" s="114"/>
      <c r="J370" s="60"/>
    </row>
    <row r="371" spans="1:10">
      <c r="A371" s="3"/>
      <c r="B371" s="6"/>
      <c r="C371" s="19"/>
      <c r="D371" s="114"/>
      <c r="E371" s="114"/>
      <c r="F371" s="114"/>
      <c r="G371" s="114"/>
      <c r="H371" s="114"/>
      <c r="I371" s="114"/>
      <c r="J371" s="60"/>
    </row>
    <row r="372" spans="1:10">
      <c r="A372" s="3"/>
      <c r="B372" s="6"/>
      <c r="C372" s="19"/>
      <c r="D372" s="114"/>
      <c r="E372" s="114"/>
      <c r="F372" s="114"/>
      <c r="G372" s="114"/>
      <c r="H372" s="114"/>
      <c r="I372" s="114"/>
      <c r="J372" s="60"/>
    </row>
    <row r="373" spans="1:10">
      <c r="A373" s="3"/>
      <c r="B373" s="6"/>
      <c r="C373" s="19"/>
      <c r="D373" s="114"/>
      <c r="E373" s="114"/>
      <c r="F373" s="114"/>
      <c r="G373" s="114"/>
      <c r="H373" s="114"/>
      <c r="I373" s="114"/>
      <c r="J373" s="60"/>
    </row>
    <row r="374" spans="1:10">
      <c r="A374" s="3"/>
      <c r="B374" s="6"/>
      <c r="C374" s="19"/>
      <c r="D374" s="114"/>
      <c r="E374" s="114"/>
      <c r="F374" s="114"/>
      <c r="G374" s="114"/>
      <c r="H374" s="114"/>
      <c r="I374" s="114"/>
      <c r="J374" s="60"/>
    </row>
    <row r="375" spans="1:10">
      <c r="A375" s="3"/>
      <c r="B375" s="6"/>
      <c r="C375" s="19"/>
      <c r="D375" s="114"/>
      <c r="E375" s="114"/>
      <c r="F375" s="114"/>
      <c r="G375" s="114"/>
      <c r="H375" s="114"/>
      <c r="I375" s="114"/>
      <c r="J375" s="60"/>
    </row>
    <row r="376" spans="1:10">
      <c r="A376" s="3"/>
      <c r="B376" s="6"/>
      <c r="C376" s="19"/>
      <c r="D376" s="114"/>
      <c r="E376" s="114"/>
      <c r="F376" s="114"/>
      <c r="G376" s="114"/>
      <c r="H376" s="114"/>
      <c r="I376" s="114"/>
      <c r="J376" s="60"/>
    </row>
    <row r="377" spans="1:10">
      <c r="A377" s="3"/>
      <c r="B377" s="6"/>
      <c r="C377" s="19"/>
      <c r="D377" s="114"/>
      <c r="E377" s="114"/>
      <c r="F377" s="114"/>
      <c r="G377" s="114"/>
      <c r="H377" s="114"/>
      <c r="I377" s="114"/>
      <c r="J377" s="60"/>
    </row>
    <row r="378" spans="1:10">
      <c r="A378" s="3"/>
      <c r="B378" s="6"/>
      <c r="C378" s="19"/>
      <c r="D378" s="114"/>
      <c r="E378" s="114"/>
      <c r="F378" s="114"/>
      <c r="G378" s="114"/>
      <c r="H378" s="114"/>
      <c r="I378" s="114"/>
      <c r="J378" s="60"/>
    </row>
    <row r="379" spans="1:10">
      <c r="A379" s="3"/>
      <c r="B379" s="6"/>
      <c r="C379" s="19"/>
      <c r="D379" s="114"/>
      <c r="E379" s="114"/>
      <c r="F379" s="114"/>
      <c r="G379" s="114"/>
      <c r="H379" s="114"/>
      <c r="I379" s="114"/>
      <c r="J379" s="60"/>
    </row>
    <row r="380" spans="1:10">
      <c r="A380" s="3"/>
      <c r="B380" s="6"/>
      <c r="C380" s="19"/>
      <c r="D380" s="114"/>
      <c r="E380" s="114"/>
      <c r="F380" s="114"/>
      <c r="G380" s="114"/>
      <c r="H380" s="114"/>
      <c r="I380" s="114"/>
      <c r="J380" s="60"/>
    </row>
    <row r="381" spans="1:10">
      <c r="A381" s="3"/>
      <c r="B381" s="6"/>
      <c r="C381" s="19"/>
      <c r="D381" s="114"/>
      <c r="E381" s="114"/>
      <c r="F381" s="114"/>
      <c r="G381" s="114"/>
      <c r="H381" s="114"/>
      <c r="I381" s="114"/>
      <c r="J381" s="60"/>
    </row>
    <row r="382" spans="1:10">
      <c r="A382" s="3"/>
      <c r="B382" s="6"/>
      <c r="C382" s="19"/>
      <c r="D382" s="114"/>
      <c r="E382" s="114"/>
      <c r="F382" s="114"/>
      <c r="G382" s="114"/>
      <c r="H382" s="114"/>
      <c r="I382" s="114"/>
      <c r="J382" s="60"/>
    </row>
    <row r="383" spans="1:10">
      <c r="A383" s="3"/>
      <c r="B383" s="6"/>
      <c r="C383" s="19"/>
      <c r="D383" s="114"/>
      <c r="E383" s="114"/>
      <c r="F383" s="114"/>
      <c r="G383" s="114"/>
      <c r="H383" s="114"/>
      <c r="I383" s="114"/>
      <c r="J383" s="60"/>
    </row>
    <row r="384" spans="1:10">
      <c r="A384" s="3"/>
      <c r="B384" s="6"/>
      <c r="C384" s="19"/>
      <c r="D384" s="114"/>
      <c r="E384" s="114"/>
      <c r="F384" s="114"/>
      <c r="G384" s="114"/>
      <c r="H384" s="114"/>
      <c r="I384" s="114"/>
      <c r="J384" s="60"/>
    </row>
    <row r="385" spans="1:10">
      <c r="A385" s="3"/>
      <c r="B385" s="6"/>
      <c r="C385" s="19"/>
      <c r="D385" s="114"/>
      <c r="E385" s="114"/>
      <c r="F385" s="114"/>
      <c r="G385" s="114"/>
      <c r="H385" s="114"/>
      <c r="I385" s="114"/>
      <c r="J385" s="60"/>
    </row>
    <row r="386" spans="1:10">
      <c r="A386" s="3"/>
      <c r="B386" s="6"/>
      <c r="C386" s="19"/>
      <c r="D386" s="114"/>
      <c r="E386" s="114"/>
      <c r="F386" s="114"/>
      <c r="G386" s="114"/>
      <c r="H386" s="114"/>
      <c r="I386" s="114"/>
      <c r="J386" s="60"/>
    </row>
    <row r="387" spans="1:10">
      <c r="A387" s="3"/>
      <c r="B387" s="6"/>
      <c r="C387" s="19"/>
      <c r="D387" s="114"/>
      <c r="E387" s="114"/>
      <c r="F387" s="114"/>
      <c r="G387" s="114"/>
      <c r="H387" s="114"/>
      <c r="I387" s="114"/>
      <c r="J387" s="60"/>
    </row>
    <row r="388" spans="1:10">
      <c r="A388" s="3"/>
      <c r="B388" s="6"/>
      <c r="C388" s="19"/>
      <c r="D388" s="114"/>
      <c r="E388" s="114"/>
      <c r="F388" s="114"/>
      <c r="G388" s="114"/>
      <c r="H388" s="114"/>
      <c r="I388" s="114"/>
      <c r="J388" s="60"/>
    </row>
    <row r="389" spans="1:10">
      <c r="A389" s="3"/>
      <c r="B389" s="6"/>
      <c r="C389" s="19"/>
      <c r="D389" s="114"/>
      <c r="E389" s="114"/>
      <c r="F389" s="114"/>
      <c r="G389" s="114"/>
      <c r="H389" s="114"/>
      <c r="I389" s="114"/>
      <c r="J389" s="60"/>
    </row>
    <row r="390" spans="1:10">
      <c r="A390" s="3"/>
      <c r="B390" s="6"/>
      <c r="C390" s="19"/>
      <c r="D390" s="114"/>
      <c r="E390" s="114"/>
      <c r="F390" s="114"/>
      <c r="G390" s="114"/>
      <c r="H390" s="114"/>
      <c r="I390" s="114"/>
      <c r="J390" s="60"/>
    </row>
    <row r="391" spans="1:10">
      <c r="A391" s="3"/>
      <c r="B391" s="6"/>
      <c r="C391" s="19"/>
      <c r="D391" s="114"/>
      <c r="E391" s="114"/>
      <c r="F391" s="114"/>
      <c r="G391" s="114"/>
      <c r="H391" s="114"/>
      <c r="I391" s="114"/>
      <c r="J391" s="60"/>
    </row>
    <row r="392" spans="1:10">
      <c r="A392" s="3"/>
      <c r="B392" s="6"/>
      <c r="C392" s="19"/>
      <c r="D392" s="114"/>
      <c r="E392" s="114"/>
      <c r="F392" s="114"/>
      <c r="G392" s="114"/>
      <c r="H392" s="114"/>
      <c r="I392" s="114"/>
      <c r="J392" s="60"/>
    </row>
    <row r="393" spans="1:10">
      <c r="A393" s="3"/>
      <c r="B393" s="6"/>
      <c r="C393" s="19"/>
      <c r="D393" s="114"/>
      <c r="E393" s="114"/>
      <c r="F393" s="114"/>
      <c r="G393" s="114"/>
      <c r="H393" s="114"/>
      <c r="I393" s="114"/>
      <c r="J393" s="60"/>
    </row>
    <row r="394" spans="1:10">
      <c r="A394" s="3"/>
      <c r="B394" s="6"/>
      <c r="C394" s="19"/>
      <c r="D394" s="114"/>
      <c r="E394" s="114"/>
      <c r="F394" s="114"/>
      <c r="G394" s="114"/>
      <c r="H394" s="114"/>
      <c r="I394" s="114"/>
      <c r="J394" s="60"/>
    </row>
    <row r="395" spans="1:10">
      <c r="A395" s="3"/>
      <c r="B395" s="6"/>
      <c r="C395" s="19"/>
      <c r="D395" s="114"/>
      <c r="E395" s="114"/>
      <c r="F395" s="114"/>
      <c r="G395" s="114"/>
      <c r="H395" s="114"/>
      <c r="I395" s="114"/>
      <c r="J395" s="60"/>
    </row>
    <row r="396" spans="1:10">
      <c r="A396" s="3"/>
      <c r="B396" s="6"/>
      <c r="C396" s="19"/>
      <c r="D396" s="114"/>
      <c r="E396" s="114"/>
      <c r="F396" s="114"/>
      <c r="G396" s="114"/>
      <c r="H396" s="114"/>
      <c r="I396" s="114"/>
      <c r="J396" s="60"/>
    </row>
    <row r="397" spans="1:10">
      <c r="A397" s="3"/>
      <c r="B397" s="6"/>
      <c r="C397" s="19"/>
      <c r="D397" s="114"/>
      <c r="E397" s="114"/>
      <c r="F397" s="114"/>
      <c r="G397" s="114"/>
      <c r="H397" s="114"/>
      <c r="I397" s="114"/>
      <c r="J397" s="60"/>
    </row>
    <row r="398" spans="1:10">
      <c r="A398" s="3"/>
      <c r="B398" s="6"/>
      <c r="C398" s="19"/>
      <c r="D398" s="114"/>
      <c r="E398" s="114"/>
      <c r="F398" s="114"/>
      <c r="G398" s="114"/>
      <c r="H398" s="114"/>
      <c r="I398" s="114"/>
      <c r="J398" s="60"/>
    </row>
    <row r="399" spans="1:10">
      <c r="A399" s="3"/>
      <c r="B399" s="6"/>
      <c r="C399" s="19"/>
      <c r="D399" s="114"/>
      <c r="E399" s="114"/>
      <c r="F399" s="114"/>
      <c r="G399" s="114"/>
      <c r="H399" s="114"/>
      <c r="I399" s="114"/>
      <c r="J399" s="60"/>
    </row>
    <row r="400" spans="1:10">
      <c r="B400" s="6"/>
      <c r="C400" s="19"/>
      <c r="D400" s="114"/>
      <c r="E400" s="114"/>
      <c r="F400" s="114"/>
      <c r="G400" s="114"/>
      <c r="H400" s="114"/>
      <c r="I400" s="114"/>
      <c r="J400" s="60"/>
    </row>
    <row r="401" spans="2:10">
      <c r="B401" s="6"/>
      <c r="C401" s="19"/>
      <c r="D401" s="114"/>
      <c r="E401" s="114"/>
      <c r="F401" s="114"/>
      <c r="G401" s="114"/>
      <c r="H401" s="114"/>
      <c r="I401" s="114"/>
      <c r="J401" s="60"/>
    </row>
    <row r="402" spans="2:10">
      <c r="B402" s="6"/>
      <c r="C402" s="19"/>
      <c r="D402" s="114"/>
      <c r="E402" s="114"/>
      <c r="F402" s="114"/>
      <c r="G402" s="114"/>
      <c r="H402" s="114"/>
      <c r="I402" s="114"/>
      <c r="J402" s="60"/>
    </row>
    <row r="403" spans="2:10">
      <c r="B403" s="6"/>
      <c r="C403" s="19"/>
      <c r="D403" s="114"/>
      <c r="E403" s="114"/>
      <c r="F403" s="114"/>
      <c r="G403" s="114"/>
      <c r="H403" s="114"/>
      <c r="I403" s="114"/>
      <c r="J403" s="60"/>
    </row>
    <row r="404" spans="2:10">
      <c r="B404" s="6"/>
      <c r="C404" s="19"/>
      <c r="D404" s="114"/>
      <c r="E404" s="114"/>
      <c r="F404" s="114"/>
      <c r="G404" s="114"/>
      <c r="H404" s="114"/>
      <c r="I404" s="114"/>
      <c r="J404" s="60"/>
    </row>
    <row r="405" spans="2:10">
      <c r="B405" s="6"/>
      <c r="C405" s="19"/>
      <c r="D405" s="114"/>
      <c r="E405" s="114"/>
      <c r="F405" s="114"/>
      <c r="G405" s="114"/>
      <c r="H405" s="114"/>
      <c r="I405" s="114"/>
      <c r="J405" s="60"/>
    </row>
    <row r="406" spans="2:10">
      <c r="B406" s="6"/>
      <c r="C406" s="19"/>
      <c r="D406" s="114"/>
      <c r="E406" s="114"/>
      <c r="F406" s="114"/>
      <c r="G406" s="114"/>
      <c r="H406" s="114"/>
      <c r="I406" s="114"/>
      <c r="J406" s="60"/>
    </row>
    <row r="407" spans="2:10">
      <c r="B407" s="6"/>
      <c r="C407" s="19"/>
      <c r="D407" s="114"/>
      <c r="E407" s="114"/>
      <c r="F407" s="114"/>
      <c r="G407" s="114"/>
      <c r="H407" s="114"/>
      <c r="I407" s="114"/>
      <c r="J407" s="60"/>
    </row>
    <row r="408" spans="2:10">
      <c r="B408" s="6"/>
      <c r="D408" s="114"/>
      <c r="E408" s="114"/>
      <c r="F408" s="114"/>
      <c r="G408" s="114"/>
    </row>
    <row r="409" spans="2:10">
      <c r="B409" s="6"/>
    </row>
    <row r="410" spans="2:10">
      <c r="B410" s="6"/>
    </row>
    <row r="411" spans="2:10">
      <c r="B411" s="6"/>
    </row>
    <row r="412" spans="2:10">
      <c r="B412" s="6"/>
    </row>
    <row r="413" spans="2:10">
      <c r="B413" s="6"/>
    </row>
    <row r="414" spans="2:10">
      <c r="B414" s="6"/>
    </row>
  </sheetData>
  <mergeCells count="1">
    <mergeCell ref="A58:J58"/>
  </mergeCells>
  <phoneticPr fontId="40" type="noConversion"/>
  <pageMargins left="0.39370078740157483"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W221"/>
  <sheetViews>
    <sheetView zoomScaleNormal="100" workbookViewId="0">
      <pane ySplit="3" topLeftCell="A4" activePane="bottomLeft" state="frozen"/>
      <selection activeCell="J2" sqref="J2"/>
      <selection pane="bottomLeft" activeCell="L2" sqref="L2"/>
    </sheetView>
  </sheetViews>
  <sheetFormatPr defaultColWidth="9.140625" defaultRowHeight="14.25" customHeight="1"/>
  <cols>
    <col min="1" max="1" width="15.140625" customWidth="1"/>
    <col min="2" max="2" width="9" style="37" customWidth="1"/>
    <col min="3" max="3" width="7.140625" style="37" customWidth="1"/>
    <col min="4" max="4" width="9.140625" style="37" customWidth="1"/>
    <col min="5" max="5" width="7" style="37" customWidth="1"/>
    <col min="6" max="6" width="6.85546875" style="37" customWidth="1"/>
    <col min="7" max="7" width="7" style="37" customWidth="1"/>
    <col min="8" max="8" width="8.42578125" style="37" bestFit="1" customWidth="1"/>
    <col min="9" max="9" width="7.5703125" style="37" customWidth="1"/>
    <col min="10" max="10" width="8.7109375" style="37" customWidth="1"/>
    <col min="11" max="11" width="9.28515625" style="37" bestFit="1" customWidth="1"/>
    <col min="12" max="12" width="19.140625" bestFit="1" customWidth="1"/>
    <col min="13" max="14" width="9.5703125" style="3" bestFit="1" customWidth="1"/>
    <col min="15" max="15" width="12.85546875" style="3" customWidth="1"/>
    <col min="16" max="16" width="11" style="3" bestFit="1" customWidth="1"/>
    <col min="17" max="17" width="10.85546875" style="3" customWidth="1"/>
    <col min="18" max="18" width="12" style="3" bestFit="1" customWidth="1"/>
    <col min="19" max="19" width="9.5703125" style="3" bestFit="1" customWidth="1"/>
    <col min="20" max="20" width="8.5703125" style="3" bestFit="1" customWidth="1"/>
    <col min="21" max="21" width="10.140625" style="3" bestFit="1" customWidth="1"/>
    <col min="22" max="22" width="7.5703125" style="447" bestFit="1" customWidth="1"/>
  </cols>
  <sheetData>
    <row r="1" spans="1:23" ht="16.5" customHeight="1">
      <c r="A1" s="10" t="s">
        <v>372</v>
      </c>
      <c r="V1" s="580"/>
    </row>
    <row r="2" spans="1:23" ht="14.25" customHeight="1">
      <c r="A2" s="10"/>
      <c r="V2" s="580"/>
    </row>
    <row r="3" spans="1:23" s="183" customFormat="1" ht="36">
      <c r="A3" s="203"/>
      <c r="B3" s="212" t="s">
        <v>373</v>
      </c>
      <c r="C3" s="212" t="s">
        <v>374</v>
      </c>
      <c r="D3" s="212" t="s">
        <v>375</v>
      </c>
      <c r="E3" s="212" t="s">
        <v>376</v>
      </c>
      <c r="F3" s="212" t="s">
        <v>332</v>
      </c>
      <c r="G3" s="212" t="s">
        <v>333</v>
      </c>
      <c r="H3" s="212" t="s">
        <v>334</v>
      </c>
      <c r="I3" s="212" t="s">
        <v>377</v>
      </c>
      <c r="J3" s="212" t="s">
        <v>378</v>
      </c>
      <c r="K3" s="212" t="s">
        <v>379</v>
      </c>
      <c r="L3" s="511"/>
      <c r="M3" s="515"/>
      <c r="N3" s="515"/>
      <c r="O3" s="515"/>
      <c r="P3" s="515"/>
      <c r="Q3" s="515"/>
      <c r="R3" s="515"/>
      <c r="S3" s="515"/>
      <c r="T3" s="515"/>
      <c r="U3" s="515"/>
      <c r="V3" s="515"/>
    </row>
    <row r="4" spans="1:23" ht="14.25" customHeight="1">
      <c r="A4" s="511" t="s">
        <v>313</v>
      </c>
      <c r="B4" s="512">
        <v>16429</v>
      </c>
      <c r="C4" s="512">
        <v>23528</v>
      </c>
      <c r="D4" s="513">
        <v>290</v>
      </c>
      <c r="E4" s="512">
        <v>2151</v>
      </c>
      <c r="F4" s="512">
        <v>2918</v>
      </c>
      <c r="G4" s="512">
        <v>5094</v>
      </c>
      <c r="H4" s="513"/>
      <c r="I4" s="512">
        <v>4449</v>
      </c>
      <c r="J4" s="512">
        <v>2588</v>
      </c>
      <c r="K4" s="512">
        <v>57447</v>
      </c>
      <c r="V4" s="580"/>
      <c r="W4" s="70"/>
    </row>
    <row r="5" spans="1:23" ht="14.25" customHeight="1">
      <c r="A5" s="511" t="s">
        <v>185</v>
      </c>
      <c r="B5" s="512">
        <v>25269</v>
      </c>
      <c r="C5" s="512">
        <v>26738</v>
      </c>
      <c r="D5" s="513"/>
      <c r="E5" s="512">
        <v>2019</v>
      </c>
      <c r="F5" s="512">
        <v>3758</v>
      </c>
      <c r="G5" s="512">
        <v>3884</v>
      </c>
      <c r="H5" s="513"/>
      <c r="I5" s="512">
        <v>6354</v>
      </c>
      <c r="J5" s="512">
        <v>1066</v>
      </c>
      <c r="K5" s="512">
        <v>69088</v>
      </c>
      <c r="V5" s="580"/>
    </row>
    <row r="6" spans="1:23" ht="14.25" customHeight="1">
      <c r="A6" s="511" t="s">
        <v>28</v>
      </c>
      <c r="B6" s="512">
        <v>2873</v>
      </c>
      <c r="C6" s="512">
        <v>6511</v>
      </c>
      <c r="D6" s="513"/>
      <c r="E6" s="513"/>
      <c r="F6" s="512">
        <v>1578</v>
      </c>
      <c r="G6" s="513"/>
      <c r="H6" s="513">
        <v>602</v>
      </c>
      <c r="I6" s="513">
        <v>253</v>
      </c>
      <c r="J6" s="513">
        <v>882</v>
      </c>
      <c r="K6" s="512">
        <v>12699</v>
      </c>
      <c r="V6" s="580"/>
    </row>
    <row r="7" spans="1:23" ht="14.25" customHeight="1">
      <c r="A7" s="511" t="s">
        <v>29</v>
      </c>
      <c r="B7" s="512">
        <v>18879</v>
      </c>
      <c r="C7" s="512">
        <v>20568</v>
      </c>
      <c r="D7" s="513">
        <v>215</v>
      </c>
      <c r="E7" s="512">
        <v>2748</v>
      </c>
      <c r="F7" s="512">
        <v>2889</v>
      </c>
      <c r="G7" s="512">
        <v>6023</v>
      </c>
      <c r="H7" s="513"/>
      <c r="I7" s="512">
        <v>4091</v>
      </c>
      <c r="J7" s="512">
        <v>1134</v>
      </c>
      <c r="K7" s="512">
        <v>56547</v>
      </c>
      <c r="V7" s="580"/>
    </row>
    <row r="8" spans="1:23" ht="14.25" customHeight="1">
      <c r="A8" s="511" t="s">
        <v>31</v>
      </c>
      <c r="B8" s="512">
        <v>34318</v>
      </c>
      <c r="C8" s="512">
        <v>40018</v>
      </c>
      <c r="D8" s="512">
        <v>1373</v>
      </c>
      <c r="E8" s="512">
        <v>7017</v>
      </c>
      <c r="F8" s="512">
        <v>16515</v>
      </c>
      <c r="G8" s="512">
        <v>18773</v>
      </c>
      <c r="H8" s="513"/>
      <c r="I8" s="512">
        <v>13089</v>
      </c>
      <c r="J8" s="512">
        <v>3958</v>
      </c>
      <c r="K8" s="512">
        <v>135061</v>
      </c>
      <c r="V8" s="580"/>
    </row>
    <row r="9" spans="1:23" ht="14.25" customHeight="1">
      <c r="A9" s="511" t="s">
        <v>32</v>
      </c>
      <c r="B9" s="512">
        <v>17941</v>
      </c>
      <c r="C9" s="512">
        <v>20424</v>
      </c>
      <c r="D9" s="513">
        <v>434</v>
      </c>
      <c r="E9" s="512">
        <v>2014</v>
      </c>
      <c r="F9" s="512">
        <v>2229</v>
      </c>
      <c r="G9" s="512">
        <v>5240</v>
      </c>
      <c r="H9" s="513"/>
      <c r="I9" s="512">
        <v>4928</v>
      </c>
      <c r="J9" s="512">
        <v>1610</v>
      </c>
      <c r="K9" s="512">
        <v>54820</v>
      </c>
      <c r="V9" s="580"/>
    </row>
    <row r="10" spans="1:23" ht="14.25" customHeight="1">
      <c r="A10" s="511" t="s">
        <v>36</v>
      </c>
      <c r="B10" s="512">
        <v>7444</v>
      </c>
      <c r="C10" s="512">
        <v>14991</v>
      </c>
      <c r="D10" s="513">
        <v>25</v>
      </c>
      <c r="E10" s="512">
        <v>1609</v>
      </c>
      <c r="F10" s="512">
        <v>1890</v>
      </c>
      <c r="G10" s="512">
        <v>3992</v>
      </c>
      <c r="H10" s="513"/>
      <c r="I10" s="512">
        <v>3462</v>
      </c>
      <c r="J10" s="513">
        <v>727</v>
      </c>
      <c r="K10" s="512">
        <v>34140</v>
      </c>
      <c r="V10" s="580"/>
    </row>
    <row r="11" spans="1:23" ht="14.25" customHeight="1">
      <c r="A11" s="511" t="s">
        <v>209</v>
      </c>
      <c r="B11" s="512">
        <v>6363</v>
      </c>
      <c r="C11" s="512">
        <v>10388</v>
      </c>
      <c r="D11" s="513"/>
      <c r="E11" s="512">
        <v>1273</v>
      </c>
      <c r="F11" s="512">
        <v>1539</v>
      </c>
      <c r="G11" s="512">
        <v>3220</v>
      </c>
      <c r="H11" s="513"/>
      <c r="I11" s="512">
        <v>6169</v>
      </c>
      <c r="J11" s="512">
        <v>1004</v>
      </c>
      <c r="K11" s="512">
        <v>29956</v>
      </c>
      <c r="V11" s="580"/>
    </row>
    <row r="12" spans="1:23" ht="14.25" customHeight="1">
      <c r="A12" s="511" t="s">
        <v>37</v>
      </c>
      <c r="B12" s="512">
        <v>67685</v>
      </c>
      <c r="C12" s="512">
        <v>61716</v>
      </c>
      <c r="D12" s="513"/>
      <c r="E12" s="512">
        <v>7633</v>
      </c>
      <c r="F12" s="512">
        <v>13976</v>
      </c>
      <c r="G12" s="512">
        <v>28811</v>
      </c>
      <c r="H12" s="512">
        <v>10242</v>
      </c>
      <c r="I12" s="512">
        <v>23821</v>
      </c>
      <c r="J12" s="512">
        <v>13335</v>
      </c>
      <c r="K12" s="512">
        <v>227219</v>
      </c>
      <c r="V12" s="580"/>
    </row>
    <row r="13" spans="1:23" ht="14.25" customHeight="1">
      <c r="A13" s="511" t="s">
        <v>41</v>
      </c>
      <c r="B13" s="512">
        <v>29912</v>
      </c>
      <c r="C13" s="512">
        <v>22765</v>
      </c>
      <c r="D13" s="512">
        <v>1162</v>
      </c>
      <c r="E13" s="512">
        <v>3305</v>
      </c>
      <c r="F13" s="512">
        <v>5674</v>
      </c>
      <c r="G13" s="512">
        <v>8356</v>
      </c>
      <c r="H13" s="513">
        <v>760</v>
      </c>
      <c r="I13" s="512">
        <v>3921</v>
      </c>
      <c r="J13" s="512">
        <v>4361</v>
      </c>
      <c r="K13" s="512">
        <v>80216</v>
      </c>
      <c r="V13" s="580"/>
    </row>
    <row r="14" spans="1:23" ht="14.25" customHeight="1">
      <c r="A14" s="511" t="s">
        <v>43</v>
      </c>
      <c r="B14" s="512">
        <v>3207</v>
      </c>
      <c r="C14" s="512">
        <v>6003</v>
      </c>
      <c r="D14" s="513"/>
      <c r="E14" s="513">
        <v>330</v>
      </c>
      <c r="F14" s="513">
        <v>971</v>
      </c>
      <c r="G14" s="512">
        <v>2035</v>
      </c>
      <c r="H14" s="513"/>
      <c r="I14" s="512">
        <v>1918</v>
      </c>
      <c r="J14" s="513">
        <v>847</v>
      </c>
      <c r="K14" s="512">
        <v>15311</v>
      </c>
      <c r="V14" s="580"/>
    </row>
    <row r="15" spans="1:23" ht="14.25" customHeight="1">
      <c r="A15" s="511" t="s">
        <v>47</v>
      </c>
      <c r="B15" s="512">
        <v>6680</v>
      </c>
      <c r="C15" s="512">
        <v>10082</v>
      </c>
      <c r="D15" s="513">
        <v>51</v>
      </c>
      <c r="E15" s="513">
        <v>770</v>
      </c>
      <c r="F15" s="512">
        <v>2393</v>
      </c>
      <c r="G15" s="512">
        <v>3036</v>
      </c>
      <c r="H15" s="513"/>
      <c r="I15" s="512">
        <v>3565</v>
      </c>
      <c r="J15" s="513">
        <v>585</v>
      </c>
      <c r="K15" s="512">
        <v>27162</v>
      </c>
      <c r="V15" s="580"/>
    </row>
    <row r="16" spans="1:23" ht="14.25" customHeight="1">
      <c r="A16" s="511" t="s">
        <v>49</v>
      </c>
      <c r="B16" s="512">
        <v>12744</v>
      </c>
      <c r="C16" s="512">
        <v>12913</v>
      </c>
      <c r="D16" s="512">
        <v>1395</v>
      </c>
      <c r="E16" s="512">
        <v>2528</v>
      </c>
      <c r="F16" s="512">
        <v>3471</v>
      </c>
      <c r="G16" s="512">
        <v>5810</v>
      </c>
      <c r="H16" s="513"/>
      <c r="I16" s="512">
        <v>3475</v>
      </c>
      <c r="J16" s="512">
        <v>4317</v>
      </c>
      <c r="K16" s="512">
        <v>46653</v>
      </c>
      <c r="V16" s="580"/>
    </row>
    <row r="17" spans="1:11" ht="14.25" customHeight="1">
      <c r="A17" s="511" t="s">
        <v>52</v>
      </c>
      <c r="B17" s="512">
        <v>20137</v>
      </c>
      <c r="C17" s="512">
        <v>18882</v>
      </c>
      <c r="D17" s="512">
        <v>1052</v>
      </c>
      <c r="E17" s="512">
        <v>4732</v>
      </c>
      <c r="F17" s="512">
        <v>6905</v>
      </c>
      <c r="G17" s="512">
        <v>14140</v>
      </c>
      <c r="H17" s="513"/>
      <c r="I17" s="512">
        <v>8941</v>
      </c>
      <c r="J17" s="512">
        <v>2503</v>
      </c>
      <c r="K17" s="512">
        <v>77292</v>
      </c>
    </row>
    <row r="18" spans="1:11" ht="14.25" customHeight="1">
      <c r="A18" s="511" t="s">
        <v>54</v>
      </c>
      <c r="B18" s="512">
        <v>28927</v>
      </c>
      <c r="C18" s="512">
        <v>21181</v>
      </c>
      <c r="D18" s="512">
        <v>1533</v>
      </c>
      <c r="E18" s="512">
        <v>3522</v>
      </c>
      <c r="F18" s="512">
        <v>6145</v>
      </c>
      <c r="G18" s="512">
        <v>8381</v>
      </c>
      <c r="H18" s="512">
        <v>1043</v>
      </c>
      <c r="I18" s="512">
        <v>8882</v>
      </c>
      <c r="J18" s="512">
        <v>3275</v>
      </c>
      <c r="K18" s="512">
        <v>82889</v>
      </c>
    </row>
    <row r="19" spans="1:11" ht="14.25" customHeight="1">
      <c r="A19" s="511" t="s">
        <v>56</v>
      </c>
      <c r="B19" s="512">
        <v>29433</v>
      </c>
      <c r="C19" s="512">
        <v>39527</v>
      </c>
      <c r="D19" s="512">
        <v>2544</v>
      </c>
      <c r="E19" s="512">
        <v>8062</v>
      </c>
      <c r="F19" s="512">
        <v>10287</v>
      </c>
      <c r="G19" s="512">
        <v>11683</v>
      </c>
      <c r="H19" s="513"/>
      <c r="I19" s="512">
        <v>9665</v>
      </c>
      <c r="J19" s="512">
        <v>3271</v>
      </c>
      <c r="K19" s="512">
        <v>114472</v>
      </c>
    </row>
    <row r="20" spans="1:11" ht="14.25" customHeight="1">
      <c r="A20" s="511" t="s">
        <v>57</v>
      </c>
      <c r="B20" s="512">
        <v>79598</v>
      </c>
      <c r="C20" s="512">
        <v>60414</v>
      </c>
      <c r="D20" s="513"/>
      <c r="E20" s="512">
        <v>10345</v>
      </c>
      <c r="F20" s="512">
        <v>15686</v>
      </c>
      <c r="G20" s="512">
        <v>34726</v>
      </c>
      <c r="H20" s="512">
        <v>1486</v>
      </c>
      <c r="I20" s="512">
        <v>30099</v>
      </c>
      <c r="J20" s="512">
        <v>13606</v>
      </c>
      <c r="K20" s="512">
        <v>245960</v>
      </c>
    </row>
    <row r="21" spans="1:11" ht="14.25" customHeight="1">
      <c r="A21" s="511" t="s">
        <v>59</v>
      </c>
      <c r="B21" s="512">
        <v>52801</v>
      </c>
      <c r="C21" s="512">
        <v>88445</v>
      </c>
      <c r="D21" s="513">
        <v>42</v>
      </c>
      <c r="E21" s="512">
        <v>6900</v>
      </c>
      <c r="F21" s="512">
        <v>11410</v>
      </c>
      <c r="G21" s="512">
        <v>20893</v>
      </c>
      <c r="H21" s="513"/>
      <c r="I21" s="512">
        <v>30360</v>
      </c>
      <c r="J21" s="512">
        <v>18058</v>
      </c>
      <c r="K21" s="512">
        <v>228909</v>
      </c>
    </row>
    <row r="22" spans="1:11" ht="14.25" customHeight="1">
      <c r="A22" s="511" t="s">
        <v>316</v>
      </c>
      <c r="B22" s="512">
        <v>6944</v>
      </c>
      <c r="C22" s="512">
        <v>7392</v>
      </c>
      <c r="D22" s="513"/>
      <c r="E22" s="512">
        <v>1134</v>
      </c>
      <c r="F22" s="512">
        <v>1017</v>
      </c>
      <c r="G22" s="512">
        <v>2849</v>
      </c>
      <c r="H22" s="513"/>
      <c r="I22" s="512">
        <v>1640</v>
      </c>
      <c r="J22" s="513">
        <v>630</v>
      </c>
      <c r="K22" s="512">
        <v>21606</v>
      </c>
    </row>
    <row r="23" spans="1:11" ht="14.25" customHeight="1">
      <c r="A23" s="511" t="s">
        <v>317</v>
      </c>
      <c r="B23" s="512">
        <v>34851</v>
      </c>
      <c r="C23" s="512">
        <v>63350</v>
      </c>
      <c r="D23" s="513">
        <v>25</v>
      </c>
      <c r="E23" s="512">
        <v>4898</v>
      </c>
      <c r="F23" s="512">
        <v>4885</v>
      </c>
      <c r="G23" s="512">
        <v>8442</v>
      </c>
      <c r="H23" s="513"/>
      <c r="I23" s="512">
        <v>15187</v>
      </c>
      <c r="J23" s="512">
        <v>3748</v>
      </c>
      <c r="K23" s="512">
        <v>135386</v>
      </c>
    </row>
    <row r="24" spans="1:11" ht="14.25" customHeight="1">
      <c r="A24" s="511" t="s">
        <v>217</v>
      </c>
      <c r="B24" s="512">
        <v>55190</v>
      </c>
      <c r="C24" s="512">
        <v>37642</v>
      </c>
      <c r="D24" s="513"/>
      <c r="E24" s="512">
        <v>4673</v>
      </c>
      <c r="F24" s="512">
        <v>10523</v>
      </c>
      <c r="G24" s="512">
        <v>9649</v>
      </c>
      <c r="H24" s="512">
        <v>1363</v>
      </c>
      <c r="I24" s="512">
        <v>10866</v>
      </c>
      <c r="J24" s="513">
        <v>369</v>
      </c>
      <c r="K24" s="512">
        <v>130275</v>
      </c>
    </row>
    <row r="25" spans="1:11" ht="14.25" customHeight="1">
      <c r="A25" s="511" t="s">
        <v>60</v>
      </c>
      <c r="B25" s="512">
        <v>17314</v>
      </c>
      <c r="C25" s="512">
        <v>20250</v>
      </c>
      <c r="D25" s="513"/>
      <c r="E25" s="512">
        <v>1691</v>
      </c>
      <c r="F25" s="512">
        <v>4637</v>
      </c>
      <c r="G25" s="512">
        <v>4268</v>
      </c>
      <c r="H25" s="513"/>
      <c r="I25" s="512">
        <v>2587</v>
      </c>
      <c r="J25" s="512">
        <v>1032</v>
      </c>
      <c r="K25" s="512">
        <v>51779</v>
      </c>
    </row>
    <row r="26" spans="1:11" ht="14.25" customHeight="1">
      <c r="A26" s="511" t="s">
        <v>319</v>
      </c>
      <c r="B26" s="512">
        <v>32107</v>
      </c>
      <c r="C26" s="512">
        <v>33428</v>
      </c>
      <c r="D26" s="512">
        <v>1250</v>
      </c>
      <c r="E26" s="512">
        <v>4292</v>
      </c>
      <c r="F26" s="512">
        <v>6362</v>
      </c>
      <c r="G26" s="512">
        <v>11599</v>
      </c>
      <c r="H26" s="513">
        <v>425</v>
      </c>
      <c r="I26" s="512">
        <v>8102</v>
      </c>
      <c r="J26" s="512">
        <v>3421</v>
      </c>
      <c r="K26" s="512">
        <v>100986</v>
      </c>
    </row>
    <row r="27" spans="1:11" ht="14.25" customHeight="1">
      <c r="A27" s="511" t="s">
        <v>63</v>
      </c>
      <c r="B27" s="512">
        <v>4296</v>
      </c>
      <c r="C27" s="512">
        <v>7877</v>
      </c>
      <c r="D27" s="513"/>
      <c r="E27" s="513">
        <v>983</v>
      </c>
      <c r="F27" s="512">
        <v>1518</v>
      </c>
      <c r="G27" s="512">
        <v>2030</v>
      </c>
      <c r="H27" s="513"/>
      <c r="I27" s="512">
        <v>2517</v>
      </c>
      <c r="J27" s="513">
        <v>833</v>
      </c>
      <c r="K27" s="512">
        <v>20054</v>
      </c>
    </row>
    <row r="28" spans="1:11" ht="14.25" customHeight="1">
      <c r="A28" s="511" t="s">
        <v>65</v>
      </c>
      <c r="B28" s="512">
        <v>24290</v>
      </c>
      <c r="C28" s="512">
        <v>28022</v>
      </c>
      <c r="D28" s="513"/>
      <c r="E28" s="512">
        <v>2836</v>
      </c>
      <c r="F28" s="512">
        <v>2687</v>
      </c>
      <c r="G28" s="512">
        <v>6340</v>
      </c>
      <c r="H28" s="513"/>
      <c r="I28" s="512">
        <v>4355</v>
      </c>
      <c r="J28" s="512">
        <v>6233</v>
      </c>
      <c r="K28" s="512">
        <v>74763</v>
      </c>
    </row>
    <row r="29" spans="1:11" ht="14.25" customHeight="1">
      <c r="A29" s="511" t="s">
        <v>70</v>
      </c>
      <c r="B29" s="512">
        <v>60905</v>
      </c>
      <c r="C29" s="512">
        <v>47440</v>
      </c>
      <c r="D29" s="513">
        <v>411</v>
      </c>
      <c r="E29" s="512">
        <v>10058</v>
      </c>
      <c r="F29" s="512">
        <v>21637</v>
      </c>
      <c r="G29" s="512">
        <v>19851</v>
      </c>
      <c r="H29" s="513"/>
      <c r="I29" s="512">
        <v>23126</v>
      </c>
      <c r="J29" s="512">
        <v>13043</v>
      </c>
      <c r="K29" s="512">
        <v>196471</v>
      </c>
    </row>
    <row r="30" spans="1:11" ht="14.25" customHeight="1">
      <c r="A30" s="511" t="s">
        <v>74</v>
      </c>
      <c r="B30" s="512">
        <v>15809</v>
      </c>
      <c r="C30" s="512">
        <v>21012</v>
      </c>
      <c r="D30" s="513">
        <v>18</v>
      </c>
      <c r="E30" s="512">
        <v>2502</v>
      </c>
      <c r="F30" s="512">
        <v>1634</v>
      </c>
      <c r="G30" s="512">
        <v>6017</v>
      </c>
      <c r="H30" s="513"/>
      <c r="I30" s="512">
        <v>3689</v>
      </c>
      <c r="J30" s="512">
        <v>1624</v>
      </c>
      <c r="K30" s="512">
        <v>52305</v>
      </c>
    </row>
    <row r="31" spans="1:11" ht="14.25" customHeight="1">
      <c r="A31" s="511" t="s">
        <v>75</v>
      </c>
      <c r="B31" s="512">
        <v>10710</v>
      </c>
      <c r="C31" s="512">
        <v>7803</v>
      </c>
      <c r="D31" s="512">
        <v>2598</v>
      </c>
      <c r="E31" s="512">
        <v>3422</v>
      </c>
      <c r="F31" s="512">
        <v>7132</v>
      </c>
      <c r="G31" s="512">
        <v>16210</v>
      </c>
      <c r="H31" s="513"/>
      <c r="I31" s="512">
        <v>8572</v>
      </c>
      <c r="J31" s="512">
        <v>24803</v>
      </c>
      <c r="K31" s="512">
        <v>81250</v>
      </c>
    </row>
    <row r="32" spans="1:11" ht="14.25" customHeight="1">
      <c r="A32" s="511" t="s">
        <v>78</v>
      </c>
      <c r="B32" s="512">
        <v>25623</v>
      </c>
      <c r="C32" s="512">
        <v>27233</v>
      </c>
      <c r="D32" s="512">
        <v>1759</v>
      </c>
      <c r="E32" s="512">
        <v>7347</v>
      </c>
      <c r="F32" s="512">
        <v>9868</v>
      </c>
      <c r="G32" s="512">
        <v>28716</v>
      </c>
      <c r="H32" s="513"/>
      <c r="I32" s="512">
        <v>13841</v>
      </c>
      <c r="J32" s="512">
        <v>8521</v>
      </c>
      <c r="K32" s="512">
        <v>122908</v>
      </c>
    </row>
    <row r="33" spans="1:11" ht="14.25" customHeight="1">
      <c r="A33" s="511" t="s">
        <v>80</v>
      </c>
      <c r="B33" s="512">
        <v>10044</v>
      </c>
      <c r="C33" s="512">
        <v>11339</v>
      </c>
      <c r="D33" s="513">
        <v>263</v>
      </c>
      <c r="E33" s="513">
        <v>930</v>
      </c>
      <c r="F33" s="512">
        <v>1428</v>
      </c>
      <c r="G33" s="512">
        <v>1631</v>
      </c>
      <c r="H33" s="513">
        <v>203</v>
      </c>
      <c r="I33" s="512">
        <v>1374</v>
      </c>
      <c r="J33" s="513">
        <v>991</v>
      </c>
      <c r="K33" s="512">
        <v>28203</v>
      </c>
    </row>
    <row r="34" spans="1:11" ht="14.25" customHeight="1">
      <c r="A34" s="511" t="s">
        <v>81</v>
      </c>
      <c r="B34" s="512">
        <v>11937</v>
      </c>
      <c r="C34" s="512">
        <v>13135</v>
      </c>
      <c r="D34" s="513"/>
      <c r="E34" s="512">
        <v>1526</v>
      </c>
      <c r="F34" s="512">
        <v>1440</v>
      </c>
      <c r="G34" s="512">
        <v>3942</v>
      </c>
      <c r="H34" s="513"/>
      <c r="I34" s="512">
        <v>2209</v>
      </c>
      <c r="J34" s="512">
        <v>1904</v>
      </c>
      <c r="K34" s="512">
        <v>36093</v>
      </c>
    </row>
    <row r="35" spans="1:11" ht="14.25" customHeight="1">
      <c r="A35" s="511" t="s">
        <v>221</v>
      </c>
      <c r="B35" s="512">
        <v>1937</v>
      </c>
      <c r="C35" s="512">
        <v>1745</v>
      </c>
      <c r="D35" s="513"/>
      <c r="E35" s="513">
        <v>290</v>
      </c>
      <c r="F35" s="513"/>
      <c r="G35" s="513">
        <v>987</v>
      </c>
      <c r="H35" s="513"/>
      <c r="I35" s="513">
        <v>867</v>
      </c>
      <c r="J35" s="513">
        <v>307</v>
      </c>
      <c r="K35" s="512">
        <v>6133</v>
      </c>
    </row>
    <row r="36" spans="1:11" ht="14.25" customHeight="1">
      <c r="A36" s="511" t="s">
        <v>85</v>
      </c>
      <c r="B36" s="512">
        <v>3677</v>
      </c>
      <c r="C36" s="512">
        <v>4468</v>
      </c>
      <c r="D36" s="513"/>
      <c r="E36" s="513">
        <v>406</v>
      </c>
      <c r="F36" s="513">
        <v>240</v>
      </c>
      <c r="G36" s="512">
        <v>1768</v>
      </c>
      <c r="H36" s="513"/>
      <c r="I36" s="512">
        <v>1875</v>
      </c>
      <c r="J36" s="513">
        <v>445</v>
      </c>
      <c r="K36" s="512">
        <v>12879</v>
      </c>
    </row>
    <row r="37" spans="1:11" ht="14.25" customHeight="1">
      <c r="A37" s="511" t="s">
        <v>88</v>
      </c>
      <c r="B37" s="512">
        <v>21273</v>
      </c>
      <c r="C37" s="512">
        <v>17533</v>
      </c>
      <c r="D37" s="513">
        <v>28</v>
      </c>
      <c r="E37" s="512">
        <v>2522</v>
      </c>
      <c r="F37" s="512">
        <v>3889</v>
      </c>
      <c r="G37" s="512">
        <v>7516</v>
      </c>
      <c r="H37" s="513"/>
      <c r="I37" s="512">
        <v>6128</v>
      </c>
      <c r="J37" s="512">
        <v>7903</v>
      </c>
      <c r="K37" s="512">
        <v>66792</v>
      </c>
    </row>
    <row r="38" spans="1:11" ht="14.25" customHeight="1">
      <c r="A38" s="511" t="s">
        <v>222</v>
      </c>
      <c r="B38" s="512">
        <v>31959</v>
      </c>
      <c r="C38" s="512">
        <v>30725</v>
      </c>
      <c r="D38" s="513">
        <v>246</v>
      </c>
      <c r="E38" s="512">
        <v>5893</v>
      </c>
      <c r="F38" s="512">
        <v>11075</v>
      </c>
      <c r="G38" s="512">
        <v>21647</v>
      </c>
      <c r="H38" s="513"/>
      <c r="I38" s="512">
        <v>22198</v>
      </c>
      <c r="J38" s="512">
        <v>12651</v>
      </c>
      <c r="K38" s="512">
        <v>136394</v>
      </c>
    </row>
    <row r="39" spans="1:11" ht="14.25" customHeight="1">
      <c r="A39" s="511" t="s">
        <v>91</v>
      </c>
      <c r="B39" s="512">
        <v>7276</v>
      </c>
      <c r="C39" s="512">
        <v>12047</v>
      </c>
      <c r="D39" s="513"/>
      <c r="E39" s="513">
        <v>476</v>
      </c>
      <c r="F39" s="512">
        <v>1528</v>
      </c>
      <c r="G39" s="512">
        <v>1661</v>
      </c>
      <c r="H39" s="513"/>
      <c r="I39" s="512">
        <v>2339</v>
      </c>
      <c r="J39" s="513">
        <v>791</v>
      </c>
      <c r="K39" s="512">
        <v>26118</v>
      </c>
    </row>
    <row r="40" spans="1:11" ht="14.25" customHeight="1">
      <c r="A40" s="511" t="s">
        <v>92</v>
      </c>
      <c r="B40" s="512">
        <v>45425</v>
      </c>
      <c r="C40" s="512">
        <v>32547</v>
      </c>
      <c r="D40" s="513"/>
      <c r="E40" s="512">
        <v>4438</v>
      </c>
      <c r="F40" s="512">
        <v>10498</v>
      </c>
      <c r="G40" s="512">
        <v>16162</v>
      </c>
      <c r="H40" s="513"/>
      <c r="I40" s="512">
        <v>11656</v>
      </c>
      <c r="J40" s="512">
        <v>23021</v>
      </c>
      <c r="K40" s="512">
        <v>143747</v>
      </c>
    </row>
    <row r="41" spans="1:11" ht="14.25" customHeight="1">
      <c r="A41" s="511" t="s">
        <v>187</v>
      </c>
      <c r="B41" s="512">
        <v>50765</v>
      </c>
      <c r="C41" s="512">
        <v>54104</v>
      </c>
      <c r="D41" s="512">
        <v>3926</v>
      </c>
      <c r="E41" s="512">
        <v>6695</v>
      </c>
      <c r="F41" s="512">
        <v>15979</v>
      </c>
      <c r="G41" s="512">
        <v>22647</v>
      </c>
      <c r="H41" s="513"/>
      <c r="I41" s="512">
        <v>18555</v>
      </c>
      <c r="J41" s="512">
        <v>15983</v>
      </c>
      <c r="K41" s="512">
        <v>188654</v>
      </c>
    </row>
    <row r="42" spans="1:11" ht="14.25" customHeight="1">
      <c r="A42" s="511" t="s">
        <v>97</v>
      </c>
      <c r="B42" s="512">
        <v>13947</v>
      </c>
      <c r="C42" s="512">
        <v>15823</v>
      </c>
      <c r="D42" s="513">
        <v>135</v>
      </c>
      <c r="E42" s="512">
        <v>1537</v>
      </c>
      <c r="F42" s="512">
        <v>1435</v>
      </c>
      <c r="G42" s="512">
        <v>2704</v>
      </c>
      <c r="H42" s="512">
        <v>2515</v>
      </c>
      <c r="I42" s="512">
        <v>3091</v>
      </c>
      <c r="J42" s="512">
        <v>1679</v>
      </c>
      <c r="K42" s="512">
        <v>42866</v>
      </c>
    </row>
    <row r="43" spans="1:11" ht="14.25" customHeight="1">
      <c r="A43" s="511" t="s">
        <v>99</v>
      </c>
      <c r="B43" s="512">
        <v>12525</v>
      </c>
      <c r="C43" s="512">
        <v>20379</v>
      </c>
      <c r="D43" s="513">
        <v>123</v>
      </c>
      <c r="E43" s="512">
        <v>1053</v>
      </c>
      <c r="F43" s="512">
        <v>1524</v>
      </c>
      <c r="G43" s="512">
        <v>3700</v>
      </c>
      <c r="H43" s="513"/>
      <c r="I43" s="512">
        <v>2447</v>
      </c>
      <c r="J43" s="512">
        <v>5683</v>
      </c>
      <c r="K43" s="512">
        <v>47434</v>
      </c>
    </row>
    <row r="44" spans="1:11" ht="14.25" customHeight="1">
      <c r="A44" s="511" t="s">
        <v>100</v>
      </c>
      <c r="B44" s="512">
        <v>12403</v>
      </c>
      <c r="C44" s="512">
        <v>17916</v>
      </c>
      <c r="D44" s="513">
        <v>113</v>
      </c>
      <c r="E44" s="512">
        <v>1911</v>
      </c>
      <c r="F44" s="512">
        <v>2165</v>
      </c>
      <c r="G44" s="512">
        <v>4391</v>
      </c>
      <c r="H44" s="513"/>
      <c r="I44" s="512">
        <v>3432</v>
      </c>
      <c r="J44" s="512">
        <v>1811</v>
      </c>
      <c r="K44" s="512">
        <v>44142</v>
      </c>
    </row>
    <row r="45" spans="1:11" ht="14.25" customHeight="1">
      <c r="A45" s="511" t="s">
        <v>223</v>
      </c>
      <c r="B45" s="512">
        <v>43416</v>
      </c>
      <c r="C45" s="512">
        <v>37272</v>
      </c>
      <c r="D45" s="513"/>
      <c r="E45" s="512">
        <v>5503</v>
      </c>
      <c r="F45" s="512">
        <v>4930</v>
      </c>
      <c r="G45" s="512">
        <v>23375</v>
      </c>
      <c r="H45" s="512">
        <v>2832</v>
      </c>
      <c r="I45" s="512">
        <v>12948</v>
      </c>
      <c r="J45" s="512">
        <v>47707</v>
      </c>
      <c r="K45" s="512">
        <v>177983</v>
      </c>
    </row>
    <row r="46" spans="1:11" ht="14.25" customHeight="1">
      <c r="A46" s="511" t="s">
        <v>103</v>
      </c>
      <c r="B46" s="512">
        <v>7581</v>
      </c>
      <c r="C46" s="512">
        <v>7844</v>
      </c>
      <c r="D46" s="513"/>
      <c r="E46" s="513">
        <v>203</v>
      </c>
      <c r="F46" s="512">
        <v>2044</v>
      </c>
      <c r="G46" s="512">
        <v>2118</v>
      </c>
      <c r="H46" s="513"/>
      <c r="I46" s="512">
        <v>3099</v>
      </c>
      <c r="J46" s="513">
        <v>564</v>
      </c>
      <c r="K46" s="512">
        <v>23453</v>
      </c>
    </row>
    <row r="47" spans="1:11" ht="14.25" customHeight="1">
      <c r="A47" s="511" t="s">
        <v>105</v>
      </c>
      <c r="B47" s="512">
        <v>42908</v>
      </c>
      <c r="C47" s="512">
        <v>58176</v>
      </c>
      <c r="D47" s="512">
        <v>1814</v>
      </c>
      <c r="E47" s="512">
        <v>4862</v>
      </c>
      <c r="F47" s="512">
        <v>7097</v>
      </c>
      <c r="G47" s="512">
        <v>15347</v>
      </c>
      <c r="H47" s="513"/>
      <c r="I47" s="512">
        <v>15557</v>
      </c>
      <c r="J47" s="512">
        <v>14840</v>
      </c>
      <c r="K47" s="512">
        <v>160601</v>
      </c>
    </row>
    <row r="48" spans="1:11" ht="14.25" customHeight="1">
      <c r="A48" s="511" t="s">
        <v>106</v>
      </c>
      <c r="B48" s="512">
        <v>60022</v>
      </c>
      <c r="C48" s="512">
        <v>36697</v>
      </c>
      <c r="D48" s="513">
        <v>569</v>
      </c>
      <c r="E48" s="512">
        <v>3927</v>
      </c>
      <c r="F48" s="512">
        <v>10220</v>
      </c>
      <c r="G48" s="512">
        <v>12752</v>
      </c>
      <c r="H48" s="513"/>
      <c r="I48" s="512">
        <v>5938</v>
      </c>
      <c r="J48" s="512">
        <v>1331</v>
      </c>
      <c r="K48" s="512">
        <v>131456</v>
      </c>
    </row>
    <row r="49" spans="1:11" ht="14.25" customHeight="1">
      <c r="A49" s="511" t="s">
        <v>107</v>
      </c>
      <c r="B49" s="512">
        <v>8041</v>
      </c>
      <c r="C49" s="512">
        <v>10225</v>
      </c>
      <c r="D49" s="513">
        <v>913</v>
      </c>
      <c r="E49" s="512">
        <v>1905</v>
      </c>
      <c r="F49" s="513">
        <v>841</v>
      </c>
      <c r="G49" s="512">
        <v>2906</v>
      </c>
      <c r="H49" s="513"/>
      <c r="I49" s="512">
        <v>2962</v>
      </c>
      <c r="J49" s="513">
        <v>565</v>
      </c>
      <c r="K49" s="512">
        <v>28358</v>
      </c>
    </row>
    <row r="50" spans="1:11" ht="14.25" customHeight="1">
      <c r="A50" s="511" t="s">
        <v>109</v>
      </c>
      <c r="B50" s="512">
        <v>13271</v>
      </c>
      <c r="C50" s="512">
        <v>10888</v>
      </c>
      <c r="D50" s="513">
        <v>187</v>
      </c>
      <c r="E50" s="512">
        <v>2393</v>
      </c>
      <c r="F50" s="512">
        <v>1504</v>
      </c>
      <c r="G50" s="512">
        <v>3155</v>
      </c>
      <c r="H50" s="513"/>
      <c r="I50" s="512">
        <v>3706</v>
      </c>
      <c r="J50" s="513">
        <v>77</v>
      </c>
      <c r="K50" s="512">
        <v>35181</v>
      </c>
    </row>
    <row r="51" spans="1:11" ht="14.25" customHeight="1">
      <c r="A51" s="3"/>
      <c r="B51" s="279"/>
      <c r="C51" s="279"/>
      <c r="D51" s="279"/>
      <c r="E51" s="279"/>
      <c r="F51" s="279"/>
      <c r="G51" s="279"/>
      <c r="H51" s="279"/>
      <c r="I51" s="279"/>
      <c r="J51" s="279"/>
      <c r="K51" s="279"/>
    </row>
    <row r="52" spans="1:11" ht="14.25" customHeight="1">
      <c r="A52" s="3"/>
      <c r="B52" s="279"/>
      <c r="C52" s="279"/>
      <c r="D52" s="279"/>
      <c r="E52" s="279"/>
      <c r="F52" s="279"/>
      <c r="G52" s="279"/>
      <c r="H52" s="279"/>
      <c r="I52" s="279"/>
      <c r="J52" s="279"/>
      <c r="K52" s="279"/>
    </row>
    <row r="53" spans="1:11" ht="14.25" customHeight="1">
      <c r="A53" s="3"/>
      <c r="B53" s="279"/>
      <c r="C53" s="279"/>
      <c r="D53" s="279"/>
      <c r="E53" s="279"/>
      <c r="F53" s="279"/>
      <c r="G53" s="279"/>
      <c r="H53" s="279"/>
      <c r="I53" s="279"/>
      <c r="J53" s="279"/>
      <c r="K53" s="279"/>
    </row>
    <row r="54" spans="1:11" ht="14.25" customHeight="1">
      <c r="A54" s="3"/>
      <c r="B54" s="279"/>
      <c r="C54" s="279"/>
      <c r="D54" s="279"/>
      <c r="E54" s="279"/>
      <c r="F54" s="279"/>
      <c r="G54" s="279"/>
      <c r="H54" s="279"/>
      <c r="I54" s="279"/>
      <c r="J54" s="279"/>
      <c r="K54" s="279"/>
    </row>
    <row r="55" spans="1:11" ht="14.25" customHeight="1">
      <c r="A55" s="3"/>
      <c r="B55" s="279"/>
      <c r="C55" s="279"/>
      <c r="D55" s="279"/>
      <c r="E55" s="279"/>
      <c r="F55" s="279"/>
      <c r="G55" s="279"/>
      <c r="H55" s="279"/>
      <c r="I55" s="279"/>
      <c r="J55" s="279"/>
      <c r="K55" s="279"/>
    </row>
    <row r="56" spans="1:11" ht="14.25" customHeight="1">
      <c r="A56" s="3"/>
      <c r="B56" s="3"/>
      <c r="C56" s="19"/>
      <c r="D56" s="19"/>
      <c r="E56" s="3"/>
      <c r="F56" s="19"/>
      <c r="G56" s="19"/>
      <c r="H56" s="19"/>
      <c r="I56" s="3"/>
      <c r="J56" s="19"/>
      <c r="K56" s="19"/>
    </row>
    <row r="57" spans="1:11" ht="14.25" customHeight="1">
      <c r="A57" s="3"/>
      <c r="B57" s="19"/>
      <c r="C57" s="19"/>
      <c r="D57" s="3"/>
      <c r="E57" s="19"/>
      <c r="F57" s="19"/>
      <c r="G57" s="19"/>
      <c r="H57" s="3"/>
      <c r="I57" s="19"/>
      <c r="J57" s="19"/>
      <c r="K57" s="19"/>
    </row>
    <row r="58" spans="1:11" ht="14.25" customHeight="1">
      <c r="A58" s="265"/>
    </row>
    <row r="59" spans="1:11" ht="14.25" customHeight="1">
      <c r="A59" s="265"/>
    </row>
    <row r="60" spans="1:11" ht="14.25" customHeight="1">
      <c r="A60" s="38"/>
    </row>
    <row r="61" spans="1:11" ht="14.25" customHeight="1">
      <c r="A61" s="38"/>
    </row>
    <row r="62" spans="1:11" ht="14.25" customHeight="1">
      <c r="A62" s="38"/>
    </row>
    <row r="63" spans="1:11" ht="14.25" customHeight="1">
      <c r="A63" s="38"/>
    </row>
    <row r="64" spans="1:11" ht="14.25" customHeight="1">
      <c r="A64" s="38"/>
    </row>
    <row r="65" spans="1:1" ht="14.25" customHeight="1">
      <c r="A65" s="38"/>
    </row>
    <row r="66" spans="1:1" ht="14.25" customHeight="1">
      <c r="A66" s="38"/>
    </row>
    <row r="67" spans="1:1" ht="14.25" customHeight="1">
      <c r="A67" s="38"/>
    </row>
    <row r="68" spans="1:1" ht="14.25" customHeight="1">
      <c r="A68" s="38"/>
    </row>
    <row r="69" spans="1:1" ht="14.25" customHeight="1">
      <c r="A69" s="38"/>
    </row>
    <row r="70" spans="1:1" ht="14.25" customHeight="1">
      <c r="A70" s="38"/>
    </row>
    <row r="71" spans="1:1" ht="14.25" customHeight="1">
      <c r="A71" s="38"/>
    </row>
    <row r="72" spans="1:1" ht="14.25" customHeight="1">
      <c r="A72" s="38"/>
    </row>
    <row r="73" spans="1:1" ht="14.25" customHeight="1">
      <c r="A73" s="38"/>
    </row>
    <row r="74" spans="1:1" ht="14.25" customHeight="1">
      <c r="A74" s="38"/>
    </row>
    <row r="75" spans="1:1" ht="14.25" customHeight="1">
      <c r="A75" s="38"/>
    </row>
    <row r="76" spans="1:1" ht="14.25" customHeight="1">
      <c r="A76" s="38"/>
    </row>
    <row r="77" spans="1:1" ht="14.25" customHeight="1">
      <c r="A77" s="38"/>
    </row>
    <row r="78" spans="1:1" ht="14.25" customHeight="1">
      <c r="A78" s="38"/>
    </row>
    <row r="79" spans="1:1" ht="14.25" customHeight="1">
      <c r="A79" s="38"/>
    </row>
    <row r="80" spans="1:1" ht="14.25" customHeight="1">
      <c r="A80" s="38"/>
    </row>
    <row r="81" spans="1:22" ht="14.25" customHeight="1">
      <c r="A81" s="38"/>
      <c r="V81" s="580"/>
    </row>
    <row r="82" spans="1:22" ht="14.25" customHeight="1">
      <c r="A82" s="38"/>
      <c r="V82" s="580"/>
    </row>
    <row r="83" spans="1:22" ht="14.25" customHeight="1">
      <c r="A83" s="38"/>
      <c r="V83" s="580"/>
    </row>
    <row r="84" spans="1:22" ht="14.25" customHeight="1">
      <c r="A84" s="38"/>
      <c r="V84" s="580"/>
    </row>
    <row r="85" spans="1:22" ht="14.25" customHeight="1">
      <c r="A85" s="38"/>
      <c r="V85" s="580"/>
    </row>
    <row r="86" spans="1:22" ht="14.25" customHeight="1">
      <c r="A86" s="38"/>
      <c r="V86" s="580"/>
    </row>
    <row r="87" spans="1:22" ht="14.25" customHeight="1">
      <c r="A87" s="38"/>
      <c r="V87" s="580"/>
    </row>
    <row r="88" spans="1:22" ht="14.25" customHeight="1">
      <c r="A88" s="38"/>
      <c r="V88" s="580"/>
    </row>
    <row r="89" spans="1:22" ht="14.25" customHeight="1">
      <c r="A89" s="38"/>
      <c r="V89" s="580"/>
    </row>
    <row r="90" spans="1:22" ht="14.25" customHeight="1">
      <c r="A90" s="38"/>
      <c r="V90" s="580"/>
    </row>
    <row r="91" spans="1:22" ht="14.25" customHeight="1">
      <c r="A91" s="38"/>
      <c r="V91" s="580"/>
    </row>
    <row r="92" spans="1:22" ht="14.25" customHeight="1">
      <c r="A92" s="38"/>
      <c r="V92" s="580"/>
    </row>
    <row r="93" spans="1:22" ht="14.25" customHeight="1">
      <c r="A93" s="38"/>
      <c r="V93" s="580"/>
    </row>
    <row r="94" spans="1:22" ht="14.25" customHeight="1">
      <c r="A94" s="38"/>
      <c r="L94" s="511"/>
      <c r="M94" s="511"/>
      <c r="N94" s="511"/>
      <c r="O94" s="511"/>
      <c r="P94" s="511"/>
      <c r="Q94" s="511"/>
      <c r="R94" s="511"/>
      <c r="S94" s="511"/>
      <c r="T94" s="511"/>
      <c r="U94" s="511"/>
      <c r="V94" s="511"/>
    </row>
    <row r="95" spans="1:22" ht="14.25" customHeight="1">
      <c r="A95" s="38"/>
      <c r="L95" s="511"/>
      <c r="M95" s="511"/>
      <c r="N95" s="511"/>
      <c r="O95" s="511"/>
      <c r="P95" s="511"/>
      <c r="Q95" s="511"/>
      <c r="R95" s="511"/>
      <c r="S95" s="511"/>
      <c r="T95" s="511"/>
      <c r="U95" s="511"/>
      <c r="V95" s="511"/>
    </row>
    <row r="96" spans="1:22" ht="14.25" customHeight="1">
      <c r="A96" s="38"/>
      <c r="L96" s="511"/>
      <c r="M96" s="511"/>
      <c r="N96" s="511"/>
      <c r="O96" s="511"/>
      <c r="P96" s="511"/>
      <c r="Q96" s="511"/>
      <c r="R96" s="511"/>
      <c r="S96" s="511"/>
      <c r="T96" s="511"/>
      <c r="U96" s="511"/>
      <c r="V96" s="511"/>
    </row>
    <row r="97" spans="1:22" ht="14.25" customHeight="1">
      <c r="A97" s="38"/>
      <c r="L97" s="511"/>
      <c r="M97" s="511"/>
      <c r="N97" s="511"/>
      <c r="O97" s="511"/>
      <c r="P97" s="511"/>
      <c r="Q97" s="511"/>
      <c r="R97" s="511"/>
      <c r="S97" s="511"/>
      <c r="T97" s="511"/>
      <c r="U97" s="511"/>
      <c r="V97" s="511"/>
    </row>
    <row r="98" spans="1:22" ht="14.25" customHeight="1">
      <c r="A98" s="3"/>
      <c r="L98" s="511"/>
      <c r="M98" s="511"/>
      <c r="N98" s="511"/>
      <c r="O98" s="511"/>
      <c r="P98" s="511"/>
      <c r="Q98" s="511"/>
      <c r="R98" s="511"/>
      <c r="S98" s="511"/>
      <c r="T98" s="511"/>
      <c r="U98" s="511"/>
      <c r="V98" s="511"/>
    </row>
    <row r="99" spans="1:22" ht="14.25" customHeight="1">
      <c r="A99" s="8"/>
      <c r="L99" s="511"/>
      <c r="M99" s="511"/>
      <c r="N99" s="511"/>
      <c r="O99" s="511"/>
      <c r="P99" s="511"/>
      <c r="Q99" s="511"/>
      <c r="R99" s="511"/>
      <c r="S99" s="511"/>
      <c r="T99" s="511"/>
      <c r="U99" s="511"/>
      <c r="V99" s="511"/>
    </row>
    <row r="100" spans="1:22" ht="14.25" customHeight="1">
      <c r="A100" s="8"/>
      <c r="L100" s="511"/>
      <c r="M100" s="511"/>
      <c r="N100" s="511"/>
      <c r="O100" s="511"/>
      <c r="P100" s="511"/>
      <c r="Q100" s="511"/>
      <c r="R100" s="511"/>
      <c r="S100" s="511"/>
      <c r="T100" s="511"/>
      <c r="U100" s="511"/>
      <c r="V100" s="511"/>
    </row>
    <row r="101" spans="1:22" ht="14.25" customHeight="1">
      <c r="A101" s="8"/>
      <c r="L101" s="511"/>
      <c r="M101" s="511"/>
      <c r="N101" s="511"/>
      <c r="O101" s="511"/>
      <c r="P101" s="511"/>
      <c r="Q101" s="511"/>
      <c r="R101" s="511"/>
      <c r="S101" s="511"/>
      <c r="T101" s="511"/>
      <c r="U101" s="511"/>
      <c r="V101" s="511"/>
    </row>
    <row r="102" spans="1:22" ht="14.25" customHeight="1">
      <c r="A102" s="3"/>
      <c r="L102" s="511"/>
      <c r="M102" s="511"/>
      <c r="N102" s="511"/>
      <c r="O102" s="511"/>
      <c r="P102" s="511"/>
      <c r="Q102" s="511"/>
      <c r="R102" s="511"/>
      <c r="S102" s="511"/>
      <c r="T102" s="511"/>
      <c r="U102" s="511"/>
      <c r="V102" s="511"/>
    </row>
    <row r="103" spans="1:22" ht="14.25" customHeight="1">
      <c r="A103" s="3"/>
      <c r="L103" s="511"/>
      <c r="M103" s="511"/>
      <c r="N103" s="511"/>
      <c r="O103" s="511"/>
      <c r="P103" s="511"/>
      <c r="Q103" s="511"/>
      <c r="R103" s="511"/>
      <c r="S103" s="511"/>
      <c r="T103" s="511"/>
      <c r="U103" s="511"/>
      <c r="V103" s="511"/>
    </row>
    <row r="104" spans="1:22" ht="14.25" customHeight="1">
      <c r="A104" s="3"/>
      <c r="B104" s="41"/>
      <c r="C104" s="41"/>
      <c r="D104" s="41"/>
      <c r="E104" s="41"/>
      <c r="F104" s="41"/>
      <c r="G104" s="41"/>
      <c r="H104" s="41"/>
      <c r="I104" s="41"/>
      <c r="J104" s="41"/>
      <c r="K104" s="41"/>
      <c r="L104" s="511"/>
      <c r="M104" s="511"/>
      <c r="N104" s="511"/>
      <c r="O104" s="511"/>
      <c r="P104" s="511"/>
      <c r="Q104" s="511"/>
      <c r="R104" s="511"/>
      <c r="S104" s="511"/>
      <c r="T104" s="511"/>
      <c r="U104" s="511"/>
      <c r="V104" s="511"/>
    </row>
    <row r="105" spans="1:22" ht="14.25" customHeight="1">
      <c r="A105" s="3"/>
      <c r="B105" s="41"/>
      <c r="C105" s="41"/>
      <c r="D105" s="41"/>
      <c r="E105" s="41"/>
      <c r="F105" s="41"/>
      <c r="G105" s="41"/>
      <c r="H105" s="41"/>
      <c r="I105" s="41"/>
      <c r="J105" s="41"/>
      <c r="K105" s="41"/>
      <c r="L105" s="511"/>
      <c r="M105" s="511"/>
      <c r="N105" s="511"/>
      <c r="O105" s="511"/>
      <c r="P105" s="511"/>
      <c r="Q105" s="511"/>
      <c r="R105" s="511"/>
      <c r="S105" s="511"/>
      <c r="T105" s="511"/>
      <c r="U105" s="511"/>
      <c r="V105" s="511"/>
    </row>
    <row r="106" spans="1:22" ht="14.25" customHeight="1">
      <c r="A106" s="3"/>
      <c r="B106" s="41"/>
      <c r="C106" s="41"/>
      <c r="D106" s="41"/>
      <c r="E106" s="41"/>
      <c r="F106" s="41"/>
      <c r="G106" s="41"/>
      <c r="H106" s="41"/>
      <c r="I106" s="41"/>
      <c r="J106" s="41"/>
      <c r="K106" s="41"/>
      <c r="L106" s="511"/>
      <c r="M106" s="511"/>
      <c r="N106" s="511"/>
      <c r="O106" s="511"/>
      <c r="P106" s="511"/>
      <c r="Q106" s="511"/>
      <c r="R106" s="511"/>
      <c r="S106" s="511"/>
      <c r="T106" s="511"/>
      <c r="U106" s="511"/>
      <c r="V106" s="511"/>
    </row>
    <row r="107" spans="1:22" ht="14.25" customHeight="1">
      <c r="A107" s="3"/>
      <c r="B107" s="41"/>
      <c r="C107" s="41"/>
      <c r="D107" s="41"/>
      <c r="E107" s="41"/>
      <c r="F107" s="41"/>
      <c r="G107" s="41"/>
      <c r="H107" s="41"/>
      <c r="I107" s="41"/>
      <c r="J107" s="41"/>
      <c r="K107" s="41"/>
      <c r="L107" s="511"/>
      <c r="M107" s="511"/>
      <c r="N107" s="511"/>
      <c r="O107" s="511"/>
      <c r="P107" s="511"/>
      <c r="Q107" s="511"/>
      <c r="R107" s="511"/>
      <c r="S107" s="511"/>
      <c r="T107" s="511"/>
      <c r="U107" s="511"/>
      <c r="V107" s="511"/>
    </row>
    <row r="108" spans="1:22" ht="14.25" customHeight="1">
      <c r="A108" s="3"/>
      <c r="B108" s="41"/>
      <c r="C108" s="41"/>
      <c r="D108" s="41"/>
      <c r="E108" s="41"/>
      <c r="F108" s="41"/>
      <c r="G108" s="41"/>
      <c r="H108" s="41"/>
      <c r="I108" s="41"/>
      <c r="J108" s="41"/>
      <c r="K108" s="41"/>
      <c r="L108" s="511"/>
      <c r="M108" s="511"/>
      <c r="N108" s="511"/>
      <c r="O108" s="511"/>
      <c r="P108" s="511"/>
      <c r="Q108" s="511"/>
      <c r="R108" s="511"/>
      <c r="S108" s="511"/>
      <c r="T108" s="511"/>
      <c r="U108" s="511"/>
      <c r="V108" s="511"/>
    </row>
    <row r="109" spans="1:22" ht="14.25" customHeight="1">
      <c r="A109" s="3"/>
      <c r="B109" s="41"/>
      <c r="C109" s="41"/>
      <c r="D109" s="41"/>
      <c r="E109" s="41"/>
      <c r="F109" s="41"/>
      <c r="G109" s="41"/>
      <c r="H109" s="41"/>
      <c r="I109" s="41"/>
      <c r="J109" s="41"/>
      <c r="K109" s="41"/>
      <c r="L109" s="511"/>
      <c r="M109" s="511"/>
      <c r="N109" s="511"/>
      <c r="O109" s="511"/>
      <c r="P109" s="511"/>
      <c r="Q109" s="511"/>
      <c r="R109" s="511"/>
      <c r="S109" s="511"/>
      <c r="T109" s="511"/>
      <c r="U109" s="511"/>
      <c r="V109" s="511"/>
    </row>
    <row r="110" spans="1:22" ht="14.25" customHeight="1">
      <c r="A110" s="3"/>
      <c r="B110" s="41"/>
      <c r="C110" s="41"/>
      <c r="D110" s="41"/>
      <c r="E110" s="41"/>
      <c r="F110" s="41"/>
      <c r="G110" s="41"/>
      <c r="H110" s="41"/>
      <c r="I110" s="41"/>
      <c r="J110" s="41"/>
      <c r="K110" s="41"/>
      <c r="L110" s="511"/>
      <c r="M110" s="511"/>
      <c r="N110" s="511"/>
      <c r="O110" s="511"/>
      <c r="P110" s="511"/>
      <c r="Q110" s="511"/>
      <c r="R110" s="511"/>
      <c r="S110" s="511"/>
      <c r="T110" s="511"/>
      <c r="U110" s="511"/>
      <c r="V110" s="511"/>
    </row>
    <row r="111" spans="1:22" ht="14.25" customHeight="1">
      <c r="A111" s="3"/>
      <c r="B111" s="41"/>
      <c r="C111" s="41"/>
      <c r="D111" s="41"/>
      <c r="E111" s="41"/>
      <c r="F111" s="41"/>
      <c r="G111" s="41"/>
      <c r="H111" s="41"/>
      <c r="I111" s="41"/>
      <c r="J111" s="41"/>
      <c r="K111" s="41"/>
      <c r="L111" s="511"/>
      <c r="M111" s="511"/>
      <c r="N111" s="511"/>
      <c r="O111" s="511"/>
      <c r="P111" s="511"/>
      <c r="Q111" s="511"/>
      <c r="R111" s="511"/>
      <c r="S111" s="511"/>
      <c r="T111" s="511"/>
      <c r="U111" s="511"/>
      <c r="V111" s="511"/>
    </row>
    <row r="112" spans="1:22" ht="14.25" customHeight="1">
      <c r="A112" s="3"/>
      <c r="B112" s="41"/>
      <c r="C112" s="41"/>
      <c r="D112" s="41"/>
      <c r="E112" s="41"/>
      <c r="F112" s="41"/>
      <c r="G112" s="41"/>
      <c r="H112" s="41"/>
      <c r="I112" s="41"/>
      <c r="J112" s="41"/>
      <c r="K112" s="41"/>
      <c r="L112" s="511"/>
      <c r="M112" s="511"/>
      <c r="N112" s="511"/>
      <c r="O112" s="511"/>
      <c r="P112" s="511"/>
      <c r="Q112" s="511"/>
      <c r="R112" s="511"/>
      <c r="S112" s="511"/>
      <c r="T112" s="511"/>
      <c r="U112" s="511"/>
      <c r="V112" s="511"/>
    </row>
    <row r="113" spans="1:22" ht="14.25" customHeight="1">
      <c r="A113" s="3"/>
      <c r="B113" s="41"/>
      <c r="C113" s="41"/>
      <c r="D113" s="41"/>
      <c r="E113" s="41"/>
      <c r="F113" s="41"/>
      <c r="G113" s="41"/>
      <c r="H113" s="41"/>
      <c r="I113" s="41"/>
      <c r="J113" s="41"/>
      <c r="K113" s="41"/>
      <c r="L113" s="511"/>
      <c r="M113" s="511"/>
      <c r="N113" s="511"/>
      <c r="O113" s="511"/>
      <c r="P113" s="511"/>
      <c r="Q113" s="511"/>
      <c r="R113" s="511"/>
      <c r="S113" s="511"/>
      <c r="T113" s="511"/>
      <c r="U113" s="511"/>
      <c r="V113" s="511"/>
    </row>
    <row r="114" spans="1:22" ht="14.25" customHeight="1">
      <c r="A114" s="3"/>
      <c r="B114" s="41"/>
      <c r="C114" s="41"/>
      <c r="D114" s="41"/>
      <c r="E114" s="41"/>
      <c r="F114" s="41"/>
      <c r="G114" s="41"/>
      <c r="H114" s="41"/>
      <c r="I114" s="41"/>
      <c r="J114" s="41"/>
      <c r="K114" s="41"/>
      <c r="L114" s="511"/>
      <c r="M114" s="511"/>
      <c r="N114" s="511"/>
      <c r="O114" s="511"/>
      <c r="P114" s="511"/>
      <c r="Q114" s="511"/>
      <c r="R114" s="511"/>
      <c r="S114" s="511"/>
      <c r="T114" s="511"/>
      <c r="U114" s="511"/>
      <c r="V114" s="511"/>
    </row>
    <row r="115" spans="1:22" ht="14.25" customHeight="1">
      <c r="A115" s="3"/>
      <c r="B115" s="41"/>
      <c r="C115" s="41"/>
      <c r="D115" s="41"/>
      <c r="E115" s="41"/>
      <c r="F115" s="41"/>
      <c r="G115" s="41"/>
      <c r="H115" s="41"/>
      <c r="I115" s="41"/>
      <c r="J115" s="41"/>
      <c r="K115" s="41"/>
      <c r="L115" s="511"/>
      <c r="M115" s="511"/>
      <c r="N115" s="511"/>
      <c r="O115" s="511"/>
      <c r="P115" s="511"/>
      <c r="Q115" s="511"/>
      <c r="R115" s="511"/>
      <c r="S115" s="511"/>
      <c r="T115" s="511"/>
      <c r="U115" s="511"/>
      <c r="V115" s="511"/>
    </row>
    <row r="116" spans="1:22" ht="14.25" customHeight="1">
      <c r="A116" s="3"/>
      <c r="B116" s="41"/>
      <c r="C116" s="41"/>
      <c r="D116" s="41"/>
      <c r="E116" s="41"/>
      <c r="F116" s="41"/>
      <c r="G116" s="41"/>
      <c r="H116" s="41"/>
      <c r="I116" s="41"/>
      <c r="J116" s="41"/>
      <c r="K116" s="41"/>
      <c r="L116" s="511"/>
      <c r="M116" s="511"/>
      <c r="N116" s="511"/>
      <c r="O116" s="511"/>
      <c r="P116" s="511"/>
      <c r="Q116" s="511"/>
      <c r="R116" s="511"/>
      <c r="S116" s="511"/>
      <c r="T116" s="511"/>
      <c r="U116" s="511"/>
      <c r="V116" s="511"/>
    </row>
    <row r="117" spans="1:22" ht="14.25" customHeight="1">
      <c r="A117" s="3"/>
      <c r="B117" s="41"/>
      <c r="C117" s="41"/>
      <c r="D117" s="41"/>
      <c r="E117" s="41"/>
      <c r="F117" s="41"/>
      <c r="G117" s="41"/>
      <c r="H117" s="41"/>
      <c r="I117" s="41"/>
      <c r="J117" s="41"/>
      <c r="K117" s="41"/>
      <c r="L117" s="511"/>
      <c r="M117" s="511"/>
      <c r="N117" s="511"/>
      <c r="O117" s="511"/>
      <c r="P117" s="511"/>
      <c r="Q117" s="511"/>
      <c r="R117" s="511"/>
      <c r="S117" s="511"/>
      <c r="T117" s="511"/>
      <c r="U117" s="511"/>
      <c r="V117" s="511"/>
    </row>
    <row r="118" spans="1:22" ht="14.25" customHeight="1">
      <c r="A118" s="3"/>
      <c r="B118" s="41"/>
      <c r="C118" s="41"/>
      <c r="D118" s="41"/>
      <c r="E118" s="41"/>
      <c r="F118" s="41"/>
      <c r="G118" s="41"/>
      <c r="H118" s="41"/>
      <c r="I118" s="41"/>
      <c r="J118" s="41"/>
      <c r="K118" s="41"/>
      <c r="L118" s="511"/>
      <c r="M118" s="511"/>
      <c r="N118" s="511"/>
      <c r="O118" s="511"/>
      <c r="P118" s="511"/>
      <c r="Q118" s="511"/>
      <c r="R118" s="511"/>
      <c r="S118" s="511"/>
      <c r="T118" s="511"/>
      <c r="U118" s="511"/>
      <c r="V118" s="511"/>
    </row>
    <row r="119" spans="1:22" ht="14.25" customHeight="1">
      <c r="A119" s="3"/>
      <c r="B119" s="41"/>
      <c r="C119" s="41"/>
      <c r="D119" s="41"/>
      <c r="E119" s="41"/>
      <c r="F119" s="41"/>
      <c r="G119" s="41"/>
      <c r="H119" s="41"/>
      <c r="I119" s="41"/>
      <c r="J119" s="41"/>
      <c r="K119" s="41"/>
      <c r="L119" s="511"/>
      <c r="M119" s="511"/>
      <c r="N119" s="511"/>
      <c r="O119" s="511"/>
      <c r="P119" s="511"/>
      <c r="Q119" s="511"/>
      <c r="R119" s="511"/>
      <c r="S119" s="511"/>
      <c r="T119" s="511"/>
      <c r="U119" s="511"/>
      <c r="V119" s="511"/>
    </row>
    <row r="120" spans="1:22" ht="14.25" customHeight="1">
      <c r="A120" s="3"/>
      <c r="B120" s="41"/>
      <c r="C120" s="41"/>
      <c r="D120" s="41"/>
      <c r="E120" s="41"/>
      <c r="F120" s="41"/>
      <c r="G120" s="41"/>
      <c r="H120" s="41"/>
      <c r="I120" s="41"/>
      <c r="J120" s="41"/>
      <c r="K120" s="41"/>
      <c r="L120" s="511"/>
      <c r="M120" s="511"/>
      <c r="N120" s="511"/>
      <c r="O120" s="511"/>
      <c r="P120" s="511"/>
      <c r="Q120" s="511"/>
      <c r="R120" s="511"/>
      <c r="S120" s="511"/>
      <c r="T120" s="511"/>
      <c r="U120" s="511"/>
      <c r="V120" s="511"/>
    </row>
    <row r="121" spans="1:22" ht="14.25" customHeight="1">
      <c r="A121" s="3"/>
      <c r="B121" s="41"/>
      <c r="C121" s="41"/>
      <c r="D121" s="41"/>
      <c r="E121" s="41"/>
      <c r="F121" s="41"/>
      <c r="G121" s="41"/>
      <c r="H121" s="41"/>
      <c r="I121" s="41"/>
      <c r="J121" s="41"/>
      <c r="K121" s="41"/>
      <c r="L121" s="511"/>
      <c r="M121" s="511"/>
      <c r="N121" s="511"/>
      <c r="O121" s="511"/>
      <c r="P121" s="511"/>
      <c r="Q121" s="511"/>
      <c r="R121" s="511"/>
      <c r="S121" s="511"/>
      <c r="T121" s="511"/>
      <c r="U121" s="511"/>
      <c r="V121" s="511"/>
    </row>
    <row r="122" spans="1:22" ht="14.25" customHeight="1">
      <c r="A122" s="3"/>
      <c r="B122" s="41"/>
      <c r="C122" s="41"/>
      <c r="D122" s="41"/>
      <c r="E122" s="41"/>
      <c r="F122" s="41"/>
      <c r="G122" s="41"/>
      <c r="H122" s="41"/>
      <c r="I122" s="41"/>
      <c r="J122" s="41"/>
      <c r="K122" s="41"/>
      <c r="L122" s="511"/>
      <c r="M122" s="511"/>
      <c r="N122" s="511"/>
      <c r="O122" s="511"/>
      <c r="P122" s="511"/>
      <c r="Q122" s="511"/>
      <c r="R122" s="511"/>
      <c r="S122" s="511"/>
      <c r="T122" s="511"/>
      <c r="U122" s="511"/>
      <c r="V122" s="511"/>
    </row>
    <row r="123" spans="1:22" ht="14.25" customHeight="1">
      <c r="A123" s="3"/>
      <c r="B123" s="41"/>
      <c r="C123" s="41"/>
      <c r="D123" s="41"/>
      <c r="E123" s="41"/>
      <c r="F123" s="41"/>
      <c r="G123" s="41"/>
      <c r="H123" s="41"/>
      <c r="I123" s="41"/>
      <c r="J123" s="41"/>
      <c r="K123" s="41"/>
      <c r="L123" s="511"/>
      <c r="M123" s="511"/>
      <c r="N123" s="511"/>
      <c r="O123" s="511"/>
      <c r="P123" s="511"/>
      <c r="Q123" s="511"/>
      <c r="R123" s="511"/>
      <c r="S123" s="511"/>
      <c r="T123" s="511"/>
      <c r="U123" s="511"/>
      <c r="V123" s="511"/>
    </row>
    <row r="124" spans="1:22" ht="14.25" customHeight="1">
      <c r="A124" s="3"/>
      <c r="B124" s="41"/>
      <c r="C124" s="41"/>
      <c r="D124" s="41"/>
      <c r="E124" s="41"/>
      <c r="F124" s="41"/>
      <c r="G124" s="41"/>
      <c r="H124" s="41"/>
      <c r="I124" s="41"/>
      <c r="J124" s="41"/>
      <c r="K124" s="41"/>
      <c r="L124" s="511"/>
      <c r="M124" s="511"/>
      <c r="N124" s="511"/>
      <c r="O124" s="511"/>
      <c r="P124" s="511"/>
      <c r="Q124" s="511"/>
      <c r="R124" s="511"/>
      <c r="S124" s="511"/>
      <c r="T124" s="511"/>
      <c r="U124" s="511"/>
      <c r="V124" s="511"/>
    </row>
    <row r="125" spans="1:22" ht="14.25" customHeight="1">
      <c r="B125" s="41"/>
      <c r="C125" s="41"/>
      <c r="D125" s="41"/>
      <c r="E125" s="41"/>
      <c r="F125" s="41"/>
      <c r="G125" s="41"/>
      <c r="H125" s="41"/>
      <c r="I125" s="41"/>
      <c r="J125" s="41"/>
      <c r="K125" s="41"/>
      <c r="L125" s="511"/>
      <c r="M125" s="511"/>
      <c r="N125" s="511"/>
      <c r="O125" s="511"/>
      <c r="P125" s="511"/>
      <c r="Q125" s="511"/>
      <c r="R125" s="511"/>
      <c r="S125" s="511"/>
      <c r="T125" s="511"/>
      <c r="U125" s="511"/>
      <c r="V125" s="511"/>
    </row>
    <row r="126" spans="1:22" ht="14.25" customHeight="1">
      <c r="B126" s="44"/>
      <c r="C126" s="44"/>
      <c r="D126" s="44"/>
      <c r="E126" s="44"/>
      <c r="F126" s="44"/>
      <c r="G126" s="44"/>
      <c r="H126" s="44"/>
      <c r="I126" s="44"/>
      <c r="J126" s="44"/>
      <c r="K126" s="44"/>
      <c r="L126" s="511"/>
      <c r="M126" s="511"/>
      <c r="N126" s="511"/>
      <c r="O126" s="511"/>
      <c r="P126" s="511"/>
      <c r="Q126" s="511"/>
      <c r="R126" s="511"/>
      <c r="S126" s="511"/>
      <c r="T126" s="511"/>
      <c r="U126" s="511"/>
      <c r="V126" s="511"/>
    </row>
    <row r="127" spans="1:22" ht="14.25" customHeight="1">
      <c r="B127" s="44"/>
      <c r="C127" s="44"/>
      <c r="D127" s="44"/>
      <c r="E127" s="44"/>
      <c r="F127" s="44"/>
      <c r="G127" s="44"/>
      <c r="H127" s="44"/>
      <c r="I127" s="44"/>
      <c r="J127" s="44"/>
      <c r="K127" s="44"/>
      <c r="L127" s="511"/>
      <c r="M127" s="511"/>
      <c r="N127" s="511"/>
      <c r="O127" s="511"/>
      <c r="P127" s="511"/>
      <c r="Q127" s="511"/>
      <c r="R127" s="511"/>
      <c r="S127" s="511"/>
      <c r="T127" s="511"/>
      <c r="U127" s="511"/>
      <c r="V127" s="511"/>
    </row>
    <row r="128" spans="1:22" ht="14.25" customHeight="1">
      <c r="B128" s="44"/>
      <c r="C128" s="44"/>
      <c r="D128" s="44"/>
      <c r="E128" s="44"/>
      <c r="F128" s="44"/>
      <c r="G128" s="44"/>
      <c r="H128" s="44"/>
      <c r="I128" s="44"/>
      <c r="J128" s="44"/>
      <c r="K128" s="44"/>
      <c r="L128" s="39"/>
      <c r="V128" s="580"/>
    </row>
    <row r="129" spans="2:12" ht="14.25" customHeight="1">
      <c r="B129" s="44"/>
      <c r="C129" s="44"/>
      <c r="D129" s="44"/>
      <c r="E129" s="44"/>
      <c r="F129" s="44"/>
      <c r="G129" s="44"/>
      <c r="H129" s="44"/>
      <c r="I129" s="44"/>
      <c r="J129" s="44"/>
      <c r="K129" s="44"/>
      <c r="L129" s="39"/>
    </row>
    <row r="130" spans="2:12" ht="14.25" customHeight="1">
      <c r="B130" s="44"/>
      <c r="C130" s="44"/>
      <c r="D130" s="44"/>
      <c r="E130" s="44"/>
      <c r="F130" s="44"/>
      <c r="G130" s="44"/>
      <c r="H130" s="44"/>
      <c r="I130" s="44"/>
      <c r="J130" s="44"/>
      <c r="K130" s="44"/>
      <c r="L130" s="39"/>
    </row>
    <row r="131" spans="2:12" ht="14.25" customHeight="1">
      <c r="B131" s="44"/>
      <c r="C131" s="44"/>
      <c r="D131" s="44"/>
      <c r="E131" s="44"/>
      <c r="F131" s="44"/>
      <c r="G131" s="44"/>
      <c r="H131" s="44"/>
      <c r="I131" s="44"/>
      <c r="J131" s="44"/>
      <c r="K131" s="44"/>
      <c r="L131" s="39"/>
    </row>
    <row r="132" spans="2:12" ht="14.25" customHeight="1">
      <c r="B132" s="44"/>
      <c r="C132" s="44"/>
      <c r="D132" s="44"/>
      <c r="E132" s="44"/>
      <c r="F132" s="44"/>
      <c r="G132" s="44"/>
      <c r="H132" s="44"/>
      <c r="I132" s="44"/>
      <c r="J132" s="44"/>
      <c r="K132" s="44"/>
      <c r="L132" s="39"/>
    </row>
    <row r="133" spans="2:12" ht="14.25" customHeight="1">
      <c r="B133" s="44"/>
      <c r="C133" s="44"/>
      <c r="D133" s="44"/>
      <c r="E133" s="44"/>
      <c r="F133" s="44"/>
      <c r="G133" s="44"/>
      <c r="H133" s="44"/>
      <c r="I133" s="44"/>
      <c r="J133" s="44"/>
      <c r="K133" s="44"/>
      <c r="L133" s="39"/>
    </row>
    <row r="134" spans="2:12" ht="14.25" customHeight="1">
      <c r="B134" s="44"/>
      <c r="C134" s="44"/>
      <c r="D134" s="44"/>
      <c r="E134" s="44"/>
      <c r="F134" s="44"/>
      <c r="G134" s="44"/>
      <c r="H134" s="44"/>
      <c r="I134" s="44"/>
      <c r="J134" s="44"/>
      <c r="K134" s="44"/>
      <c r="L134" s="39"/>
    </row>
    <row r="135" spans="2:12" ht="14.25" customHeight="1">
      <c r="B135" s="44"/>
      <c r="C135" s="44"/>
      <c r="D135" s="44"/>
      <c r="E135" s="44"/>
      <c r="F135" s="44"/>
      <c r="G135" s="44"/>
      <c r="H135" s="44"/>
      <c r="I135" s="44"/>
      <c r="J135" s="44"/>
      <c r="K135" s="44"/>
      <c r="L135" s="39"/>
    </row>
    <row r="136" spans="2:12" ht="14.25" customHeight="1">
      <c r="B136" s="44"/>
      <c r="C136" s="44"/>
      <c r="D136" s="44"/>
      <c r="E136" s="44"/>
      <c r="F136" s="44"/>
      <c r="G136" s="44"/>
      <c r="H136" s="44"/>
      <c r="I136" s="44"/>
      <c r="J136" s="44"/>
      <c r="K136" s="44"/>
      <c r="L136" s="39"/>
    </row>
    <row r="137" spans="2:12" ht="14.25" customHeight="1">
      <c r="B137" s="44"/>
      <c r="C137" s="44"/>
      <c r="D137" s="44"/>
      <c r="E137" s="44"/>
      <c r="F137" s="44"/>
      <c r="G137" s="44"/>
      <c r="H137" s="44"/>
      <c r="I137" s="44"/>
      <c r="J137" s="44"/>
      <c r="K137" s="44"/>
      <c r="L137" s="39"/>
    </row>
    <row r="138" spans="2:12" ht="14.25" customHeight="1">
      <c r="B138" s="44"/>
      <c r="C138" s="44"/>
      <c r="D138" s="44"/>
      <c r="E138" s="44"/>
      <c r="F138" s="44"/>
      <c r="G138" s="44"/>
      <c r="H138" s="44"/>
      <c r="I138" s="44"/>
      <c r="J138" s="44"/>
      <c r="K138" s="44"/>
      <c r="L138" s="39"/>
    </row>
    <row r="139" spans="2:12" ht="14.25" customHeight="1">
      <c r="B139" s="44"/>
      <c r="C139" s="44"/>
      <c r="D139" s="44"/>
      <c r="E139" s="44"/>
      <c r="F139" s="44"/>
      <c r="G139" s="44"/>
      <c r="H139" s="44"/>
      <c r="I139" s="44"/>
      <c r="J139" s="44"/>
      <c r="K139" s="44"/>
      <c r="L139" s="39"/>
    </row>
    <row r="140" spans="2:12" ht="14.25" customHeight="1">
      <c r="B140" s="44"/>
      <c r="C140" s="44"/>
      <c r="D140" s="44"/>
      <c r="E140" s="44"/>
      <c r="F140" s="44"/>
      <c r="G140" s="44"/>
      <c r="H140" s="44"/>
      <c r="I140" s="44"/>
      <c r="J140" s="44"/>
      <c r="K140" s="44"/>
      <c r="L140" s="39"/>
    </row>
    <row r="141" spans="2:12" ht="14.25" customHeight="1">
      <c r="B141" s="44"/>
      <c r="C141" s="44"/>
      <c r="D141" s="44"/>
      <c r="E141" s="44"/>
      <c r="F141" s="44"/>
      <c r="G141" s="44"/>
      <c r="H141" s="44"/>
      <c r="I141" s="44"/>
      <c r="J141" s="44"/>
      <c r="K141" s="44"/>
      <c r="L141" s="39"/>
    </row>
    <row r="142" spans="2:12" ht="14.25" customHeight="1">
      <c r="B142" s="44"/>
      <c r="C142" s="44"/>
      <c r="D142" s="44"/>
      <c r="E142" s="44"/>
      <c r="F142" s="44"/>
      <c r="G142" s="44"/>
      <c r="H142" s="44"/>
      <c r="I142" s="44"/>
      <c r="J142" s="44"/>
      <c r="K142" s="44"/>
      <c r="L142" s="39"/>
    </row>
    <row r="143" spans="2:12" ht="14.25" customHeight="1">
      <c r="B143" s="44"/>
      <c r="C143" s="44"/>
      <c r="D143" s="44"/>
      <c r="E143" s="44"/>
      <c r="F143" s="44"/>
      <c r="G143" s="44"/>
      <c r="H143" s="44"/>
      <c r="I143" s="44"/>
      <c r="J143" s="44"/>
      <c r="K143" s="44"/>
      <c r="L143" s="39"/>
    </row>
    <row r="144" spans="2:12" ht="14.25" customHeight="1">
      <c r="B144" s="44"/>
      <c r="C144" s="44"/>
      <c r="D144" s="44"/>
      <c r="E144" s="44"/>
      <c r="F144" s="44"/>
      <c r="G144" s="44"/>
      <c r="H144" s="44"/>
      <c r="I144" s="44"/>
      <c r="J144" s="44"/>
      <c r="K144" s="44"/>
      <c r="L144" s="39"/>
    </row>
    <row r="145" spans="2:12" ht="14.25" customHeight="1">
      <c r="B145" s="44"/>
      <c r="C145" s="44"/>
      <c r="D145" s="44"/>
      <c r="E145" s="44"/>
      <c r="F145" s="44"/>
      <c r="G145" s="44"/>
      <c r="H145" s="44"/>
      <c r="I145" s="44"/>
      <c r="J145" s="44"/>
      <c r="K145" s="44"/>
      <c r="L145" s="39"/>
    </row>
    <row r="146" spans="2:12" ht="14.25" customHeight="1">
      <c r="B146" s="44"/>
      <c r="C146" s="44"/>
      <c r="D146" s="44"/>
      <c r="E146" s="44"/>
      <c r="F146" s="44"/>
      <c r="G146" s="44"/>
      <c r="H146" s="44"/>
      <c r="I146" s="44"/>
      <c r="J146" s="44"/>
      <c r="K146" s="44"/>
      <c r="L146" s="39"/>
    </row>
    <row r="147" spans="2:12" ht="14.25" customHeight="1">
      <c r="B147" s="44"/>
      <c r="C147" s="44"/>
      <c r="D147" s="44"/>
      <c r="E147" s="44"/>
      <c r="F147" s="44"/>
      <c r="G147" s="44"/>
      <c r="H147" s="44"/>
      <c r="I147" s="44"/>
      <c r="J147" s="44"/>
      <c r="K147" s="44"/>
      <c r="L147" s="39"/>
    </row>
    <row r="148" spans="2:12" ht="14.25" customHeight="1">
      <c r="B148" s="44"/>
      <c r="C148" s="44"/>
      <c r="D148" s="44"/>
      <c r="E148" s="44"/>
      <c r="F148" s="44"/>
      <c r="G148" s="44"/>
      <c r="H148" s="44"/>
      <c r="I148" s="44"/>
      <c r="J148" s="44"/>
      <c r="K148" s="44"/>
      <c r="L148" s="39"/>
    </row>
    <row r="149" spans="2:12" ht="14.25" customHeight="1">
      <c r="B149" s="44"/>
      <c r="C149" s="44"/>
      <c r="D149" s="44"/>
      <c r="E149" s="44"/>
      <c r="F149" s="44"/>
      <c r="G149" s="44"/>
      <c r="H149" s="44"/>
      <c r="I149" s="44"/>
      <c r="J149" s="44"/>
      <c r="K149" s="44"/>
      <c r="L149" s="39"/>
    </row>
    <row r="150" spans="2:12" ht="14.25" customHeight="1">
      <c r="B150" s="44"/>
      <c r="C150" s="44"/>
      <c r="D150" s="44"/>
      <c r="E150" s="44"/>
      <c r="F150" s="44"/>
      <c r="G150" s="44"/>
      <c r="H150" s="44"/>
      <c r="I150" s="44"/>
      <c r="J150" s="44"/>
      <c r="K150" s="44"/>
      <c r="L150" s="39"/>
    </row>
    <row r="151" spans="2:12" ht="14.25" customHeight="1">
      <c r="B151" s="44"/>
      <c r="C151" s="44"/>
      <c r="D151" s="44"/>
      <c r="E151" s="44"/>
      <c r="F151" s="44"/>
      <c r="G151" s="44"/>
      <c r="H151" s="44"/>
      <c r="I151" s="44"/>
      <c r="J151" s="44"/>
      <c r="K151" s="44"/>
      <c r="L151" s="39"/>
    </row>
    <row r="152" spans="2:12" ht="14.25" customHeight="1">
      <c r="B152" s="44"/>
      <c r="C152" s="44"/>
      <c r="D152" s="44"/>
      <c r="E152" s="44"/>
      <c r="F152" s="44"/>
      <c r="G152" s="44"/>
      <c r="H152" s="44"/>
      <c r="I152" s="44"/>
      <c r="J152" s="44"/>
      <c r="K152" s="44"/>
      <c r="L152" s="39"/>
    </row>
    <row r="153" spans="2:12" ht="14.25" customHeight="1">
      <c r="B153" s="44"/>
      <c r="C153" s="44"/>
      <c r="D153" s="44"/>
      <c r="E153" s="44"/>
      <c r="F153" s="44"/>
      <c r="G153" s="44"/>
      <c r="H153" s="44"/>
      <c r="I153" s="44"/>
      <c r="J153" s="44"/>
      <c r="K153" s="44"/>
      <c r="L153" s="39"/>
    </row>
    <row r="154" spans="2:12" ht="14.25" customHeight="1">
      <c r="B154" s="44"/>
      <c r="C154" s="44"/>
      <c r="D154" s="44"/>
      <c r="E154" s="44"/>
      <c r="F154" s="44"/>
      <c r="G154" s="44"/>
      <c r="H154" s="44"/>
      <c r="I154" s="44"/>
      <c r="J154" s="44"/>
      <c r="K154" s="44"/>
      <c r="L154" s="39"/>
    </row>
    <row r="155" spans="2:12" ht="14.25" customHeight="1">
      <c r="B155" s="44"/>
      <c r="C155" s="44"/>
      <c r="D155" s="44"/>
      <c r="E155" s="44"/>
      <c r="F155" s="44"/>
      <c r="G155" s="44"/>
      <c r="H155" s="44"/>
      <c r="I155" s="44"/>
      <c r="J155" s="44"/>
      <c r="K155" s="44"/>
      <c r="L155" s="39"/>
    </row>
    <row r="156" spans="2:12" ht="14.25" customHeight="1">
      <c r="B156" s="44"/>
      <c r="C156" s="44"/>
      <c r="D156" s="44"/>
      <c r="E156" s="44"/>
      <c r="F156" s="44"/>
      <c r="G156" s="44"/>
      <c r="H156" s="44"/>
      <c r="I156" s="44"/>
      <c r="J156" s="44"/>
      <c r="K156" s="44"/>
      <c r="L156" s="39"/>
    </row>
    <row r="157" spans="2:12" ht="14.25" customHeight="1">
      <c r="B157" s="44"/>
      <c r="C157" s="44"/>
      <c r="D157" s="44"/>
      <c r="E157" s="44"/>
      <c r="F157" s="44"/>
      <c r="G157" s="44"/>
      <c r="H157" s="44"/>
      <c r="I157" s="44"/>
      <c r="J157" s="44"/>
      <c r="K157" s="44"/>
      <c r="L157" s="39"/>
    </row>
    <row r="158" spans="2:12" ht="14.25" customHeight="1">
      <c r="B158" s="44"/>
      <c r="C158" s="44"/>
      <c r="D158" s="44"/>
      <c r="E158" s="44"/>
      <c r="F158" s="44"/>
      <c r="G158" s="44"/>
      <c r="H158" s="44"/>
      <c r="I158" s="44"/>
      <c r="J158" s="44"/>
      <c r="K158" s="44"/>
      <c r="L158" s="39"/>
    </row>
    <row r="159" spans="2:12" ht="14.25" customHeight="1">
      <c r="B159" s="44"/>
      <c r="C159" s="44"/>
      <c r="D159" s="44"/>
      <c r="E159" s="44"/>
      <c r="F159" s="44"/>
      <c r="G159" s="44"/>
      <c r="H159" s="44"/>
      <c r="I159" s="44"/>
      <c r="J159" s="44"/>
      <c r="K159" s="44"/>
      <c r="L159" s="39"/>
    </row>
    <row r="160" spans="2:12" ht="14.25" customHeight="1">
      <c r="B160" s="44"/>
      <c r="C160" s="44"/>
      <c r="D160" s="44"/>
      <c r="E160" s="44"/>
      <c r="F160" s="44"/>
      <c r="G160" s="44"/>
      <c r="H160" s="44"/>
      <c r="I160" s="44"/>
      <c r="J160" s="44"/>
      <c r="K160" s="44"/>
      <c r="L160" s="39"/>
    </row>
    <row r="161" spans="2:12" ht="14.25" customHeight="1">
      <c r="B161" s="44"/>
      <c r="C161" s="44"/>
      <c r="D161" s="44"/>
      <c r="E161" s="44"/>
      <c r="F161" s="44"/>
      <c r="G161" s="44"/>
      <c r="H161" s="44"/>
      <c r="I161" s="44"/>
      <c r="J161" s="44"/>
      <c r="K161" s="44"/>
      <c r="L161" s="39"/>
    </row>
    <row r="162" spans="2:12" ht="14.25" customHeight="1">
      <c r="B162" s="44"/>
      <c r="C162" s="44"/>
      <c r="D162" s="44"/>
      <c r="E162" s="44"/>
      <c r="F162" s="44"/>
      <c r="G162" s="44"/>
      <c r="H162" s="44"/>
      <c r="I162" s="44"/>
      <c r="J162" s="44"/>
      <c r="K162" s="44"/>
      <c r="L162" s="39"/>
    </row>
    <row r="163" spans="2:12" ht="14.25" customHeight="1">
      <c r="B163" s="44"/>
      <c r="C163" s="44"/>
      <c r="D163" s="44"/>
      <c r="E163" s="44"/>
      <c r="F163" s="44"/>
      <c r="G163" s="44"/>
      <c r="H163" s="44"/>
      <c r="I163" s="44"/>
      <c r="J163" s="44"/>
      <c r="K163" s="44"/>
      <c r="L163" s="39"/>
    </row>
    <row r="164" spans="2:12" ht="14.25" customHeight="1">
      <c r="B164" s="44"/>
      <c r="C164" s="44"/>
      <c r="D164" s="44"/>
      <c r="E164" s="44"/>
      <c r="F164" s="44"/>
      <c r="G164" s="44"/>
      <c r="H164" s="44"/>
      <c r="I164" s="44"/>
      <c r="J164" s="44"/>
      <c r="K164" s="44"/>
      <c r="L164" s="39"/>
    </row>
    <row r="165" spans="2:12" ht="14.25" customHeight="1">
      <c r="B165" s="44"/>
      <c r="C165" s="44"/>
      <c r="D165" s="44"/>
      <c r="E165" s="44"/>
      <c r="F165" s="44"/>
      <c r="G165" s="44"/>
      <c r="H165" s="44"/>
      <c r="I165" s="44"/>
      <c r="J165" s="44"/>
      <c r="K165" s="44"/>
      <c r="L165" s="39"/>
    </row>
    <row r="166" spans="2:12" ht="14.25" customHeight="1">
      <c r="B166" s="44"/>
      <c r="C166" s="44"/>
      <c r="D166" s="44"/>
      <c r="E166" s="44"/>
      <c r="F166" s="44"/>
      <c r="G166" s="44"/>
      <c r="H166" s="44"/>
      <c r="I166" s="44"/>
      <c r="J166" s="44"/>
      <c r="K166" s="44"/>
      <c r="L166" s="39"/>
    </row>
    <row r="167" spans="2:12" ht="14.25" customHeight="1">
      <c r="B167" s="44"/>
      <c r="C167" s="44"/>
      <c r="D167" s="44"/>
      <c r="E167" s="44"/>
      <c r="F167" s="44"/>
      <c r="G167" s="44"/>
      <c r="H167" s="44"/>
      <c r="I167" s="44"/>
      <c r="J167" s="44"/>
      <c r="K167" s="44"/>
      <c r="L167" s="39"/>
    </row>
    <row r="168" spans="2:12" ht="14.25" customHeight="1">
      <c r="B168" s="44"/>
      <c r="C168" s="44"/>
      <c r="D168" s="44"/>
      <c r="E168" s="44"/>
      <c r="F168" s="44"/>
      <c r="G168" s="44"/>
      <c r="H168" s="44"/>
      <c r="I168" s="44"/>
      <c r="J168" s="44"/>
      <c r="K168" s="44"/>
      <c r="L168" s="39"/>
    </row>
    <row r="169" spans="2:12" ht="14.25" customHeight="1">
      <c r="B169" s="44"/>
      <c r="C169" s="44"/>
      <c r="D169" s="44"/>
      <c r="E169" s="44"/>
      <c r="F169" s="44"/>
      <c r="G169" s="44"/>
      <c r="H169" s="44"/>
      <c r="I169" s="44"/>
      <c r="J169" s="44"/>
      <c r="K169" s="44"/>
      <c r="L169" s="39"/>
    </row>
    <row r="170" spans="2:12" ht="14.25" customHeight="1">
      <c r="B170" s="44"/>
      <c r="C170" s="44"/>
      <c r="D170" s="44"/>
      <c r="E170" s="44"/>
      <c r="F170" s="44"/>
      <c r="G170" s="44"/>
      <c r="H170" s="44"/>
      <c r="I170" s="44"/>
      <c r="J170" s="44"/>
      <c r="K170" s="44"/>
      <c r="L170" s="39"/>
    </row>
    <row r="171" spans="2:12" ht="14.25" customHeight="1">
      <c r="B171" s="44"/>
      <c r="C171" s="44"/>
      <c r="D171" s="44"/>
      <c r="E171" s="44"/>
      <c r="F171" s="44"/>
      <c r="G171" s="44"/>
      <c r="H171" s="44"/>
      <c r="I171" s="44"/>
      <c r="J171" s="44"/>
      <c r="K171" s="44"/>
      <c r="L171" s="39"/>
    </row>
    <row r="172" spans="2:12" ht="14.25" customHeight="1">
      <c r="B172" s="44"/>
      <c r="C172" s="44"/>
      <c r="D172" s="44"/>
      <c r="E172" s="44"/>
      <c r="F172" s="44"/>
      <c r="G172" s="44"/>
      <c r="H172" s="44"/>
      <c r="I172" s="44"/>
      <c r="J172" s="44"/>
      <c r="K172" s="44"/>
      <c r="L172" s="39"/>
    </row>
    <row r="173" spans="2:12" ht="14.25" customHeight="1">
      <c r="B173" s="44"/>
      <c r="C173" s="44"/>
      <c r="D173" s="44"/>
      <c r="E173" s="44"/>
      <c r="F173" s="44"/>
      <c r="G173" s="44"/>
      <c r="H173" s="44"/>
      <c r="I173" s="44"/>
      <c r="J173" s="44"/>
      <c r="K173" s="44"/>
      <c r="L173" s="39"/>
    </row>
    <row r="174" spans="2:12" ht="14.25" customHeight="1">
      <c r="B174" s="44"/>
      <c r="C174" s="44"/>
      <c r="D174" s="44"/>
      <c r="E174" s="44"/>
      <c r="F174" s="44"/>
      <c r="G174" s="44"/>
      <c r="H174" s="44"/>
      <c r="I174" s="44"/>
      <c r="J174" s="44"/>
      <c r="K174" s="44"/>
      <c r="L174" s="39"/>
    </row>
    <row r="175" spans="2:12" ht="14.25" customHeight="1">
      <c r="B175" s="44"/>
      <c r="C175" s="44"/>
      <c r="D175" s="44"/>
      <c r="E175" s="44"/>
      <c r="F175" s="44"/>
      <c r="G175" s="44"/>
      <c r="H175" s="44"/>
      <c r="I175" s="44"/>
      <c r="J175" s="44"/>
      <c r="K175" s="44"/>
      <c r="L175" s="39"/>
    </row>
    <row r="176" spans="2:12" ht="14.25" customHeight="1">
      <c r="B176" s="44"/>
      <c r="C176" s="44"/>
      <c r="D176" s="44"/>
      <c r="E176" s="44"/>
      <c r="F176" s="44"/>
      <c r="G176" s="44"/>
      <c r="H176" s="44"/>
      <c r="I176" s="44"/>
      <c r="J176" s="44"/>
      <c r="K176" s="44"/>
      <c r="L176" s="39"/>
    </row>
    <row r="177" spans="2:12" ht="14.25" customHeight="1">
      <c r="B177" s="44"/>
      <c r="C177" s="44"/>
      <c r="D177" s="44"/>
      <c r="E177" s="44"/>
      <c r="F177" s="44"/>
      <c r="G177" s="44"/>
      <c r="H177" s="44"/>
      <c r="I177" s="44"/>
      <c r="J177" s="44"/>
      <c r="K177" s="44"/>
      <c r="L177" s="39"/>
    </row>
    <row r="178" spans="2:12" ht="14.25" customHeight="1">
      <c r="B178" s="44"/>
      <c r="C178" s="44"/>
      <c r="D178" s="44"/>
      <c r="E178" s="44"/>
      <c r="F178" s="44"/>
      <c r="G178" s="44"/>
      <c r="H178" s="44"/>
      <c r="I178" s="44"/>
      <c r="J178" s="44"/>
      <c r="K178" s="44"/>
      <c r="L178" s="39"/>
    </row>
    <row r="179" spans="2:12" ht="14.25" customHeight="1">
      <c r="B179" s="44"/>
      <c r="C179" s="44"/>
      <c r="D179" s="44"/>
      <c r="E179" s="44"/>
      <c r="F179" s="44"/>
      <c r="G179" s="44"/>
      <c r="H179" s="44"/>
      <c r="I179" s="44"/>
      <c r="J179" s="44"/>
      <c r="K179" s="44"/>
      <c r="L179" s="39"/>
    </row>
    <row r="180" spans="2:12" ht="14.25" customHeight="1">
      <c r="B180" s="44"/>
      <c r="C180" s="44"/>
      <c r="D180" s="44"/>
      <c r="E180" s="44"/>
      <c r="F180" s="44"/>
      <c r="G180" s="44"/>
      <c r="H180" s="44"/>
      <c r="I180" s="44"/>
      <c r="J180" s="44"/>
      <c r="K180" s="44"/>
      <c r="L180" s="39"/>
    </row>
    <row r="181" spans="2:12" ht="14.25" customHeight="1">
      <c r="B181" s="44"/>
      <c r="C181" s="44"/>
      <c r="D181" s="44"/>
      <c r="E181" s="44"/>
      <c r="F181" s="44"/>
      <c r="G181" s="44"/>
      <c r="H181" s="44"/>
      <c r="I181" s="44"/>
      <c r="J181" s="44"/>
      <c r="K181" s="44"/>
      <c r="L181" s="39"/>
    </row>
    <row r="182" spans="2:12" ht="14.25" customHeight="1">
      <c r="B182" s="44"/>
      <c r="C182" s="44"/>
      <c r="D182" s="44"/>
      <c r="E182" s="44"/>
      <c r="F182" s="44"/>
      <c r="G182" s="44"/>
      <c r="H182" s="44"/>
      <c r="I182" s="44"/>
      <c r="J182" s="44"/>
      <c r="K182" s="44"/>
      <c r="L182" s="39"/>
    </row>
    <row r="183" spans="2:12" ht="14.25" customHeight="1">
      <c r="B183" s="44"/>
      <c r="C183" s="44"/>
      <c r="D183" s="44"/>
      <c r="E183" s="44"/>
      <c r="F183" s="44"/>
      <c r="G183" s="44"/>
      <c r="H183" s="44"/>
      <c r="I183" s="44"/>
      <c r="J183" s="44"/>
      <c r="K183" s="44"/>
      <c r="L183" s="39"/>
    </row>
    <row r="184" spans="2:12" ht="14.25" customHeight="1">
      <c r="B184" s="44"/>
      <c r="C184" s="44"/>
      <c r="D184" s="44"/>
      <c r="E184" s="44"/>
      <c r="F184" s="44"/>
      <c r="G184" s="44"/>
      <c r="H184" s="44"/>
      <c r="I184" s="44"/>
      <c r="J184" s="44"/>
      <c r="K184" s="44"/>
      <c r="L184" s="39"/>
    </row>
    <row r="185" spans="2:12" ht="14.25" customHeight="1">
      <c r="B185" s="44"/>
      <c r="C185" s="44"/>
      <c r="D185" s="44"/>
      <c r="E185" s="44"/>
      <c r="F185" s="44"/>
      <c r="G185" s="44"/>
      <c r="H185" s="44"/>
      <c r="I185" s="44"/>
      <c r="J185" s="44"/>
      <c r="K185" s="44"/>
      <c r="L185" s="39"/>
    </row>
    <row r="186" spans="2:12" ht="14.25" customHeight="1">
      <c r="B186" s="44"/>
      <c r="C186" s="44"/>
      <c r="D186" s="44"/>
      <c r="E186" s="44"/>
      <c r="F186" s="44"/>
      <c r="G186" s="44"/>
      <c r="H186" s="44"/>
      <c r="I186" s="44"/>
      <c r="J186" s="44"/>
      <c r="K186" s="44"/>
      <c r="L186" s="39"/>
    </row>
    <row r="187" spans="2:12" ht="14.25" customHeight="1">
      <c r="B187" s="44"/>
      <c r="C187" s="44"/>
      <c r="D187" s="44"/>
      <c r="E187" s="44"/>
      <c r="F187" s="44"/>
      <c r="G187" s="44"/>
      <c r="H187" s="44"/>
      <c r="I187" s="44"/>
      <c r="J187" s="44"/>
      <c r="K187" s="44"/>
      <c r="L187" s="39"/>
    </row>
    <row r="188" spans="2:12" ht="14.25" customHeight="1">
      <c r="B188" s="44"/>
      <c r="C188" s="44"/>
      <c r="D188" s="44"/>
      <c r="E188" s="44"/>
      <c r="F188" s="44"/>
      <c r="G188" s="44"/>
      <c r="H188" s="44"/>
      <c r="I188" s="44"/>
      <c r="J188" s="44"/>
      <c r="K188" s="44"/>
      <c r="L188" s="39"/>
    </row>
    <row r="189" spans="2:12" ht="14.25" customHeight="1">
      <c r="B189" s="44"/>
      <c r="C189" s="44"/>
      <c r="D189" s="44"/>
      <c r="E189" s="44"/>
      <c r="F189" s="44"/>
      <c r="G189" s="44"/>
      <c r="H189" s="44"/>
      <c r="I189" s="44"/>
      <c r="J189" s="44"/>
      <c r="K189" s="44"/>
      <c r="L189" s="39"/>
    </row>
    <row r="190" spans="2:12" ht="14.25" customHeight="1">
      <c r="B190" s="44"/>
      <c r="C190" s="44"/>
      <c r="D190" s="44"/>
      <c r="E190" s="44"/>
      <c r="F190" s="44"/>
      <c r="G190" s="44"/>
      <c r="H190" s="44"/>
      <c r="I190" s="44"/>
      <c r="J190" s="44"/>
      <c r="K190" s="44"/>
      <c r="L190" s="39"/>
    </row>
    <row r="191" spans="2:12" ht="14.25" customHeight="1">
      <c r="B191" s="44"/>
      <c r="C191" s="44"/>
      <c r="D191" s="44"/>
      <c r="E191" s="44"/>
      <c r="F191" s="44"/>
      <c r="G191" s="44"/>
      <c r="H191" s="44"/>
      <c r="I191" s="44"/>
      <c r="J191" s="44"/>
      <c r="K191" s="44"/>
      <c r="L191" s="39"/>
    </row>
    <row r="192" spans="2:12" ht="14.25" customHeight="1">
      <c r="B192" s="44"/>
      <c r="C192" s="44"/>
      <c r="D192" s="44"/>
      <c r="E192" s="44"/>
      <c r="F192" s="44"/>
      <c r="G192" s="44"/>
      <c r="H192" s="44"/>
      <c r="I192" s="44"/>
      <c r="J192" s="44"/>
      <c r="K192" s="44"/>
      <c r="L192" s="39"/>
    </row>
    <row r="193" spans="2:12" ht="14.25" customHeight="1">
      <c r="B193" s="44"/>
      <c r="C193" s="44"/>
      <c r="D193" s="44"/>
      <c r="E193" s="44"/>
      <c r="F193" s="44"/>
      <c r="G193" s="44"/>
      <c r="H193" s="44"/>
      <c r="I193" s="44"/>
      <c r="J193" s="44"/>
      <c r="K193" s="44"/>
      <c r="L193" s="39"/>
    </row>
    <row r="194" spans="2:12" ht="14.25" customHeight="1">
      <c r="B194" s="44"/>
      <c r="C194" s="44"/>
      <c r="D194" s="44"/>
      <c r="E194" s="44"/>
      <c r="F194" s="44"/>
      <c r="G194" s="44"/>
      <c r="H194" s="44"/>
      <c r="I194" s="44"/>
      <c r="J194" s="44"/>
      <c r="K194" s="44"/>
      <c r="L194" s="39"/>
    </row>
    <row r="195" spans="2:12" ht="14.25" customHeight="1">
      <c r="B195" s="44"/>
      <c r="C195" s="44"/>
      <c r="D195" s="44"/>
      <c r="E195" s="44"/>
      <c r="F195" s="44"/>
      <c r="G195" s="44"/>
      <c r="H195" s="44"/>
      <c r="I195" s="44"/>
      <c r="J195" s="44"/>
      <c r="K195" s="44"/>
      <c r="L195" s="39"/>
    </row>
    <row r="196" spans="2:12" ht="14.25" customHeight="1">
      <c r="B196" s="44"/>
      <c r="C196" s="44"/>
      <c r="D196" s="44"/>
      <c r="E196" s="44"/>
      <c r="F196" s="44"/>
      <c r="G196" s="44"/>
      <c r="H196" s="44"/>
      <c r="I196" s="44"/>
      <c r="J196" s="44"/>
      <c r="K196" s="44"/>
      <c r="L196" s="39"/>
    </row>
    <row r="197" spans="2:12" ht="14.25" customHeight="1">
      <c r="B197" s="44"/>
      <c r="C197" s="44"/>
      <c r="D197" s="44"/>
      <c r="E197" s="44"/>
      <c r="F197" s="44"/>
      <c r="G197" s="44"/>
      <c r="H197" s="44"/>
      <c r="I197" s="44"/>
      <c r="J197" s="44"/>
      <c r="K197" s="44"/>
      <c r="L197" s="39"/>
    </row>
    <row r="198" spans="2:12" ht="14.25" customHeight="1">
      <c r="B198" s="44"/>
      <c r="C198" s="44"/>
      <c r="D198" s="44"/>
      <c r="E198" s="44"/>
      <c r="F198" s="44"/>
      <c r="G198" s="44"/>
      <c r="H198" s="44"/>
      <c r="I198" s="44"/>
      <c r="J198" s="44"/>
      <c r="K198" s="44"/>
      <c r="L198" s="39"/>
    </row>
    <row r="199" spans="2:12" ht="14.25" customHeight="1">
      <c r="B199" s="44"/>
      <c r="C199" s="44"/>
      <c r="D199" s="44"/>
      <c r="E199" s="44"/>
      <c r="F199" s="44"/>
      <c r="G199" s="44"/>
      <c r="H199" s="44"/>
      <c r="I199" s="44"/>
      <c r="J199" s="44"/>
      <c r="K199" s="44"/>
      <c r="L199" s="39"/>
    </row>
    <row r="200" spans="2:12" ht="14.25" customHeight="1">
      <c r="B200" s="44"/>
      <c r="C200" s="44"/>
      <c r="D200" s="44"/>
      <c r="E200" s="44"/>
      <c r="F200" s="44"/>
      <c r="G200" s="44"/>
      <c r="H200" s="44"/>
      <c r="I200" s="44"/>
      <c r="J200" s="44"/>
      <c r="K200" s="44"/>
      <c r="L200" s="39"/>
    </row>
    <row r="201" spans="2:12" ht="14.25" customHeight="1">
      <c r="B201" s="44"/>
      <c r="C201" s="44"/>
      <c r="D201" s="44"/>
      <c r="E201" s="44"/>
      <c r="F201" s="44"/>
      <c r="G201" s="44"/>
      <c r="H201" s="44"/>
      <c r="I201" s="44"/>
      <c r="J201" s="44"/>
      <c r="K201" s="44"/>
      <c r="L201" s="39"/>
    </row>
    <row r="202" spans="2:12" ht="14.25" customHeight="1">
      <c r="B202" s="44"/>
      <c r="C202" s="44"/>
      <c r="D202" s="44"/>
      <c r="E202" s="44"/>
      <c r="F202" s="44"/>
      <c r="G202" s="44"/>
      <c r="H202" s="44"/>
      <c r="I202" s="44"/>
      <c r="J202" s="44"/>
      <c r="K202" s="44"/>
      <c r="L202" s="39"/>
    </row>
    <row r="203" spans="2:12" ht="14.25" customHeight="1">
      <c r="B203" s="44"/>
      <c r="C203" s="44"/>
      <c r="D203" s="44"/>
      <c r="E203" s="44"/>
      <c r="F203" s="44"/>
      <c r="G203" s="44"/>
      <c r="H203" s="44"/>
      <c r="I203" s="44"/>
      <c r="J203" s="44"/>
      <c r="K203" s="44"/>
      <c r="L203" s="39"/>
    </row>
    <row r="204" spans="2:12" ht="14.25" customHeight="1">
      <c r="B204" s="44"/>
      <c r="C204" s="44"/>
      <c r="D204" s="44"/>
      <c r="E204" s="44"/>
      <c r="F204" s="44"/>
      <c r="G204" s="44"/>
      <c r="H204" s="44"/>
      <c r="I204" s="44"/>
      <c r="J204" s="44"/>
      <c r="K204" s="44"/>
      <c r="L204" s="39"/>
    </row>
    <row r="205" spans="2:12" ht="14.25" customHeight="1">
      <c r="B205" s="44"/>
      <c r="C205" s="44"/>
      <c r="D205" s="44"/>
      <c r="E205" s="44"/>
      <c r="F205" s="44"/>
      <c r="G205" s="44"/>
      <c r="H205" s="44"/>
      <c r="I205" s="44"/>
      <c r="J205" s="44"/>
      <c r="K205" s="44"/>
      <c r="L205" s="39"/>
    </row>
    <row r="206" spans="2:12" ht="14.25" customHeight="1">
      <c r="B206" s="44"/>
      <c r="C206" s="44"/>
      <c r="D206" s="44"/>
      <c r="E206" s="44"/>
      <c r="F206" s="44"/>
      <c r="G206" s="44"/>
      <c r="H206" s="44"/>
      <c r="I206" s="44"/>
      <c r="J206" s="44"/>
      <c r="K206" s="44"/>
      <c r="L206" s="39"/>
    </row>
    <row r="207" spans="2:12" ht="14.25" customHeight="1">
      <c r="B207" s="44"/>
      <c r="C207" s="44"/>
      <c r="D207" s="44"/>
      <c r="E207" s="44"/>
      <c r="F207" s="44"/>
      <c r="G207" s="44"/>
      <c r="H207" s="44"/>
      <c r="I207" s="44"/>
      <c r="J207" s="44"/>
      <c r="K207" s="44"/>
      <c r="L207" s="39"/>
    </row>
    <row r="208" spans="2:12" ht="14.25" customHeight="1">
      <c r="B208" s="44"/>
      <c r="C208" s="44"/>
      <c r="D208" s="44"/>
      <c r="E208" s="44"/>
      <c r="F208" s="44"/>
      <c r="G208" s="44"/>
      <c r="H208" s="44"/>
      <c r="I208" s="44"/>
      <c r="J208" s="44"/>
      <c r="K208" s="44"/>
      <c r="L208" s="39"/>
    </row>
    <row r="209" spans="2:12" ht="14.25" customHeight="1">
      <c r="B209" s="44"/>
      <c r="C209" s="44"/>
      <c r="D209" s="44"/>
      <c r="E209" s="44"/>
      <c r="F209" s="44"/>
      <c r="G209" s="44"/>
      <c r="H209" s="44"/>
      <c r="I209" s="44"/>
      <c r="J209" s="44"/>
      <c r="K209" s="44"/>
      <c r="L209" s="39"/>
    </row>
    <row r="210" spans="2:12" ht="14.25" customHeight="1">
      <c r="B210" s="44"/>
      <c r="C210" s="44"/>
      <c r="D210" s="44"/>
      <c r="E210" s="44"/>
      <c r="F210" s="44"/>
      <c r="G210" s="44"/>
      <c r="H210" s="44"/>
      <c r="I210" s="44"/>
      <c r="J210" s="44"/>
      <c r="K210" s="44"/>
      <c r="L210" s="39"/>
    </row>
    <row r="211" spans="2:12" ht="14.25" customHeight="1">
      <c r="B211" s="44"/>
      <c r="C211" s="44"/>
      <c r="D211" s="44"/>
      <c r="E211" s="44"/>
      <c r="F211" s="44"/>
      <c r="G211" s="44"/>
      <c r="H211" s="44"/>
      <c r="I211" s="44"/>
      <c r="J211" s="44"/>
      <c r="K211" s="44"/>
      <c r="L211" s="39"/>
    </row>
    <row r="212" spans="2:12" ht="14.25" customHeight="1">
      <c r="B212" s="44"/>
      <c r="C212" s="44"/>
      <c r="D212" s="44"/>
      <c r="E212" s="44"/>
      <c r="F212" s="44"/>
      <c r="G212" s="44"/>
      <c r="H212" s="44"/>
      <c r="I212" s="44"/>
      <c r="J212" s="44"/>
      <c r="K212" s="44"/>
      <c r="L212" s="39"/>
    </row>
    <row r="213" spans="2:12" ht="14.25" customHeight="1">
      <c r="B213" s="44"/>
      <c r="C213" s="44"/>
      <c r="D213" s="44"/>
      <c r="E213" s="44"/>
      <c r="F213" s="44"/>
      <c r="G213" s="44"/>
      <c r="H213" s="44"/>
      <c r="I213" s="44"/>
      <c r="J213" s="44"/>
      <c r="K213" s="44"/>
      <c r="L213" s="39"/>
    </row>
    <row r="214" spans="2:12" ht="14.25" customHeight="1">
      <c r="B214" s="44"/>
      <c r="C214" s="44"/>
      <c r="D214" s="44"/>
      <c r="E214" s="44"/>
      <c r="F214" s="44"/>
      <c r="G214" s="44"/>
      <c r="H214" s="44"/>
      <c r="I214" s="44"/>
      <c r="J214" s="44"/>
      <c r="K214" s="44"/>
      <c r="L214" s="39"/>
    </row>
    <row r="215" spans="2:12" ht="14.25" customHeight="1">
      <c r="B215" s="44"/>
      <c r="C215" s="44"/>
      <c r="D215" s="44"/>
      <c r="E215" s="44"/>
      <c r="F215" s="44"/>
      <c r="G215" s="44"/>
      <c r="H215" s="44"/>
      <c r="I215" s="44"/>
      <c r="J215" s="44"/>
      <c r="K215" s="44"/>
      <c r="L215" s="39"/>
    </row>
    <row r="216" spans="2:12" ht="14.25" customHeight="1">
      <c r="B216" s="44"/>
      <c r="C216" s="44"/>
      <c r="D216" s="44"/>
      <c r="E216" s="44"/>
      <c r="F216" s="44"/>
      <c r="G216" s="44"/>
      <c r="H216" s="44"/>
      <c r="I216" s="44"/>
      <c r="J216" s="44"/>
      <c r="K216" s="44"/>
      <c r="L216" s="39"/>
    </row>
    <row r="217" spans="2:12" ht="14.25" customHeight="1">
      <c r="B217" s="44"/>
      <c r="C217" s="44"/>
      <c r="D217" s="44"/>
      <c r="E217" s="44"/>
      <c r="F217" s="44"/>
      <c r="G217" s="44"/>
      <c r="H217" s="44"/>
      <c r="I217" s="44"/>
      <c r="J217" s="44"/>
      <c r="K217" s="44"/>
      <c r="L217" s="39"/>
    </row>
    <row r="218" spans="2:12" ht="14.25" customHeight="1">
      <c r="B218" s="44"/>
      <c r="C218" s="44"/>
      <c r="D218" s="44"/>
      <c r="E218" s="44"/>
      <c r="F218" s="44"/>
      <c r="G218" s="44"/>
      <c r="H218" s="44"/>
      <c r="I218" s="44"/>
      <c r="J218" s="44"/>
      <c r="K218" s="44"/>
      <c r="L218" s="39"/>
    </row>
    <row r="219" spans="2:12" ht="14.25" customHeight="1">
      <c r="B219" s="44"/>
      <c r="C219" s="44"/>
      <c r="D219" s="44"/>
      <c r="E219" s="44"/>
      <c r="F219" s="44"/>
      <c r="G219" s="44"/>
      <c r="H219" s="44"/>
      <c r="I219" s="44"/>
      <c r="J219" s="44"/>
      <c r="K219" s="44"/>
      <c r="L219" s="39"/>
    </row>
    <row r="220" spans="2:12" ht="14.25" customHeight="1">
      <c r="B220" s="44"/>
      <c r="C220" s="44"/>
      <c r="D220" s="44"/>
      <c r="E220" s="44"/>
      <c r="F220" s="44"/>
      <c r="G220" s="44"/>
      <c r="H220" s="44"/>
      <c r="I220" s="44"/>
      <c r="J220" s="44"/>
      <c r="K220" s="44"/>
      <c r="L220" s="39"/>
    </row>
    <row r="221" spans="2:12" ht="14.25" customHeight="1">
      <c r="L221" s="39"/>
    </row>
  </sheetData>
  <sortState xmlns:xlrd2="http://schemas.microsoft.com/office/spreadsheetml/2017/richdata2" ref="L4:X93">
    <sortCondition ref="L4:L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U100"/>
  <sheetViews>
    <sheetView zoomScaleNormal="100" workbookViewId="0">
      <pane ySplit="3" topLeftCell="A4" activePane="bottomLeft" state="frozen"/>
      <selection activeCell="J2" sqref="J2"/>
      <selection pane="bottomLeft" activeCell="M1" sqref="M1"/>
    </sheetView>
  </sheetViews>
  <sheetFormatPr defaultColWidth="9.140625" defaultRowHeight="14.25" customHeight="1"/>
  <cols>
    <col min="1" max="1" width="19.140625" customWidth="1"/>
    <col min="2" max="2" width="8.5703125" style="37" bestFit="1" customWidth="1"/>
    <col min="3" max="3" width="8.140625" style="37" bestFit="1" customWidth="1"/>
    <col min="4" max="4" width="6.5703125" style="37" customWidth="1"/>
    <col min="5" max="5" width="7" style="37" bestFit="1" customWidth="1"/>
    <col min="6" max="6" width="7.7109375" style="37" bestFit="1" customWidth="1"/>
    <col min="7" max="7" width="8.140625" style="37" bestFit="1" customWidth="1"/>
    <col min="8" max="8" width="6.85546875" style="37" bestFit="1" customWidth="1"/>
    <col min="9" max="9" width="7" style="37" bestFit="1" customWidth="1"/>
    <col min="10" max="10" width="8" style="37" bestFit="1" customWidth="1"/>
    <col min="11" max="11" width="9.28515625" style="37" customWidth="1"/>
    <col min="12" max="13" width="10.140625" bestFit="1" customWidth="1"/>
  </cols>
  <sheetData>
    <row r="1" spans="1:21" ht="16.5" customHeight="1">
      <c r="A1" s="10" t="s">
        <v>372</v>
      </c>
      <c r="L1" s="87"/>
      <c r="M1" s="87"/>
      <c r="N1" s="87"/>
      <c r="O1" s="87"/>
      <c r="P1" s="87"/>
      <c r="Q1" s="87"/>
      <c r="R1" s="87"/>
      <c r="S1" s="87"/>
      <c r="T1" s="87"/>
      <c r="U1" s="87"/>
    </row>
    <row r="2" spans="1:21" ht="6.95" customHeight="1">
      <c r="A2" s="10"/>
      <c r="L2" s="87"/>
      <c r="M2" s="87"/>
      <c r="N2" s="87"/>
      <c r="O2" s="87"/>
      <c r="P2" s="87"/>
      <c r="Q2" s="87"/>
      <c r="R2" s="87"/>
      <c r="S2" s="87"/>
      <c r="T2" s="87"/>
      <c r="U2" s="87"/>
    </row>
    <row r="3" spans="1:21" s="204" customFormat="1" ht="49.5" customHeight="1">
      <c r="A3" s="300"/>
      <c r="B3" s="212" t="s">
        <v>328</v>
      </c>
      <c r="C3" s="212" t="s">
        <v>380</v>
      </c>
      <c r="D3" s="212" t="s">
        <v>375</v>
      </c>
      <c r="E3" s="212" t="s">
        <v>376</v>
      </c>
      <c r="F3" s="212" t="s">
        <v>381</v>
      </c>
      <c r="G3" s="212" t="s">
        <v>382</v>
      </c>
      <c r="H3" s="212" t="s">
        <v>383</v>
      </c>
      <c r="I3" s="212" t="s">
        <v>377</v>
      </c>
      <c r="J3" s="212" t="s">
        <v>384</v>
      </c>
      <c r="K3" s="212" t="s">
        <v>379</v>
      </c>
      <c r="M3" s="178"/>
      <c r="N3" s="178"/>
      <c r="O3" s="8"/>
      <c r="P3" s="203"/>
      <c r="Q3" s="203"/>
      <c r="R3" s="8"/>
      <c r="S3" s="8"/>
      <c r="T3" s="203"/>
    </row>
    <row r="4" spans="1:21" ht="14.25" customHeight="1">
      <c r="A4" s="511" t="s">
        <v>110</v>
      </c>
      <c r="B4" s="512">
        <v>50866</v>
      </c>
      <c r="C4" s="512">
        <v>47356</v>
      </c>
      <c r="D4" s="512">
        <v>5784</v>
      </c>
      <c r="E4" s="512">
        <v>12472</v>
      </c>
      <c r="F4" s="512">
        <v>27485</v>
      </c>
      <c r="G4" s="512">
        <v>45446</v>
      </c>
      <c r="H4" s="512">
        <v>2054</v>
      </c>
      <c r="I4" s="512">
        <v>21199</v>
      </c>
      <c r="J4" s="512">
        <v>8279</v>
      </c>
      <c r="K4" s="512">
        <v>220941</v>
      </c>
    </row>
    <row r="5" spans="1:21" ht="14.25" customHeight="1">
      <c r="A5" s="511" t="s">
        <v>225</v>
      </c>
      <c r="B5" s="512">
        <v>47768</v>
      </c>
      <c r="C5" s="512">
        <v>44242</v>
      </c>
      <c r="D5" s="513">
        <v>888</v>
      </c>
      <c r="E5" s="512">
        <v>6202</v>
      </c>
      <c r="F5" s="512">
        <v>11939</v>
      </c>
      <c r="G5" s="512">
        <v>18918</v>
      </c>
      <c r="H5" s="513"/>
      <c r="I5" s="512">
        <v>13651</v>
      </c>
      <c r="J5" s="512">
        <v>1836</v>
      </c>
      <c r="K5" s="512">
        <v>145444</v>
      </c>
    </row>
    <row r="6" spans="1:21" ht="14.25" customHeight="1">
      <c r="A6" s="511" t="s">
        <v>113</v>
      </c>
      <c r="B6" s="512">
        <v>27444</v>
      </c>
      <c r="C6" s="512">
        <v>30649</v>
      </c>
      <c r="D6" s="513">
        <v>163</v>
      </c>
      <c r="E6" s="512">
        <v>2863</v>
      </c>
      <c r="F6" s="512">
        <v>5724</v>
      </c>
      <c r="G6" s="512">
        <v>10619</v>
      </c>
      <c r="H6" s="513"/>
      <c r="I6" s="512">
        <v>7207</v>
      </c>
      <c r="J6" s="512">
        <v>10653</v>
      </c>
      <c r="K6" s="512">
        <v>95322</v>
      </c>
    </row>
    <row r="7" spans="1:21" ht="14.25" customHeight="1">
      <c r="A7" s="511" t="s">
        <v>226</v>
      </c>
      <c r="B7" s="512">
        <v>35109</v>
      </c>
      <c r="C7" s="512">
        <v>56334</v>
      </c>
      <c r="D7" s="513">
        <v>257</v>
      </c>
      <c r="E7" s="512">
        <v>3908</v>
      </c>
      <c r="F7" s="512">
        <v>3491</v>
      </c>
      <c r="G7" s="512">
        <v>6700</v>
      </c>
      <c r="H7" s="513"/>
      <c r="I7" s="512">
        <v>9734</v>
      </c>
      <c r="J7" s="512">
        <v>7516</v>
      </c>
      <c r="K7" s="512">
        <v>123049</v>
      </c>
    </row>
    <row r="8" spans="1:21" ht="14.25" customHeight="1">
      <c r="A8" s="511" t="s">
        <v>115</v>
      </c>
      <c r="B8" s="512">
        <v>17104</v>
      </c>
      <c r="C8" s="512">
        <v>15739</v>
      </c>
      <c r="D8" s="513"/>
      <c r="E8" s="512">
        <v>2275</v>
      </c>
      <c r="F8" s="512">
        <v>3580</v>
      </c>
      <c r="G8" s="512">
        <v>2330</v>
      </c>
      <c r="H8" s="513"/>
      <c r="I8" s="512">
        <v>3662</v>
      </c>
      <c r="J8" s="512">
        <v>6681</v>
      </c>
      <c r="K8" s="512">
        <v>51371</v>
      </c>
    </row>
    <row r="9" spans="1:21" ht="14.25" customHeight="1">
      <c r="A9" s="511" t="s">
        <v>117</v>
      </c>
      <c r="B9" s="512">
        <v>21731</v>
      </c>
      <c r="C9" s="512">
        <v>14843</v>
      </c>
      <c r="D9" s="513"/>
      <c r="E9" s="512">
        <v>2130</v>
      </c>
      <c r="F9" s="512">
        <v>2652</v>
      </c>
      <c r="G9" s="512">
        <v>6156</v>
      </c>
      <c r="H9" s="513"/>
      <c r="I9" s="512">
        <v>3957</v>
      </c>
      <c r="J9" s="512">
        <v>1355</v>
      </c>
      <c r="K9" s="512">
        <v>52824</v>
      </c>
    </row>
    <row r="10" spans="1:21" ht="14.25" customHeight="1">
      <c r="A10" s="511" t="s">
        <v>314</v>
      </c>
      <c r="B10" s="512">
        <v>4329</v>
      </c>
      <c r="C10" s="512">
        <v>6038</v>
      </c>
      <c r="D10" s="513"/>
      <c r="E10" s="513">
        <v>534</v>
      </c>
      <c r="F10" s="513">
        <v>866</v>
      </c>
      <c r="G10" s="512">
        <v>2223</v>
      </c>
      <c r="H10" s="513"/>
      <c r="I10" s="512">
        <v>1225</v>
      </c>
      <c r="J10" s="512">
        <v>2069</v>
      </c>
      <c r="K10" s="512">
        <v>17284</v>
      </c>
    </row>
    <row r="11" spans="1:21" ht="14.25" customHeight="1">
      <c r="A11" s="511" t="s">
        <v>315</v>
      </c>
      <c r="B11" s="512">
        <v>7715</v>
      </c>
      <c r="C11" s="512">
        <v>13055</v>
      </c>
      <c r="D11" s="513">
        <v>2</v>
      </c>
      <c r="E11" s="512">
        <v>1773</v>
      </c>
      <c r="F11" s="512">
        <v>1998</v>
      </c>
      <c r="G11" s="512">
        <v>2978</v>
      </c>
      <c r="H11" s="513"/>
      <c r="I11" s="512">
        <v>2860</v>
      </c>
      <c r="J11" s="513">
        <v>755</v>
      </c>
      <c r="K11" s="512">
        <v>31136</v>
      </c>
    </row>
    <row r="12" spans="1:21" ht="14.25" customHeight="1">
      <c r="A12" s="511" t="s">
        <v>125</v>
      </c>
      <c r="B12" s="512">
        <v>155745</v>
      </c>
      <c r="C12" s="512">
        <v>105778</v>
      </c>
      <c r="D12" s="513">
        <v>494</v>
      </c>
      <c r="E12" s="512">
        <v>10361</v>
      </c>
      <c r="F12" s="512">
        <v>16216</v>
      </c>
      <c r="G12" s="512">
        <v>32441</v>
      </c>
      <c r="H12" s="512">
        <v>2363</v>
      </c>
      <c r="I12" s="512">
        <v>25677</v>
      </c>
      <c r="J12" s="512">
        <v>15092</v>
      </c>
      <c r="K12" s="512">
        <v>364167</v>
      </c>
    </row>
    <row r="13" spans="1:21" ht="14.25" customHeight="1">
      <c r="A13" s="511" t="s">
        <v>126</v>
      </c>
      <c r="B13" s="512">
        <v>54845</v>
      </c>
      <c r="C13" s="512">
        <v>29815</v>
      </c>
      <c r="D13" s="513">
        <v>171</v>
      </c>
      <c r="E13" s="512">
        <v>3458</v>
      </c>
      <c r="F13" s="512">
        <v>10469</v>
      </c>
      <c r="G13" s="512">
        <v>8386</v>
      </c>
      <c r="H13" s="513"/>
      <c r="I13" s="512">
        <v>6649</v>
      </c>
      <c r="J13" s="512">
        <v>47514</v>
      </c>
      <c r="K13" s="512">
        <v>161307</v>
      </c>
    </row>
    <row r="14" spans="1:21" ht="14.25" customHeight="1">
      <c r="A14" s="511" t="s">
        <v>227</v>
      </c>
      <c r="B14" s="512">
        <v>8949</v>
      </c>
      <c r="C14" s="512">
        <v>16654</v>
      </c>
      <c r="D14" s="513">
        <v>2</v>
      </c>
      <c r="E14" s="512">
        <v>1572</v>
      </c>
      <c r="F14" s="512">
        <v>1817</v>
      </c>
      <c r="G14" s="512">
        <v>12158</v>
      </c>
      <c r="H14" s="513">
        <v>172</v>
      </c>
      <c r="I14" s="512">
        <v>3468</v>
      </c>
      <c r="J14" s="512">
        <v>42255</v>
      </c>
      <c r="K14" s="512">
        <v>87047</v>
      </c>
    </row>
    <row r="15" spans="1:21" ht="14.25" customHeight="1">
      <c r="A15" s="511" t="s">
        <v>127</v>
      </c>
      <c r="B15" s="512">
        <v>71061</v>
      </c>
      <c r="C15" s="512">
        <v>59110</v>
      </c>
      <c r="D15" s="512">
        <v>2142</v>
      </c>
      <c r="E15" s="512">
        <v>10085</v>
      </c>
      <c r="F15" s="512">
        <v>12976</v>
      </c>
      <c r="G15" s="512">
        <v>26790</v>
      </c>
      <c r="H15" s="513"/>
      <c r="I15" s="512">
        <v>17581</v>
      </c>
      <c r="J15" s="512">
        <v>14802</v>
      </c>
      <c r="K15" s="512">
        <v>214547</v>
      </c>
    </row>
    <row r="16" spans="1:21" ht="14.25" customHeight="1">
      <c r="A16" s="511" t="s">
        <v>128</v>
      </c>
      <c r="B16" s="512">
        <v>2803</v>
      </c>
      <c r="C16" s="512">
        <v>5320</v>
      </c>
      <c r="D16" s="513">
        <v>51</v>
      </c>
      <c r="E16" s="513">
        <v>350</v>
      </c>
      <c r="F16" s="513">
        <v>430</v>
      </c>
      <c r="G16" s="512">
        <v>1059</v>
      </c>
      <c r="H16" s="513"/>
      <c r="I16" s="513">
        <v>932</v>
      </c>
      <c r="J16" s="513">
        <v>282</v>
      </c>
      <c r="K16" s="512">
        <v>11227</v>
      </c>
    </row>
    <row r="17" spans="1:11" ht="14.25" customHeight="1">
      <c r="A17" s="511" t="s">
        <v>130</v>
      </c>
      <c r="B17" s="512">
        <v>5837</v>
      </c>
      <c r="C17" s="512">
        <v>7654</v>
      </c>
      <c r="D17" s="513"/>
      <c r="E17" s="512">
        <v>1279</v>
      </c>
      <c r="F17" s="512">
        <v>1710</v>
      </c>
      <c r="G17" s="512">
        <v>3187</v>
      </c>
      <c r="H17" s="513">
        <v>91</v>
      </c>
      <c r="I17" s="512">
        <v>2384</v>
      </c>
      <c r="J17" s="512">
        <v>2159</v>
      </c>
      <c r="K17" s="512">
        <v>24301</v>
      </c>
    </row>
    <row r="18" spans="1:11" ht="14.25" customHeight="1">
      <c r="A18" s="511" t="s">
        <v>131</v>
      </c>
      <c r="B18" s="512">
        <v>55781</v>
      </c>
      <c r="C18" s="512">
        <v>51024</v>
      </c>
      <c r="D18" s="512">
        <v>8555</v>
      </c>
      <c r="E18" s="512">
        <v>9752</v>
      </c>
      <c r="F18" s="512">
        <v>22477</v>
      </c>
      <c r="G18" s="512">
        <v>26981</v>
      </c>
      <c r="H18" s="513"/>
      <c r="I18" s="512">
        <v>31552</v>
      </c>
      <c r="J18" s="512">
        <v>20753</v>
      </c>
      <c r="K18" s="512">
        <v>226875</v>
      </c>
    </row>
    <row r="19" spans="1:11" ht="14.25" customHeight="1">
      <c r="A19" s="511" t="s">
        <v>132</v>
      </c>
      <c r="B19" s="512">
        <v>82540</v>
      </c>
      <c r="C19" s="512">
        <v>33082</v>
      </c>
      <c r="D19" s="513"/>
      <c r="E19" s="512">
        <v>6443</v>
      </c>
      <c r="F19" s="513"/>
      <c r="G19" s="512">
        <v>35891</v>
      </c>
      <c r="H19" s="513"/>
      <c r="I19" s="512">
        <v>4242</v>
      </c>
      <c r="J19" s="512">
        <v>13446</v>
      </c>
      <c r="K19" s="512">
        <v>175644</v>
      </c>
    </row>
    <row r="20" spans="1:11" ht="14.25" customHeight="1">
      <c r="A20" s="511" t="s">
        <v>133</v>
      </c>
      <c r="B20" s="512">
        <v>30323</v>
      </c>
      <c r="C20" s="512">
        <v>37153</v>
      </c>
      <c r="D20" s="513">
        <v>478</v>
      </c>
      <c r="E20" s="512">
        <v>4680</v>
      </c>
      <c r="F20" s="512">
        <v>5776</v>
      </c>
      <c r="G20" s="512">
        <v>11897</v>
      </c>
      <c r="H20" s="513"/>
      <c r="I20" s="512">
        <v>5477</v>
      </c>
      <c r="J20" s="512">
        <v>5573</v>
      </c>
      <c r="K20" s="512">
        <v>101357</v>
      </c>
    </row>
    <row r="21" spans="1:11" ht="14.25" customHeight="1">
      <c r="A21" s="511" t="s">
        <v>135</v>
      </c>
      <c r="B21" s="512">
        <v>14601</v>
      </c>
      <c r="C21" s="512">
        <v>16920</v>
      </c>
      <c r="D21" s="513">
        <v>211</v>
      </c>
      <c r="E21" s="512">
        <v>3968</v>
      </c>
      <c r="F21" s="512">
        <v>2353</v>
      </c>
      <c r="G21" s="512">
        <v>7649</v>
      </c>
      <c r="H21" s="513"/>
      <c r="I21" s="512">
        <v>6139</v>
      </c>
      <c r="J21" s="512">
        <v>1525</v>
      </c>
      <c r="K21" s="512">
        <v>53366</v>
      </c>
    </row>
    <row r="22" spans="1:11" ht="14.25" customHeight="1">
      <c r="A22" s="511" t="s">
        <v>139</v>
      </c>
      <c r="B22" s="512">
        <v>56289</v>
      </c>
      <c r="C22" s="512">
        <v>35426</v>
      </c>
      <c r="D22" s="512">
        <v>1735</v>
      </c>
      <c r="E22" s="512">
        <v>5413</v>
      </c>
      <c r="F22" s="512">
        <v>9131</v>
      </c>
      <c r="G22" s="512">
        <v>14774</v>
      </c>
      <c r="H22" s="512">
        <v>1026</v>
      </c>
      <c r="I22" s="512">
        <v>7802</v>
      </c>
      <c r="J22" s="512">
        <v>16251</v>
      </c>
      <c r="K22" s="512">
        <v>147847</v>
      </c>
    </row>
    <row r="23" spans="1:11" ht="14.25" customHeight="1">
      <c r="A23" s="511" t="s">
        <v>229</v>
      </c>
      <c r="B23" s="512">
        <v>63681</v>
      </c>
      <c r="C23" s="512">
        <v>52187</v>
      </c>
      <c r="D23" s="513"/>
      <c r="E23" s="512">
        <v>9119</v>
      </c>
      <c r="F23" s="512">
        <v>14617</v>
      </c>
      <c r="G23" s="512">
        <v>27680</v>
      </c>
      <c r="H23" s="513"/>
      <c r="I23" s="512">
        <v>23819</v>
      </c>
      <c r="J23" s="512">
        <v>4571</v>
      </c>
      <c r="K23" s="512">
        <v>195674</v>
      </c>
    </row>
    <row r="24" spans="1:11" ht="14.25" customHeight="1">
      <c r="A24" s="511" t="s">
        <v>230</v>
      </c>
      <c r="B24" s="512">
        <v>10721</v>
      </c>
      <c r="C24" s="512">
        <v>13802</v>
      </c>
      <c r="D24" s="513">
        <v>10</v>
      </c>
      <c r="E24" s="512">
        <v>1702</v>
      </c>
      <c r="F24" s="512">
        <v>2797</v>
      </c>
      <c r="G24" s="512">
        <v>4420</v>
      </c>
      <c r="H24" s="513"/>
      <c r="I24" s="512">
        <v>4110</v>
      </c>
      <c r="J24" s="512">
        <v>7374</v>
      </c>
      <c r="K24" s="512">
        <v>44936</v>
      </c>
    </row>
    <row r="25" spans="1:11" ht="14.25" customHeight="1">
      <c r="A25" s="511" t="s">
        <v>318</v>
      </c>
      <c r="B25" s="512">
        <v>46596</v>
      </c>
      <c r="C25" s="512">
        <v>70418</v>
      </c>
      <c r="D25" s="513">
        <v>267</v>
      </c>
      <c r="E25" s="512">
        <v>5944</v>
      </c>
      <c r="F25" s="512">
        <v>7153</v>
      </c>
      <c r="G25" s="512">
        <v>21368</v>
      </c>
      <c r="H25" s="513"/>
      <c r="I25" s="512">
        <v>18802</v>
      </c>
      <c r="J25" s="512">
        <v>1876</v>
      </c>
      <c r="K25" s="512">
        <v>172424</v>
      </c>
    </row>
    <row r="26" spans="1:11" ht="14.25" customHeight="1">
      <c r="A26" s="511" t="s">
        <v>141</v>
      </c>
      <c r="B26" s="512">
        <v>41000</v>
      </c>
      <c r="C26" s="512">
        <v>41333</v>
      </c>
      <c r="D26" s="513"/>
      <c r="E26" s="512">
        <v>7169</v>
      </c>
      <c r="F26" s="512">
        <v>11139</v>
      </c>
      <c r="G26" s="512">
        <v>26459</v>
      </c>
      <c r="H26" s="513"/>
      <c r="I26" s="512">
        <v>12099</v>
      </c>
      <c r="J26" s="512">
        <v>21494</v>
      </c>
      <c r="K26" s="512">
        <v>160693</v>
      </c>
    </row>
    <row r="27" spans="1:11" ht="14.25" customHeight="1">
      <c r="A27" s="511" t="s">
        <v>142</v>
      </c>
      <c r="B27" s="512">
        <v>25379</v>
      </c>
      <c r="C27" s="512">
        <v>38577</v>
      </c>
      <c r="D27" s="513"/>
      <c r="E27" s="512">
        <v>3744</v>
      </c>
      <c r="F27" s="512">
        <v>4039</v>
      </c>
      <c r="G27" s="512">
        <v>6925</v>
      </c>
      <c r="H27" s="513"/>
      <c r="I27" s="512">
        <v>9981</v>
      </c>
      <c r="J27" s="512">
        <v>2090</v>
      </c>
      <c r="K27" s="512">
        <v>90735</v>
      </c>
    </row>
    <row r="28" spans="1:11" ht="14.25" customHeight="1">
      <c r="A28" s="511" t="s">
        <v>143</v>
      </c>
      <c r="B28" s="512">
        <v>38999</v>
      </c>
      <c r="C28" s="512">
        <v>42454</v>
      </c>
      <c r="D28" s="513">
        <v>757</v>
      </c>
      <c r="E28" s="512">
        <v>5253</v>
      </c>
      <c r="F28" s="512">
        <v>7808</v>
      </c>
      <c r="G28" s="512">
        <v>11239</v>
      </c>
      <c r="H28" s="513"/>
      <c r="I28" s="512">
        <v>8430</v>
      </c>
      <c r="J28" s="512">
        <v>1744</v>
      </c>
      <c r="K28" s="512">
        <v>116684</v>
      </c>
    </row>
    <row r="29" spans="1:11" ht="14.25" customHeight="1">
      <c r="A29" s="511" t="s">
        <v>144</v>
      </c>
      <c r="B29" s="512">
        <v>12554</v>
      </c>
      <c r="C29" s="512">
        <v>10800</v>
      </c>
      <c r="D29" s="513">
        <v>207</v>
      </c>
      <c r="E29" s="512">
        <v>2540</v>
      </c>
      <c r="F29" s="512">
        <v>2201</v>
      </c>
      <c r="G29" s="512">
        <v>4259</v>
      </c>
      <c r="H29" s="513"/>
      <c r="I29" s="512">
        <v>3117</v>
      </c>
      <c r="J29" s="512">
        <v>1408</v>
      </c>
      <c r="K29" s="512">
        <v>37086</v>
      </c>
    </row>
    <row r="30" spans="1:11" ht="14.25" customHeight="1">
      <c r="A30" s="511" t="s">
        <v>146</v>
      </c>
      <c r="B30" s="512">
        <v>13868</v>
      </c>
      <c r="C30" s="512">
        <v>15951</v>
      </c>
      <c r="D30" s="513">
        <v>232</v>
      </c>
      <c r="E30" s="512">
        <v>2201</v>
      </c>
      <c r="F30" s="512">
        <v>2582</v>
      </c>
      <c r="G30" s="512">
        <v>4231</v>
      </c>
      <c r="H30" s="513"/>
      <c r="I30" s="512">
        <v>3235</v>
      </c>
      <c r="J30" s="512">
        <v>1516</v>
      </c>
      <c r="K30" s="512">
        <v>43816</v>
      </c>
    </row>
    <row r="31" spans="1:11" ht="14.25" customHeight="1">
      <c r="A31" s="511" t="s">
        <v>148</v>
      </c>
      <c r="B31" s="512">
        <v>12817</v>
      </c>
      <c r="C31" s="512">
        <v>13959</v>
      </c>
      <c r="D31" s="512">
        <v>1638</v>
      </c>
      <c r="E31" s="512">
        <v>3029</v>
      </c>
      <c r="F31" s="512">
        <v>4198</v>
      </c>
      <c r="G31" s="512">
        <v>12418</v>
      </c>
      <c r="H31" s="513"/>
      <c r="I31" s="512">
        <v>5572</v>
      </c>
      <c r="J31" s="512">
        <v>2964</v>
      </c>
      <c r="K31" s="512">
        <v>56595</v>
      </c>
    </row>
    <row r="32" spans="1:11" ht="14.25" customHeight="1">
      <c r="A32" s="511" t="s">
        <v>149</v>
      </c>
      <c r="B32" s="512">
        <v>69479</v>
      </c>
      <c r="C32" s="512">
        <v>62161</v>
      </c>
      <c r="D32" s="513">
        <v>742</v>
      </c>
      <c r="E32" s="512">
        <v>6023</v>
      </c>
      <c r="F32" s="512">
        <v>20061</v>
      </c>
      <c r="G32" s="512">
        <v>30976</v>
      </c>
      <c r="H32" s="513"/>
      <c r="I32" s="512">
        <v>21359</v>
      </c>
      <c r="J32" s="512">
        <v>18500</v>
      </c>
      <c r="K32" s="512">
        <v>229301</v>
      </c>
    </row>
    <row r="33" spans="1:14" ht="14.25" customHeight="1">
      <c r="A33" s="511" t="s">
        <v>320</v>
      </c>
      <c r="B33" s="512">
        <v>118224</v>
      </c>
      <c r="C33" s="512">
        <v>87206</v>
      </c>
      <c r="D33" s="513">
        <v>391</v>
      </c>
      <c r="E33" s="513"/>
      <c r="F33" s="512">
        <v>14537</v>
      </c>
      <c r="G33" s="512">
        <v>27579</v>
      </c>
      <c r="H33" s="513"/>
      <c r="I33" s="512">
        <v>25461</v>
      </c>
      <c r="J33" s="512">
        <v>11869</v>
      </c>
      <c r="K33" s="512">
        <v>285267</v>
      </c>
    </row>
    <row r="34" spans="1:14" ht="14.25" customHeight="1">
      <c r="A34" s="511" t="s">
        <v>154</v>
      </c>
      <c r="B34" s="512">
        <v>9190</v>
      </c>
      <c r="C34" s="512">
        <v>9197</v>
      </c>
      <c r="D34" s="513">
        <v>247</v>
      </c>
      <c r="E34" s="513">
        <v>762</v>
      </c>
      <c r="F34" s="512">
        <v>1548</v>
      </c>
      <c r="G34" s="512">
        <v>1860</v>
      </c>
      <c r="H34" s="511"/>
      <c r="I34" s="512">
        <v>1064</v>
      </c>
      <c r="J34" s="512">
        <v>1170</v>
      </c>
      <c r="K34" s="512">
        <v>25038</v>
      </c>
    </row>
    <row r="35" spans="1:14" ht="12.75">
      <c r="A35" s="511" t="s">
        <v>321</v>
      </c>
      <c r="B35" s="512">
        <v>7285</v>
      </c>
      <c r="C35" s="512">
        <v>8492</v>
      </c>
      <c r="D35" s="513">
        <v>199</v>
      </c>
      <c r="E35" s="513">
        <v>729</v>
      </c>
      <c r="F35" s="512">
        <v>1574</v>
      </c>
      <c r="G35" s="512">
        <v>2023</v>
      </c>
      <c r="H35" s="513"/>
      <c r="I35" s="512">
        <v>2191</v>
      </c>
      <c r="J35" s="512">
        <v>1434</v>
      </c>
      <c r="K35" s="512">
        <v>23927</v>
      </c>
    </row>
    <row r="36" spans="1:14" ht="14.25" customHeight="1">
      <c r="A36" s="511" t="s">
        <v>234</v>
      </c>
      <c r="B36" s="512">
        <v>6206</v>
      </c>
      <c r="C36" s="512">
        <v>7168</v>
      </c>
      <c r="D36" s="513">
        <v>275</v>
      </c>
      <c r="E36" s="512">
        <v>12617</v>
      </c>
      <c r="F36" s="512">
        <v>1286</v>
      </c>
      <c r="G36" s="512">
        <v>2123</v>
      </c>
      <c r="H36" s="513"/>
      <c r="I36" s="512">
        <v>1963</v>
      </c>
      <c r="J36" s="512">
        <v>1434</v>
      </c>
      <c r="K36" s="512">
        <v>33072</v>
      </c>
    </row>
    <row r="37" spans="1:14" ht="14.25" customHeight="1">
      <c r="A37" s="511" t="s">
        <v>157</v>
      </c>
      <c r="B37" s="512">
        <v>4703</v>
      </c>
      <c r="C37" s="512">
        <v>6129</v>
      </c>
      <c r="D37" s="513">
        <v>224</v>
      </c>
      <c r="E37" s="513">
        <v>814</v>
      </c>
      <c r="F37" s="513">
        <v>914</v>
      </c>
      <c r="G37" s="512">
        <v>1556</v>
      </c>
      <c r="H37" s="513"/>
      <c r="I37" s="512">
        <v>1780</v>
      </c>
      <c r="J37" s="512">
        <v>1486</v>
      </c>
      <c r="K37" s="512">
        <v>17606</v>
      </c>
    </row>
    <row r="38" spans="1:14" ht="14.25" customHeight="1">
      <c r="A38" s="511" t="s">
        <v>164</v>
      </c>
      <c r="B38" s="512">
        <v>66267</v>
      </c>
      <c r="C38" s="512">
        <v>31382</v>
      </c>
      <c r="D38" s="513"/>
      <c r="E38" s="512">
        <v>6079</v>
      </c>
      <c r="F38" s="512">
        <v>9455</v>
      </c>
      <c r="G38" s="512">
        <v>13602</v>
      </c>
      <c r="H38" s="513">
        <v>43</v>
      </c>
      <c r="I38" s="512">
        <v>13752</v>
      </c>
      <c r="J38" s="512">
        <v>5556</v>
      </c>
      <c r="K38" s="512">
        <v>146136</v>
      </c>
    </row>
    <row r="39" spans="1:14" ht="14.25" customHeight="1">
      <c r="A39" s="511" t="s">
        <v>166</v>
      </c>
      <c r="B39" s="512">
        <v>7534</v>
      </c>
      <c r="C39" s="512">
        <v>6030</v>
      </c>
      <c r="D39" s="513"/>
      <c r="E39" s="513">
        <v>615</v>
      </c>
      <c r="F39" s="513"/>
      <c r="G39" s="512">
        <v>1647</v>
      </c>
      <c r="H39" s="513"/>
      <c r="I39" s="512">
        <v>1892</v>
      </c>
      <c r="J39" s="513">
        <v>714</v>
      </c>
      <c r="K39" s="512">
        <v>18432</v>
      </c>
    </row>
    <row r="40" spans="1:14" ht="14.25" customHeight="1">
      <c r="A40" s="511" t="s">
        <v>235</v>
      </c>
      <c r="B40" s="512">
        <v>20268</v>
      </c>
      <c r="C40" s="512">
        <v>40488</v>
      </c>
      <c r="D40" s="513">
        <v>156</v>
      </c>
      <c r="E40" s="512">
        <v>4244</v>
      </c>
      <c r="F40" s="512">
        <v>7027</v>
      </c>
      <c r="G40" s="512">
        <v>15069</v>
      </c>
      <c r="H40" s="513"/>
      <c r="I40" s="512">
        <v>9521</v>
      </c>
      <c r="J40" s="513">
        <v>569</v>
      </c>
      <c r="K40" s="512">
        <v>97342</v>
      </c>
    </row>
    <row r="41" spans="1:14" ht="14.25" customHeight="1">
      <c r="A41" s="511" t="s">
        <v>167</v>
      </c>
      <c r="B41" s="512">
        <v>68043</v>
      </c>
      <c r="C41" s="512">
        <v>49284</v>
      </c>
      <c r="D41" s="512">
        <v>1123</v>
      </c>
      <c r="E41" s="512">
        <v>5241</v>
      </c>
      <c r="F41" s="512">
        <v>13370</v>
      </c>
      <c r="G41" s="512">
        <v>20190</v>
      </c>
      <c r="H41" s="513"/>
      <c r="I41" s="512">
        <v>16617</v>
      </c>
      <c r="J41" s="512">
        <v>3421</v>
      </c>
      <c r="K41" s="512">
        <v>177289</v>
      </c>
    </row>
    <row r="42" spans="1:14" ht="14.25" customHeight="1">
      <c r="A42" s="511" t="s">
        <v>168</v>
      </c>
      <c r="B42" s="512">
        <v>20982</v>
      </c>
      <c r="C42" s="512">
        <v>21501</v>
      </c>
      <c r="D42" s="513">
        <v>129</v>
      </c>
      <c r="E42" s="512">
        <v>2569</v>
      </c>
      <c r="F42" s="512">
        <v>2552</v>
      </c>
      <c r="G42" s="512">
        <v>7724</v>
      </c>
      <c r="H42" s="513"/>
      <c r="I42" s="512">
        <v>5082</v>
      </c>
      <c r="J42" s="512">
        <v>1807</v>
      </c>
      <c r="K42" s="512">
        <v>62346</v>
      </c>
    </row>
    <row r="43" spans="1:14" ht="14.25" customHeight="1">
      <c r="A43" s="511" t="s">
        <v>188</v>
      </c>
      <c r="B43" s="512">
        <v>8773</v>
      </c>
      <c r="C43" s="512">
        <v>9792</v>
      </c>
      <c r="D43" s="513">
        <v>842</v>
      </c>
      <c r="E43" s="512">
        <v>1692</v>
      </c>
      <c r="F43" s="512">
        <v>2248</v>
      </c>
      <c r="G43" s="512">
        <v>3524</v>
      </c>
      <c r="H43" s="513"/>
      <c r="I43" s="512">
        <v>3202</v>
      </c>
      <c r="J43" s="512">
        <v>1743</v>
      </c>
      <c r="K43" s="512">
        <v>31816</v>
      </c>
    </row>
    <row r="44" spans="1:14" ht="14.25" customHeight="1">
      <c r="A44" s="511" t="s">
        <v>170</v>
      </c>
      <c r="B44" s="512">
        <v>55714</v>
      </c>
      <c r="C44" s="512">
        <v>73711</v>
      </c>
      <c r="D44" s="512">
        <v>1302</v>
      </c>
      <c r="E44" s="512">
        <v>10400</v>
      </c>
      <c r="F44" s="512">
        <v>9620</v>
      </c>
      <c r="G44" s="512">
        <v>17571</v>
      </c>
      <c r="H44" s="513">
        <v>636</v>
      </c>
      <c r="I44" s="512">
        <v>21917</v>
      </c>
      <c r="J44" s="512">
        <v>3299</v>
      </c>
      <c r="K44" s="512">
        <v>194170</v>
      </c>
    </row>
    <row r="45" spans="1:14" ht="14.25" customHeight="1">
      <c r="A45" s="511" t="s">
        <v>171</v>
      </c>
      <c r="B45" s="512">
        <v>25137</v>
      </c>
      <c r="C45" s="512">
        <v>22815</v>
      </c>
      <c r="D45" s="513"/>
      <c r="E45" s="512">
        <v>4648</v>
      </c>
      <c r="F45" s="512">
        <v>6667</v>
      </c>
      <c r="G45" s="512">
        <v>12698</v>
      </c>
      <c r="H45" s="513"/>
      <c r="I45" s="512">
        <v>16570</v>
      </c>
      <c r="J45" s="512">
        <v>5987</v>
      </c>
      <c r="K45" s="512">
        <v>94522</v>
      </c>
    </row>
    <row r="46" spans="1:14" ht="14.25" customHeight="1">
      <c r="A46" s="511" t="s">
        <v>172</v>
      </c>
      <c r="B46" s="512">
        <v>4807</v>
      </c>
      <c r="C46" s="512">
        <v>9569</v>
      </c>
      <c r="D46" s="513">
        <v>71</v>
      </c>
      <c r="E46" s="512">
        <v>1217</v>
      </c>
      <c r="F46" s="513">
        <v>519</v>
      </c>
      <c r="G46" s="512">
        <v>3084</v>
      </c>
      <c r="H46" s="513"/>
      <c r="I46" s="512">
        <v>3587</v>
      </c>
      <c r="J46" s="512">
        <v>1599</v>
      </c>
      <c r="K46" s="512">
        <v>24453</v>
      </c>
    </row>
    <row r="47" spans="1:14" ht="8.1" customHeight="1">
      <c r="A47" s="3"/>
      <c r="B47" s="19"/>
      <c r="C47" s="19"/>
      <c r="D47" s="3"/>
      <c r="E47" s="19"/>
      <c r="F47" s="3"/>
      <c r="G47" s="19"/>
      <c r="H47" s="3"/>
      <c r="I47" s="19"/>
      <c r="J47" s="19"/>
      <c r="K47" s="19"/>
    </row>
    <row r="48" spans="1:14" ht="12.6" customHeight="1">
      <c r="A48" s="299" t="s">
        <v>385</v>
      </c>
      <c r="B48" s="19"/>
      <c r="C48" s="19"/>
      <c r="D48" s="3"/>
      <c r="E48" s="19"/>
      <c r="F48" s="19"/>
      <c r="G48" s="19"/>
      <c r="H48" s="3"/>
      <c r="I48" s="19"/>
      <c r="J48" s="19"/>
      <c r="K48" s="19"/>
      <c r="N48" s="70"/>
    </row>
    <row r="49" spans="1:14" ht="12.6" customHeight="1">
      <c r="A49" s="353" t="s">
        <v>386</v>
      </c>
      <c r="K49" s="86"/>
      <c r="N49" s="70"/>
    </row>
    <row r="50" spans="1:14" ht="9.9499999999999993" customHeight="1">
      <c r="A50" s="265"/>
      <c r="K50" s="86"/>
      <c r="N50" s="70"/>
    </row>
    <row r="51" spans="1:14" ht="14.25" customHeight="1">
      <c r="A51" s="8" t="s">
        <v>11</v>
      </c>
      <c r="B51" s="288">
        <f>MEDIAN(B4:B46,'Total Bookstock A-L'!B4:B50)</f>
        <v>20625</v>
      </c>
      <c r="C51" s="288">
        <f>MEDIAN(C4:C46,'Total Bookstock A-L'!C4:C50)</f>
        <v>21096.5</v>
      </c>
      <c r="D51" s="288">
        <f>MEDIAN(D4:D46,'Total Bookstock A-L'!D4:D50)</f>
        <v>275</v>
      </c>
      <c r="E51" s="288">
        <f>MEDIAN(E4:E46,'Total Bookstock A-L'!E4:E50)</f>
        <v>2946</v>
      </c>
      <c r="F51" s="288">
        <f>MEDIAN(F4:F46,'Total Bookstock A-L'!F4:F50)</f>
        <v>3889</v>
      </c>
      <c r="G51" s="288">
        <f>MEDIAN(G4:G46,'Total Bookstock A-L'!G4:G50)</f>
        <v>7649</v>
      </c>
      <c r="H51" s="288">
        <f>MEDIAN(H4:H46,'Total Bookstock A-L'!H4:H50)</f>
        <v>1026</v>
      </c>
      <c r="I51" s="288">
        <f>MEDIAN(I4:I46,'Total Bookstock A-L'!I4:I50)</f>
        <v>5524.5</v>
      </c>
      <c r="J51" s="288">
        <f>MEDIAN(J4:J46,'Total Bookstock A-L'!J4:J50)</f>
        <v>2331</v>
      </c>
      <c r="K51" s="288">
        <f>MEDIAN(K4:K46,'Total Bookstock A-L'!K4:K50)</f>
        <v>71925.5</v>
      </c>
      <c r="N51" s="70"/>
    </row>
    <row r="52" spans="1:14" ht="14.25" customHeight="1">
      <c r="A52" s="8" t="s">
        <v>10</v>
      </c>
      <c r="B52" s="288">
        <f>AVERAGE(B4:B46,'Total Bookstock A-L'!B4:B50)</f>
        <v>29512.81111111111</v>
      </c>
      <c r="C52" s="288">
        <f>AVERAGE(C4:C46,'Total Bookstock A-L'!C4:C50)</f>
        <v>28555.599999999999</v>
      </c>
      <c r="D52" s="288">
        <f>AVERAGE(D4:D46,'Total Bookstock A-L'!D4:D50)</f>
        <v>889.1639344262295</v>
      </c>
      <c r="E52" s="288">
        <f>AVERAGE(E4:E46,'Total Bookstock A-L'!E4:E50)</f>
        <v>3921.965909090909</v>
      </c>
      <c r="F52" s="288">
        <f>AVERAGE(F4:F46,'Total Bookstock A-L'!F4:F50)</f>
        <v>6310.0344827586205</v>
      </c>
      <c r="G52" s="288">
        <f>AVERAGE(G4:G46,'Total Bookstock A-L'!G4:G50)</f>
        <v>11295.337078651686</v>
      </c>
      <c r="H52" s="288">
        <f>AVERAGE(H4:H46,'Total Bookstock A-L'!H4:H50)</f>
        <v>1638.5882352941176</v>
      </c>
      <c r="I52" s="288">
        <f>AVERAGE(I4:I46,'Total Bookstock A-L'!I4:I50)</f>
        <v>8809.177777777777</v>
      </c>
      <c r="J52" s="288">
        <f>AVERAGE(J4:J46,'Total Bookstock A-L'!J4:J50)</f>
        <v>6711.7555555555555</v>
      </c>
      <c r="K52" s="288">
        <f>AVERAGE(K4:K46,'Total Bookstock A-L'!K4:K50)</f>
        <v>95605.85555555555</v>
      </c>
      <c r="N52" s="70"/>
    </row>
    <row r="53" spans="1:14" ht="14.25" customHeight="1">
      <c r="A53" s="8" t="s">
        <v>237</v>
      </c>
      <c r="B53" s="288">
        <f>SUM(B4:B46,'Total Bookstock A-L'!B4:B50)</f>
        <v>2656153</v>
      </c>
      <c r="C53" s="288">
        <f>SUM(C4:C46,'Total Bookstock A-L'!C4:C50)</f>
        <v>2570004</v>
      </c>
      <c r="D53" s="288">
        <f>SUM(D4:D46,'Total Bookstock A-L'!D4:D50)</f>
        <v>54239</v>
      </c>
      <c r="E53" s="288">
        <f>SUM(E4:E46,'Total Bookstock A-L'!E4:E50)</f>
        <v>345133</v>
      </c>
      <c r="F53" s="288">
        <f>SUM(F4:F46,'Total Bookstock A-L'!F4:F50)</f>
        <v>548973</v>
      </c>
      <c r="G53" s="288">
        <f>SUM(G4:G46,'Total Bookstock A-L'!G4:G50)</f>
        <v>1005285</v>
      </c>
      <c r="H53" s="288">
        <f>SUM(H4:H46,'Total Bookstock A-L'!H4:H50)</f>
        <v>27856</v>
      </c>
      <c r="I53" s="288">
        <f>SUM(I4:I46,'Total Bookstock A-L'!I4:I50)</f>
        <v>792826</v>
      </c>
      <c r="J53" s="288">
        <f>SUM(J4:J46,'Total Bookstock A-L'!J4:J50)</f>
        <v>604058</v>
      </c>
      <c r="K53" s="288">
        <f>SUM(K4:K46,'Total Bookstock A-L'!K4:K50)</f>
        <v>8604527</v>
      </c>
      <c r="L53" s="280"/>
      <c r="M53" s="280"/>
      <c r="N53" s="70"/>
    </row>
    <row r="54" spans="1:14" ht="14.25" customHeight="1">
      <c r="L54" s="280"/>
      <c r="N54" s="70"/>
    </row>
    <row r="55" spans="1:14" ht="14.25" customHeight="1">
      <c r="N55" s="70"/>
    </row>
    <row r="56" spans="1:14" ht="14.25" customHeight="1">
      <c r="N56" s="70"/>
    </row>
    <row r="57" spans="1:14" ht="14.25" customHeight="1">
      <c r="N57" s="70"/>
    </row>
    <row r="58" spans="1:14" ht="14.25" customHeight="1">
      <c r="N58" s="70"/>
    </row>
    <row r="59" spans="1:14" ht="14.25" customHeight="1">
      <c r="N59" s="70"/>
    </row>
    <row r="60" spans="1:14" ht="14.25" customHeight="1">
      <c r="N60" s="70"/>
    </row>
    <row r="61" spans="1:14" ht="14.25" customHeight="1">
      <c r="N61" s="70"/>
    </row>
    <row r="62" spans="1:14" ht="14.25" customHeight="1">
      <c r="N62" s="70"/>
    </row>
    <row r="63" spans="1:14" ht="14.25" customHeight="1">
      <c r="N63" s="70"/>
    </row>
    <row r="64" spans="1:14" ht="14.25" customHeight="1">
      <c r="N64" s="70"/>
    </row>
    <row r="65" spans="14:14" ht="14.25" customHeight="1">
      <c r="N65" s="70"/>
    </row>
    <row r="66" spans="14:14" ht="14.25" customHeight="1">
      <c r="N66" s="70"/>
    </row>
    <row r="67" spans="14:14" ht="14.25" customHeight="1">
      <c r="N67" s="70"/>
    </row>
    <row r="68" spans="14:14" ht="14.25" customHeight="1">
      <c r="N68" s="70"/>
    </row>
    <row r="69" spans="14:14" ht="14.25" customHeight="1">
      <c r="N69" s="70"/>
    </row>
    <row r="70" spans="14:14" ht="14.25" customHeight="1">
      <c r="N70" s="70"/>
    </row>
    <row r="71" spans="14:14" ht="14.25" customHeight="1">
      <c r="N71" s="70"/>
    </row>
    <row r="72" spans="14:14" ht="14.25" customHeight="1">
      <c r="N72" s="70"/>
    </row>
    <row r="73" spans="14:14" ht="14.25" customHeight="1">
      <c r="N73" s="70"/>
    </row>
    <row r="74" spans="14:14" ht="14.25" customHeight="1">
      <c r="N74" s="70"/>
    </row>
    <row r="75" spans="14:14" ht="14.25" customHeight="1">
      <c r="N75" s="70"/>
    </row>
    <row r="76" spans="14:14" ht="14.25" customHeight="1">
      <c r="N76" s="70"/>
    </row>
    <row r="77" spans="14:14" ht="14.25" customHeight="1">
      <c r="N77" s="70"/>
    </row>
    <row r="78" spans="14:14" ht="14.25" customHeight="1">
      <c r="N78" s="70"/>
    </row>
    <row r="79" spans="14:14" ht="14.25" customHeight="1">
      <c r="N79" s="70"/>
    </row>
    <row r="80" spans="14:14" ht="14.25" customHeight="1">
      <c r="N80" s="70"/>
    </row>
    <row r="81" spans="14:14" ht="14.25" customHeight="1">
      <c r="N81" s="70"/>
    </row>
    <row r="82" spans="14:14" ht="14.25" customHeight="1">
      <c r="N82" s="70"/>
    </row>
    <row r="83" spans="14:14" ht="14.25" customHeight="1">
      <c r="N83" s="70"/>
    </row>
    <row r="84" spans="14:14" ht="14.25" customHeight="1">
      <c r="N84" s="70"/>
    </row>
    <row r="85" spans="14:14" ht="14.25" customHeight="1">
      <c r="N85" s="70"/>
    </row>
    <row r="86" spans="14:14" ht="14.25" customHeight="1">
      <c r="N86" s="70"/>
    </row>
    <row r="87" spans="14:14" ht="14.25" customHeight="1">
      <c r="N87" s="70"/>
    </row>
    <row r="88" spans="14:14" ht="14.25" customHeight="1">
      <c r="N88" s="70"/>
    </row>
    <row r="89" spans="14:14" ht="14.25" customHeight="1">
      <c r="N89" s="70"/>
    </row>
    <row r="90" spans="14:14" ht="14.25" customHeight="1">
      <c r="N90" s="70"/>
    </row>
    <row r="91" spans="14:14" ht="14.25" customHeight="1">
      <c r="N91" s="70"/>
    </row>
    <row r="92" spans="14:14" ht="14.25" customHeight="1">
      <c r="N92" s="70"/>
    </row>
    <row r="93" spans="14:14" ht="14.25" customHeight="1">
      <c r="N93" s="70"/>
    </row>
    <row r="94" spans="14:14" ht="14.25" customHeight="1">
      <c r="N94" s="70"/>
    </row>
    <row r="95" spans="14:14" ht="14.25" customHeight="1">
      <c r="N95" s="70"/>
    </row>
    <row r="96" spans="14:14" ht="14.25" customHeight="1">
      <c r="N96" s="70"/>
    </row>
    <row r="97" spans="14:14" ht="14.25" customHeight="1">
      <c r="N97" s="70"/>
    </row>
    <row r="98" spans="14:14" ht="14.25" customHeight="1">
      <c r="N98" s="70"/>
    </row>
    <row r="99" spans="14:14" ht="14.25" customHeight="1">
      <c r="N99" s="70"/>
    </row>
    <row r="100" spans="14:14" ht="14.25" customHeight="1">
      <c r="N100" s="70"/>
    </row>
  </sheetData>
  <phoneticPr fontId="40" type="noConversion"/>
  <pageMargins left="0.47244094488188981"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AE609"/>
  <sheetViews>
    <sheetView zoomScaleNormal="100" workbookViewId="0">
      <pane ySplit="3" topLeftCell="A4" activePane="bottomLeft" state="frozen"/>
      <selection activeCell="J2" sqref="J2"/>
      <selection pane="bottomLeft" activeCell="H18" sqref="H18"/>
    </sheetView>
  </sheetViews>
  <sheetFormatPr defaultColWidth="9.140625" defaultRowHeight="14.25" customHeight="1"/>
  <cols>
    <col min="1" max="1" width="17.28515625" customWidth="1"/>
    <col min="2" max="2" width="16.85546875" customWidth="1"/>
    <col min="3" max="3" width="12.42578125" bestFit="1" customWidth="1"/>
    <col min="4" max="4" width="11.7109375" customWidth="1"/>
    <col min="5" max="5" width="13.28515625" customWidth="1"/>
    <col min="6" max="6" width="11.85546875" customWidth="1"/>
    <col min="7" max="7" width="10.7109375" customWidth="1"/>
    <col min="8" max="8" width="19.140625" bestFit="1" customWidth="1"/>
    <col min="9" max="9" width="13.140625" customWidth="1"/>
    <col min="10" max="10" width="10.140625" customWidth="1"/>
    <col min="11" max="11" width="8.85546875" bestFit="1" customWidth="1"/>
    <col min="12" max="12" width="14.85546875" bestFit="1" customWidth="1"/>
    <col min="13" max="13" width="8.140625" bestFit="1" customWidth="1"/>
    <col min="14" max="14" width="8.42578125" customWidth="1"/>
    <col min="15" max="15" width="19.140625" bestFit="1" customWidth="1"/>
    <col min="17" max="17" width="9.42578125" customWidth="1"/>
    <col min="19" max="19" width="14.140625" customWidth="1"/>
    <col min="20" max="20" width="5.7109375" bestFit="1" customWidth="1"/>
    <col min="30" max="30" width="8.7109375"/>
    <col min="31" max="31" width="10.5703125" bestFit="1" customWidth="1"/>
  </cols>
  <sheetData>
    <row r="1" spans="1:31" ht="16.5" customHeight="1">
      <c r="A1" s="10" t="s">
        <v>387</v>
      </c>
      <c r="B1" s="37"/>
      <c r="C1" s="37"/>
    </row>
    <row r="2" spans="1:31" ht="14.25" customHeight="1">
      <c r="A2" s="10"/>
      <c r="B2" s="37"/>
      <c r="C2" s="37"/>
    </row>
    <row r="3" spans="1:31" s="206" customFormat="1" ht="42" customHeight="1">
      <c r="A3" s="205"/>
      <c r="B3" s="309" t="s">
        <v>338</v>
      </c>
      <c r="C3" s="309" t="s">
        <v>339</v>
      </c>
      <c r="D3" s="212" t="s">
        <v>388</v>
      </c>
      <c r="E3" s="212" t="s">
        <v>389</v>
      </c>
      <c r="F3" s="212" t="s">
        <v>390</v>
      </c>
      <c r="G3" s="212" t="s">
        <v>391</v>
      </c>
      <c r="H3" s="511"/>
      <c r="I3" s="515"/>
      <c r="J3" s="515"/>
      <c r="K3" s="515"/>
      <c r="L3" s="515"/>
      <c r="M3" s="515"/>
      <c r="N3" s="515"/>
      <c r="O3" s="511"/>
      <c r="P3" s="515"/>
      <c r="Q3" s="515"/>
      <c r="R3" s="515"/>
      <c r="S3" s="515"/>
      <c r="T3" s="515"/>
      <c r="U3" s="515"/>
      <c r="Z3" s="389"/>
      <c r="AD3" s="389"/>
      <c r="AE3" s="183"/>
    </row>
    <row r="4" spans="1:31" ht="14.25" customHeight="1">
      <c r="A4" s="511" t="s">
        <v>24</v>
      </c>
      <c r="B4" s="512">
        <v>2016</v>
      </c>
      <c r="C4" s="513">
        <v>954</v>
      </c>
      <c r="D4" s="513">
        <v>195</v>
      </c>
      <c r="E4" s="512">
        <v>10057</v>
      </c>
      <c r="F4" s="513">
        <v>17</v>
      </c>
      <c r="G4" s="513">
        <v>6</v>
      </c>
      <c r="Z4" s="391"/>
      <c r="AD4" s="388"/>
    </row>
    <row r="5" spans="1:31" ht="14.25" customHeight="1">
      <c r="A5" s="511" t="s">
        <v>185</v>
      </c>
      <c r="B5" s="512">
        <v>5638</v>
      </c>
      <c r="C5" s="513">
        <v>544</v>
      </c>
      <c r="D5" s="513">
        <v>316</v>
      </c>
      <c r="E5" s="513">
        <v>22</v>
      </c>
      <c r="F5" s="512">
        <v>4277</v>
      </c>
      <c r="G5" s="513">
        <v>35</v>
      </c>
      <c r="Z5" s="391"/>
      <c r="AD5" s="388"/>
    </row>
    <row r="6" spans="1:31" ht="14.25" customHeight="1">
      <c r="A6" s="511" t="s">
        <v>28</v>
      </c>
      <c r="B6" s="513">
        <v>292</v>
      </c>
      <c r="C6" s="513">
        <v>421</v>
      </c>
      <c r="D6" s="513"/>
      <c r="E6" s="513"/>
      <c r="F6" s="513"/>
      <c r="G6" s="513"/>
      <c r="Z6" s="390"/>
      <c r="AD6" s="388"/>
    </row>
    <row r="7" spans="1:31" ht="14.25" customHeight="1">
      <c r="A7" s="511" t="s">
        <v>29</v>
      </c>
      <c r="B7" s="512">
        <v>2856</v>
      </c>
      <c r="C7" s="513">
        <v>368</v>
      </c>
      <c r="D7" s="513">
        <v>335</v>
      </c>
      <c r="E7" s="512">
        <v>3188</v>
      </c>
      <c r="F7" s="512">
        <v>1115</v>
      </c>
      <c r="G7" s="513">
        <v>25</v>
      </c>
      <c r="Z7" s="391"/>
      <c r="AD7" s="388"/>
    </row>
    <row r="8" spans="1:31" ht="14.25" customHeight="1">
      <c r="A8" s="511" t="s">
        <v>31</v>
      </c>
      <c r="B8" s="512">
        <v>4527</v>
      </c>
      <c r="C8" s="512">
        <v>1847</v>
      </c>
      <c r="D8" s="512">
        <v>1024</v>
      </c>
      <c r="E8" s="512">
        <v>1259</v>
      </c>
      <c r="F8" s="512">
        <v>5811</v>
      </c>
      <c r="G8" s="513">
        <v>32</v>
      </c>
      <c r="Z8" s="391"/>
      <c r="AD8" s="388"/>
    </row>
    <row r="9" spans="1:31" ht="14.25" customHeight="1">
      <c r="A9" s="511" t="s">
        <v>32</v>
      </c>
      <c r="B9" s="512">
        <v>3113</v>
      </c>
      <c r="C9" s="513">
        <v>807</v>
      </c>
      <c r="D9" s="513"/>
      <c r="E9" s="513">
        <v>126</v>
      </c>
      <c r="F9" s="513">
        <v>200</v>
      </c>
      <c r="G9" s="513">
        <v>109</v>
      </c>
      <c r="Z9" s="391"/>
      <c r="AD9" s="388"/>
    </row>
    <row r="10" spans="1:31" ht="14.25" customHeight="1">
      <c r="A10" s="511" t="s">
        <v>36</v>
      </c>
      <c r="B10" s="512">
        <v>1120</v>
      </c>
      <c r="C10" s="513">
        <v>332</v>
      </c>
      <c r="D10" s="513">
        <v>5</v>
      </c>
      <c r="E10" s="513"/>
      <c r="F10" s="513"/>
      <c r="G10" s="513"/>
      <c r="Z10" s="391"/>
      <c r="AD10" s="388"/>
    </row>
    <row r="11" spans="1:31" ht="14.25" customHeight="1">
      <c r="A11" s="511" t="s">
        <v>209</v>
      </c>
      <c r="B11" s="512">
        <v>2282</v>
      </c>
      <c r="C11" s="513">
        <v>400</v>
      </c>
      <c r="D11" s="513"/>
      <c r="E11" s="513"/>
      <c r="F11" s="513"/>
      <c r="G11" s="513"/>
      <c r="Z11" s="391"/>
      <c r="AD11" s="388"/>
    </row>
    <row r="12" spans="1:31" ht="14.25" customHeight="1">
      <c r="A12" s="511" t="s">
        <v>37</v>
      </c>
      <c r="B12" s="512">
        <v>4299</v>
      </c>
      <c r="C12" s="512">
        <v>2770</v>
      </c>
      <c r="D12" s="512">
        <v>2696</v>
      </c>
      <c r="E12" s="513"/>
      <c r="F12" s="512">
        <v>8929</v>
      </c>
      <c r="G12" s="513">
        <v>285</v>
      </c>
      <c r="Z12" s="391"/>
      <c r="AD12" s="388"/>
    </row>
    <row r="13" spans="1:31" ht="14.25" customHeight="1">
      <c r="A13" s="511" t="s">
        <v>41</v>
      </c>
      <c r="B13" s="512">
        <v>3639</v>
      </c>
      <c r="C13" s="512">
        <v>4219</v>
      </c>
      <c r="D13" s="513">
        <v>134</v>
      </c>
      <c r="E13" s="513"/>
      <c r="F13" s="512">
        <v>3964</v>
      </c>
      <c r="G13" s="513"/>
      <c r="Z13" s="391"/>
      <c r="AD13" s="388"/>
    </row>
    <row r="14" spans="1:31" ht="14.25" customHeight="1">
      <c r="A14" s="511" t="s">
        <v>43</v>
      </c>
      <c r="B14" s="513">
        <v>694</v>
      </c>
      <c r="C14" s="513">
        <v>627</v>
      </c>
      <c r="D14" s="513">
        <v>9</v>
      </c>
      <c r="E14" s="513"/>
      <c r="F14" s="513">
        <v>191</v>
      </c>
      <c r="G14" s="513">
        <v>11</v>
      </c>
      <c r="Z14" s="391"/>
      <c r="AD14" s="388"/>
    </row>
    <row r="15" spans="1:31" ht="14.25" customHeight="1">
      <c r="A15" s="511" t="s">
        <v>47</v>
      </c>
      <c r="B15" s="513">
        <v>722</v>
      </c>
      <c r="C15" s="513">
        <v>312</v>
      </c>
      <c r="D15" s="513"/>
      <c r="E15" s="513"/>
      <c r="F15" s="513">
        <v>930</v>
      </c>
      <c r="G15" s="513"/>
      <c r="Z15" s="391"/>
      <c r="AD15" s="388"/>
    </row>
    <row r="16" spans="1:31" ht="14.25" customHeight="1">
      <c r="A16" s="511" t="s">
        <v>49</v>
      </c>
      <c r="B16" s="513">
        <v>673</v>
      </c>
      <c r="C16" s="513">
        <v>427</v>
      </c>
      <c r="D16" s="513"/>
      <c r="E16" s="513">
        <v>976</v>
      </c>
      <c r="F16" s="512">
        <v>1418</v>
      </c>
      <c r="G16" s="513">
        <v>76</v>
      </c>
      <c r="Z16" s="391"/>
      <c r="AD16" s="388"/>
    </row>
    <row r="17" spans="1:30" ht="14.25" customHeight="1">
      <c r="A17" s="511" t="s">
        <v>52</v>
      </c>
      <c r="B17" s="512">
        <v>1845</v>
      </c>
      <c r="C17" s="513">
        <v>476</v>
      </c>
      <c r="D17" s="513">
        <v>211</v>
      </c>
      <c r="E17" s="512">
        <v>4422</v>
      </c>
      <c r="F17" s="512">
        <v>1868</v>
      </c>
      <c r="G17" s="513">
        <v>4</v>
      </c>
      <c r="Z17" s="391"/>
      <c r="AD17" s="388"/>
    </row>
    <row r="18" spans="1:30" ht="14.25" customHeight="1">
      <c r="A18" s="511" t="s">
        <v>54</v>
      </c>
      <c r="B18" s="512">
        <v>2361</v>
      </c>
      <c r="C18" s="512">
        <v>2635</v>
      </c>
      <c r="D18" s="513"/>
      <c r="E18" s="512">
        <v>10282</v>
      </c>
      <c r="F18" s="512">
        <v>1816</v>
      </c>
      <c r="G18" s="513">
        <v>107</v>
      </c>
      <c r="Z18" s="391"/>
      <c r="AD18" s="388"/>
    </row>
    <row r="19" spans="1:30" ht="14.25" customHeight="1">
      <c r="A19" s="511" t="s">
        <v>56</v>
      </c>
      <c r="B19" s="512">
        <v>3007</v>
      </c>
      <c r="C19" s="513">
        <v>324</v>
      </c>
      <c r="D19" s="513"/>
      <c r="E19" s="513"/>
      <c r="F19" s="512">
        <v>2855</v>
      </c>
      <c r="G19" s="513">
        <v>28</v>
      </c>
      <c r="Z19" s="391"/>
      <c r="AD19" s="388"/>
    </row>
    <row r="20" spans="1:30" ht="14.25" customHeight="1">
      <c r="A20" s="511" t="s">
        <v>57</v>
      </c>
      <c r="B20" s="512">
        <v>4402</v>
      </c>
      <c r="C20" s="512">
        <v>8205</v>
      </c>
      <c r="D20" s="513">
        <v>478</v>
      </c>
      <c r="E20" s="512">
        <v>16985</v>
      </c>
      <c r="F20" s="512">
        <v>2945</v>
      </c>
      <c r="G20" s="513">
        <v>234</v>
      </c>
      <c r="Z20" s="391"/>
      <c r="AD20" s="388"/>
    </row>
    <row r="21" spans="1:30" ht="14.25" customHeight="1">
      <c r="A21" s="511" t="s">
        <v>59</v>
      </c>
      <c r="B21" s="512">
        <v>10709</v>
      </c>
      <c r="C21" s="512">
        <v>4846</v>
      </c>
      <c r="D21" s="512">
        <v>1504</v>
      </c>
      <c r="E21" s="513"/>
      <c r="F21" s="512">
        <v>3594</v>
      </c>
      <c r="G21" s="513"/>
      <c r="Z21" s="391"/>
      <c r="AD21" s="388"/>
    </row>
    <row r="22" spans="1:30" ht="14.25" customHeight="1">
      <c r="A22" s="511" t="s">
        <v>316</v>
      </c>
      <c r="B22" s="512">
        <v>1054</v>
      </c>
      <c r="C22" s="513">
        <v>402</v>
      </c>
      <c r="D22" s="513"/>
      <c r="E22" s="513">
        <v>14</v>
      </c>
      <c r="F22" s="513">
        <v>187</v>
      </c>
      <c r="G22" s="513"/>
      <c r="Z22" s="391"/>
      <c r="AD22" s="388"/>
    </row>
    <row r="23" spans="1:30" ht="14.25" customHeight="1">
      <c r="A23" s="511" t="s">
        <v>317</v>
      </c>
      <c r="B23" s="512">
        <v>2194</v>
      </c>
      <c r="C23" s="512">
        <v>4921</v>
      </c>
      <c r="D23" s="513">
        <v>79</v>
      </c>
      <c r="E23" s="513"/>
      <c r="F23" s="512">
        <v>3259</v>
      </c>
      <c r="G23" s="513">
        <v>15</v>
      </c>
      <c r="Z23" s="391"/>
      <c r="AD23" s="388"/>
    </row>
    <row r="24" spans="1:30" ht="14.25" customHeight="1">
      <c r="A24" s="511" t="s">
        <v>217</v>
      </c>
      <c r="B24" s="512">
        <v>5739</v>
      </c>
      <c r="C24" s="513">
        <v>411</v>
      </c>
      <c r="D24" s="513"/>
      <c r="E24" s="512">
        <v>2378</v>
      </c>
      <c r="F24" s="513">
        <v>930</v>
      </c>
      <c r="G24" s="513">
        <v>74</v>
      </c>
      <c r="Z24" s="391"/>
      <c r="AD24" s="388"/>
    </row>
    <row r="25" spans="1:30" ht="14.25" customHeight="1">
      <c r="A25" s="511" t="s">
        <v>60</v>
      </c>
      <c r="B25" s="512">
        <v>1857</v>
      </c>
      <c r="C25" s="513">
        <v>495</v>
      </c>
      <c r="D25" s="513"/>
      <c r="E25" s="512">
        <v>1629</v>
      </c>
      <c r="F25" s="512">
        <v>2025</v>
      </c>
      <c r="G25" s="513">
        <v>26</v>
      </c>
      <c r="Z25" s="391"/>
      <c r="AD25" s="388"/>
    </row>
    <row r="26" spans="1:30" ht="14.25" customHeight="1">
      <c r="A26" s="511" t="s">
        <v>319</v>
      </c>
      <c r="B26" s="512">
        <v>5180</v>
      </c>
      <c r="C26" s="512">
        <v>2174</v>
      </c>
      <c r="D26" s="513"/>
      <c r="E26" s="513">
        <v>4</v>
      </c>
      <c r="F26" s="513">
        <v>5</v>
      </c>
      <c r="G26" s="513">
        <v>17</v>
      </c>
      <c r="Z26" s="391"/>
      <c r="AD26" s="388"/>
    </row>
    <row r="27" spans="1:30" ht="14.25" customHeight="1">
      <c r="A27" s="511" t="s">
        <v>63</v>
      </c>
      <c r="B27" s="513">
        <v>730</v>
      </c>
      <c r="C27" s="513">
        <v>174</v>
      </c>
      <c r="D27" s="513"/>
      <c r="E27" s="513"/>
      <c r="F27" s="513">
        <v>431</v>
      </c>
      <c r="G27" s="513">
        <v>1</v>
      </c>
      <c r="Z27" s="391"/>
      <c r="AD27" s="388"/>
    </row>
    <row r="28" spans="1:30" ht="14.25" customHeight="1">
      <c r="A28" s="511" t="s">
        <v>65</v>
      </c>
      <c r="B28" s="512">
        <v>4120</v>
      </c>
      <c r="C28" s="512">
        <v>2503</v>
      </c>
      <c r="D28" s="513">
        <v>379</v>
      </c>
      <c r="E28" s="512">
        <v>7328</v>
      </c>
      <c r="F28" s="512">
        <v>2651</v>
      </c>
      <c r="G28" s="513">
        <v>11</v>
      </c>
      <c r="Z28" s="391"/>
      <c r="AD28" s="388"/>
    </row>
    <row r="29" spans="1:30" ht="14.25" customHeight="1">
      <c r="A29" s="511" t="s">
        <v>70</v>
      </c>
      <c r="B29" s="512">
        <v>3785</v>
      </c>
      <c r="C29" s="512">
        <v>1139</v>
      </c>
      <c r="D29" s="512">
        <v>4140</v>
      </c>
      <c r="E29" s="512">
        <v>14408</v>
      </c>
      <c r="F29" s="512">
        <v>6270</v>
      </c>
      <c r="G29" s="513">
        <v>355</v>
      </c>
      <c r="Z29" s="391"/>
      <c r="AD29" s="388"/>
    </row>
    <row r="30" spans="1:30" ht="14.25" customHeight="1">
      <c r="A30" s="511" t="s">
        <v>74</v>
      </c>
      <c r="B30" s="512">
        <v>2394</v>
      </c>
      <c r="C30" s="513">
        <v>746</v>
      </c>
      <c r="D30" s="513"/>
      <c r="E30" s="513">
        <v>2</v>
      </c>
      <c r="F30" s="513"/>
      <c r="G30" s="513"/>
      <c r="Z30" s="391"/>
      <c r="AD30" s="388"/>
    </row>
    <row r="31" spans="1:30" ht="14.25" customHeight="1">
      <c r="A31" s="511" t="s">
        <v>75</v>
      </c>
      <c r="B31" s="512">
        <v>1427</v>
      </c>
      <c r="C31" s="512">
        <v>6503</v>
      </c>
      <c r="D31" s="512">
        <v>1141</v>
      </c>
      <c r="E31" s="512">
        <v>20003</v>
      </c>
      <c r="F31" s="513"/>
      <c r="G31" s="513"/>
      <c r="Z31" s="391"/>
      <c r="AD31" s="388"/>
    </row>
    <row r="32" spans="1:30" ht="14.25" customHeight="1">
      <c r="A32" s="511" t="s">
        <v>78</v>
      </c>
      <c r="B32" s="512">
        <v>2889</v>
      </c>
      <c r="C32" s="512">
        <v>2630</v>
      </c>
      <c r="D32" s="512">
        <v>4914</v>
      </c>
      <c r="E32" s="512">
        <v>7905</v>
      </c>
      <c r="F32" s="512">
        <v>2903</v>
      </c>
      <c r="G32" s="513">
        <v>3</v>
      </c>
      <c r="Z32" s="391"/>
      <c r="AD32" s="388"/>
    </row>
    <row r="33" spans="1:30" ht="14.25" customHeight="1">
      <c r="A33" s="511" t="s">
        <v>80</v>
      </c>
      <c r="B33" s="512">
        <v>1238</v>
      </c>
      <c r="C33" s="513">
        <v>879</v>
      </c>
      <c r="D33" s="513">
        <v>67</v>
      </c>
      <c r="E33" s="513"/>
      <c r="F33" s="513">
        <v>717</v>
      </c>
      <c r="G33" s="513"/>
      <c r="Z33" s="391"/>
      <c r="AD33" s="388"/>
    </row>
    <row r="34" spans="1:30" ht="14.25" customHeight="1">
      <c r="A34" s="511" t="s">
        <v>81</v>
      </c>
      <c r="B34" s="512">
        <v>2075</v>
      </c>
      <c r="C34" s="513">
        <v>452</v>
      </c>
      <c r="D34" s="513">
        <v>15</v>
      </c>
      <c r="E34" s="512">
        <v>14800</v>
      </c>
      <c r="F34" s="513">
        <v>720</v>
      </c>
      <c r="G34" s="513"/>
      <c r="Z34" s="391"/>
      <c r="AD34" s="388"/>
    </row>
    <row r="35" spans="1:30" ht="14.25" customHeight="1">
      <c r="A35" s="511" t="s">
        <v>221</v>
      </c>
      <c r="B35" s="513">
        <v>845</v>
      </c>
      <c r="C35" s="513">
        <v>256</v>
      </c>
      <c r="D35" s="513"/>
      <c r="E35" s="513"/>
      <c r="F35" s="513">
        <v>317</v>
      </c>
      <c r="G35" s="513"/>
      <c r="Z35" s="391"/>
      <c r="AD35" s="388"/>
    </row>
    <row r="36" spans="1:30" ht="14.25" customHeight="1">
      <c r="A36" s="511" t="s">
        <v>85</v>
      </c>
      <c r="B36" s="513">
        <v>995</v>
      </c>
      <c r="C36" s="513">
        <v>300</v>
      </c>
      <c r="D36" s="513">
        <v>29</v>
      </c>
      <c r="E36" s="513"/>
      <c r="F36" s="513">
        <v>17</v>
      </c>
      <c r="G36" s="513"/>
      <c r="Z36" s="391"/>
      <c r="AD36" s="388"/>
    </row>
    <row r="37" spans="1:30" ht="14.25" customHeight="1">
      <c r="A37" s="511" t="s">
        <v>88</v>
      </c>
      <c r="B37" s="512">
        <v>3223</v>
      </c>
      <c r="C37" s="513">
        <v>618</v>
      </c>
      <c r="D37" s="512">
        <v>2723</v>
      </c>
      <c r="E37" s="512">
        <v>95541</v>
      </c>
      <c r="F37" s="512">
        <v>1921</v>
      </c>
      <c r="G37" s="513">
        <v>269</v>
      </c>
      <c r="Z37" s="391"/>
      <c r="AD37" s="388"/>
    </row>
    <row r="38" spans="1:30" ht="14.25" customHeight="1">
      <c r="A38" s="511" t="s">
        <v>222</v>
      </c>
      <c r="B38" s="512">
        <v>3666</v>
      </c>
      <c r="C38" s="512">
        <v>4803</v>
      </c>
      <c r="D38" s="513">
        <v>677</v>
      </c>
      <c r="E38" s="513"/>
      <c r="F38" s="512">
        <v>3828</v>
      </c>
      <c r="G38" s="513"/>
      <c r="Z38" s="391"/>
      <c r="AD38" s="388"/>
    </row>
    <row r="39" spans="1:30" ht="14.25" customHeight="1">
      <c r="A39" s="511" t="s">
        <v>91</v>
      </c>
      <c r="B39" s="512">
        <v>1031</v>
      </c>
      <c r="C39" s="513">
        <v>421</v>
      </c>
      <c r="D39" s="513">
        <v>12</v>
      </c>
      <c r="E39" s="513"/>
      <c r="F39" s="513">
        <v>771</v>
      </c>
      <c r="G39" s="513">
        <v>4</v>
      </c>
      <c r="Z39" s="391"/>
      <c r="AD39" s="388"/>
    </row>
    <row r="40" spans="1:30" ht="14.25" customHeight="1">
      <c r="A40" s="511" t="s">
        <v>92</v>
      </c>
      <c r="B40" s="512">
        <v>2950</v>
      </c>
      <c r="C40" s="512">
        <v>7230</v>
      </c>
      <c r="D40" s="513">
        <v>68</v>
      </c>
      <c r="E40" s="512">
        <v>2033</v>
      </c>
      <c r="F40" s="512">
        <v>3604</v>
      </c>
      <c r="G40" s="513">
        <v>159</v>
      </c>
      <c r="Z40" s="391"/>
      <c r="AD40" s="388"/>
    </row>
    <row r="41" spans="1:30" ht="14.25" customHeight="1">
      <c r="A41" s="511" t="s">
        <v>187</v>
      </c>
      <c r="B41" s="512">
        <v>4228</v>
      </c>
      <c r="C41" s="512">
        <v>2812</v>
      </c>
      <c r="D41" s="512">
        <v>2192</v>
      </c>
      <c r="E41" s="512">
        <v>1000</v>
      </c>
      <c r="F41" s="512">
        <v>6136</v>
      </c>
      <c r="G41" s="513"/>
      <c r="Z41" s="391"/>
      <c r="AD41" s="388"/>
    </row>
    <row r="42" spans="1:30" ht="14.25" customHeight="1">
      <c r="A42" s="511" t="s">
        <v>97</v>
      </c>
      <c r="B42" s="512">
        <v>1604</v>
      </c>
      <c r="C42" s="513">
        <v>544</v>
      </c>
      <c r="D42" s="513"/>
      <c r="E42" s="513"/>
      <c r="F42" s="513">
        <v>942</v>
      </c>
      <c r="G42" s="513">
        <v>18</v>
      </c>
      <c r="Z42" s="391"/>
      <c r="AD42" s="388"/>
    </row>
    <row r="43" spans="1:30" ht="14.25" customHeight="1">
      <c r="A43" s="511" t="s">
        <v>99</v>
      </c>
      <c r="B43" s="512">
        <v>1290</v>
      </c>
      <c r="C43" s="512">
        <v>1090</v>
      </c>
      <c r="D43" s="513"/>
      <c r="E43" s="513"/>
      <c r="F43" s="512">
        <v>1286</v>
      </c>
      <c r="G43" s="513">
        <v>8</v>
      </c>
      <c r="Z43" s="391"/>
      <c r="AD43" s="388"/>
    </row>
    <row r="44" spans="1:30" ht="14.25" customHeight="1">
      <c r="A44" s="511" t="s">
        <v>100</v>
      </c>
      <c r="B44" s="512">
        <v>1401</v>
      </c>
      <c r="C44" s="513">
        <v>800</v>
      </c>
      <c r="D44" s="513">
        <v>159</v>
      </c>
      <c r="E44" s="513">
        <v>1</v>
      </c>
      <c r="F44" s="512">
        <v>1087</v>
      </c>
      <c r="G44" s="513">
        <v>9</v>
      </c>
      <c r="Z44" s="391"/>
      <c r="AD44" s="388"/>
    </row>
    <row r="45" spans="1:30" ht="14.25" customHeight="1">
      <c r="A45" s="511" t="s">
        <v>223</v>
      </c>
      <c r="B45" s="512">
        <v>5605</v>
      </c>
      <c r="C45" s="512">
        <v>16907</v>
      </c>
      <c r="D45" s="513">
        <v>588</v>
      </c>
      <c r="E45" s="512">
        <v>5854</v>
      </c>
      <c r="F45" s="512">
        <v>4606</v>
      </c>
      <c r="G45" s="513"/>
      <c r="Z45" s="391"/>
      <c r="AD45" s="388"/>
    </row>
    <row r="46" spans="1:30" ht="14.25" customHeight="1">
      <c r="A46" s="511" t="s">
        <v>103</v>
      </c>
      <c r="B46" s="513">
        <v>447</v>
      </c>
      <c r="C46" s="513">
        <v>470</v>
      </c>
      <c r="D46" s="513">
        <v>1</v>
      </c>
      <c r="E46" s="513">
        <v>954</v>
      </c>
      <c r="F46" s="513"/>
      <c r="G46" s="513"/>
      <c r="Z46" s="391"/>
      <c r="AD46" s="388"/>
    </row>
    <row r="47" spans="1:30" ht="14.25" customHeight="1">
      <c r="A47" s="511" t="s">
        <v>105</v>
      </c>
      <c r="B47" s="512">
        <v>5344</v>
      </c>
      <c r="C47" s="512">
        <v>6614</v>
      </c>
      <c r="D47" s="513"/>
      <c r="E47" s="513"/>
      <c r="F47" s="512">
        <v>5094</v>
      </c>
      <c r="G47" s="513">
        <v>158</v>
      </c>
      <c r="Z47" s="391"/>
      <c r="AD47" s="388"/>
    </row>
    <row r="48" spans="1:30" ht="14.25" customHeight="1">
      <c r="A48" s="511" t="s">
        <v>106</v>
      </c>
      <c r="B48" s="512">
        <v>4556</v>
      </c>
      <c r="C48" s="513">
        <v>594</v>
      </c>
      <c r="D48" s="513">
        <v>587</v>
      </c>
      <c r="E48" s="512">
        <v>27190</v>
      </c>
      <c r="F48" s="512">
        <v>5718</v>
      </c>
      <c r="G48" s="513">
        <v>194</v>
      </c>
      <c r="Z48" s="391"/>
      <c r="AD48" s="388"/>
    </row>
    <row r="49" spans="1:30" ht="14.25" customHeight="1">
      <c r="A49" s="511" t="s">
        <v>107</v>
      </c>
      <c r="B49" s="513">
        <v>829</v>
      </c>
      <c r="C49" s="513">
        <v>215</v>
      </c>
      <c r="D49" s="513">
        <v>345</v>
      </c>
      <c r="E49" s="513">
        <v>174</v>
      </c>
      <c r="F49" s="513">
        <v>96</v>
      </c>
      <c r="G49" s="513"/>
      <c r="Z49" s="391"/>
      <c r="AD49" s="388"/>
    </row>
    <row r="50" spans="1:30" ht="14.25" customHeight="1">
      <c r="A50" s="511" t="s">
        <v>109</v>
      </c>
      <c r="B50" s="512">
        <v>1671</v>
      </c>
      <c r="C50" s="513">
        <v>172</v>
      </c>
      <c r="D50" s="513">
        <v>165</v>
      </c>
      <c r="E50" s="512">
        <v>1694</v>
      </c>
      <c r="F50" s="512">
        <v>1431</v>
      </c>
      <c r="G50" s="513">
        <v>2</v>
      </c>
      <c r="Z50" s="391"/>
      <c r="AD50" s="388"/>
    </row>
    <row r="51" spans="1:30" ht="14.25" customHeight="1">
      <c r="A51" s="3"/>
      <c r="B51" s="279"/>
      <c r="C51" s="279"/>
      <c r="D51" s="279"/>
      <c r="E51" s="279"/>
      <c r="F51" s="279"/>
      <c r="G51" s="279"/>
      <c r="Z51" s="391"/>
      <c r="AD51" s="388"/>
    </row>
    <row r="52" spans="1:30" ht="14.25" customHeight="1">
      <c r="A52" s="3"/>
      <c r="B52" s="279"/>
      <c r="C52" s="279"/>
      <c r="D52" s="279"/>
      <c r="E52" s="279"/>
      <c r="F52" s="279"/>
      <c r="G52" s="279"/>
      <c r="Z52" s="391"/>
      <c r="AD52" s="388"/>
    </row>
    <row r="53" spans="1:30" ht="14.25" customHeight="1">
      <c r="A53" s="3"/>
      <c r="B53" s="279"/>
      <c r="C53" s="279"/>
      <c r="D53" s="279"/>
      <c r="E53" s="279"/>
      <c r="F53" s="279"/>
      <c r="G53" s="279"/>
      <c r="Z53" s="391"/>
      <c r="AD53" s="388"/>
    </row>
    <row r="54" spans="1:30" ht="14.25" customHeight="1">
      <c r="A54" s="3"/>
      <c r="B54" s="279"/>
      <c r="C54" s="279"/>
      <c r="D54" s="279"/>
      <c r="E54" s="279"/>
      <c r="F54" s="279"/>
      <c r="G54" s="279"/>
      <c r="Z54" s="391"/>
      <c r="AD54" s="388"/>
    </row>
    <row r="55" spans="1:30" ht="14.25" customHeight="1">
      <c r="A55" s="3"/>
      <c r="B55" s="3"/>
      <c r="C55" s="19"/>
      <c r="D55" s="19"/>
      <c r="E55" s="19"/>
      <c r="F55" s="19"/>
      <c r="G55" s="19"/>
      <c r="Z55" s="391"/>
      <c r="AD55" s="388"/>
    </row>
    <row r="56" spans="1:30" ht="14.25" customHeight="1">
      <c r="A56" s="3"/>
      <c r="B56" s="3"/>
      <c r="C56" s="19"/>
      <c r="D56" s="19"/>
      <c r="E56" s="19"/>
      <c r="F56" s="19"/>
      <c r="G56" s="19"/>
      <c r="Z56" s="391"/>
      <c r="AD56" s="388"/>
    </row>
    <row r="57" spans="1:30" ht="14.25" customHeight="1">
      <c r="A57" s="3"/>
      <c r="B57" s="19"/>
      <c r="C57" s="19"/>
      <c r="D57" s="19"/>
      <c r="E57" s="19"/>
      <c r="F57" s="19"/>
      <c r="G57" s="3"/>
      <c r="Z57" s="391"/>
      <c r="AD57" s="388"/>
    </row>
    <row r="58" spans="1:30" ht="14.25" customHeight="1">
      <c r="A58" s="40"/>
      <c r="B58" s="88"/>
      <c r="C58" s="88"/>
      <c r="D58" s="88"/>
      <c r="E58" s="88"/>
      <c r="F58" s="88"/>
      <c r="G58" s="88"/>
      <c r="Z58" s="391"/>
      <c r="AD58" s="388"/>
    </row>
    <row r="59" spans="1:30" ht="14.25" customHeight="1">
      <c r="B59" s="88"/>
      <c r="C59" s="88"/>
      <c r="D59" s="88"/>
      <c r="E59" s="88"/>
      <c r="F59" s="88"/>
      <c r="G59" s="88"/>
      <c r="Z59" s="391"/>
      <c r="AD59" s="388"/>
    </row>
    <row r="60" spans="1:30" ht="14.25" customHeight="1">
      <c r="A60" s="40"/>
      <c r="B60" s="88"/>
      <c r="C60" s="88"/>
      <c r="D60" s="88"/>
      <c r="E60" s="88"/>
      <c r="F60" s="88"/>
      <c r="G60" s="88"/>
      <c r="Z60" s="391"/>
      <c r="AD60" s="388"/>
    </row>
    <row r="61" spans="1:30" ht="14.25" customHeight="1">
      <c r="A61" s="40"/>
      <c r="B61" s="88"/>
      <c r="C61" s="88"/>
      <c r="D61" s="88"/>
      <c r="E61" s="88"/>
      <c r="F61" s="88"/>
      <c r="G61" s="88"/>
      <c r="Z61" s="391"/>
      <c r="AD61" s="388"/>
    </row>
    <row r="62" spans="1:30" ht="14.25" customHeight="1">
      <c r="A62" s="40"/>
      <c r="B62" s="88"/>
      <c r="C62" s="88"/>
      <c r="D62" s="88"/>
      <c r="E62" s="88"/>
      <c r="F62" s="88"/>
      <c r="G62" s="88"/>
      <c r="Z62" s="391"/>
      <c r="AD62" s="388"/>
    </row>
    <row r="63" spans="1:30" ht="14.25" customHeight="1">
      <c r="A63" s="40"/>
      <c r="B63" s="88"/>
      <c r="C63" s="88"/>
      <c r="D63" s="88"/>
      <c r="E63" s="88"/>
      <c r="F63" s="88"/>
      <c r="G63" s="88"/>
      <c r="Z63" s="391"/>
      <c r="AD63" s="388"/>
    </row>
    <row r="64" spans="1:30" ht="14.25" customHeight="1">
      <c r="A64" s="40"/>
      <c r="B64" s="88"/>
      <c r="C64" s="88"/>
      <c r="D64" s="88"/>
      <c r="E64" s="88"/>
      <c r="F64" s="88"/>
      <c r="G64" s="88"/>
      <c r="Z64" s="391"/>
      <c r="AD64" s="388"/>
    </row>
    <row r="65" spans="1:30" ht="14.25" customHeight="1">
      <c r="A65" s="40"/>
      <c r="B65" s="88"/>
      <c r="C65" s="88"/>
      <c r="D65" s="88"/>
      <c r="E65" s="88"/>
      <c r="F65" s="88"/>
      <c r="G65" s="88"/>
      <c r="Z65" s="391"/>
      <c r="AD65" s="388"/>
    </row>
    <row r="66" spans="1:30" ht="14.25" customHeight="1">
      <c r="A66" s="40"/>
      <c r="B66" s="88"/>
      <c r="C66" s="88"/>
      <c r="D66" s="88"/>
      <c r="E66" s="88"/>
      <c r="F66" s="88"/>
      <c r="G66" s="88"/>
      <c r="Z66" s="391"/>
      <c r="AD66" s="388"/>
    </row>
    <row r="67" spans="1:30" ht="14.25" customHeight="1">
      <c r="A67" s="40"/>
      <c r="B67" s="88"/>
      <c r="C67" s="88"/>
      <c r="D67" s="88"/>
      <c r="E67" s="88"/>
      <c r="F67" s="88"/>
      <c r="G67" s="88"/>
      <c r="Z67" s="391"/>
      <c r="AD67" s="388"/>
    </row>
    <row r="68" spans="1:30" ht="14.25" customHeight="1">
      <c r="A68" s="40"/>
      <c r="B68" s="88"/>
      <c r="C68" s="88"/>
      <c r="D68" s="88"/>
      <c r="E68" s="88"/>
      <c r="F68" s="88"/>
      <c r="G68" s="88"/>
      <c r="Z68" s="391"/>
      <c r="AD68" s="388"/>
    </row>
    <row r="69" spans="1:30" ht="14.25" customHeight="1">
      <c r="A69" s="40"/>
      <c r="B69" s="88"/>
      <c r="C69" s="88"/>
      <c r="D69" s="88"/>
      <c r="E69" s="88"/>
      <c r="F69" s="88"/>
      <c r="G69" s="88"/>
      <c r="Z69" s="391"/>
      <c r="AD69" s="388"/>
    </row>
    <row r="70" spans="1:30" ht="14.25" customHeight="1">
      <c r="A70" s="40"/>
      <c r="B70" s="88"/>
      <c r="C70" s="88"/>
      <c r="D70" s="88"/>
      <c r="E70" s="88"/>
      <c r="F70" s="88"/>
      <c r="G70" s="88"/>
      <c r="Z70" s="391"/>
      <c r="AD70" s="388"/>
    </row>
    <row r="71" spans="1:30" ht="14.25" customHeight="1">
      <c r="A71" s="40"/>
      <c r="B71" s="88"/>
      <c r="C71" s="88"/>
      <c r="D71" s="88"/>
      <c r="E71" s="88"/>
      <c r="F71" s="88"/>
      <c r="G71" s="88"/>
      <c r="Z71" s="391"/>
      <c r="AD71" s="388"/>
    </row>
    <row r="72" spans="1:30" ht="14.25" customHeight="1">
      <c r="A72" s="40"/>
      <c r="B72" s="88"/>
      <c r="C72" s="88"/>
      <c r="D72" s="88"/>
      <c r="E72" s="88"/>
      <c r="F72" s="88"/>
      <c r="G72" s="88"/>
      <c r="Z72" s="391"/>
      <c r="AD72" s="388"/>
    </row>
    <row r="73" spans="1:30" ht="14.25" customHeight="1">
      <c r="A73" s="40"/>
      <c r="B73" s="88"/>
      <c r="C73" s="88"/>
      <c r="D73" s="88"/>
      <c r="E73" s="88"/>
      <c r="F73" s="88"/>
      <c r="G73" s="88"/>
      <c r="Z73" s="391"/>
      <c r="AD73" s="388"/>
    </row>
    <row r="74" spans="1:30" ht="14.25" customHeight="1">
      <c r="A74" s="40"/>
      <c r="B74" s="88"/>
      <c r="C74" s="88"/>
      <c r="D74" s="88"/>
      <c r="E74" s="88"/>
      <c r="F74" s="88"/>
      <c r="G74" s="88"/>
      <c r="Z74" s="391"/>
      <c r="AD74" s="388"/>
    </row>
    <row r="75" spans="1:30" ht="14.25" customHeight="1">
      <c r="A75" s="40"/>
      <c r="B75" s="88"/>
      <c r="C75" s="88"/>
      <c r="D75" s="88"/>
      <c r="E75" s="88"/>
      <c r="F75" s="88"/>
      <c r="G75" s="88"/>
      <c r="Z75" s="391"/>
      <c r="AD75" s="388"/>
    </row>
    <row r="76" spans="1:30" ht="14.25" customHeight="1">
      <c r="A76" s="40"/>
      <c r="B76" s="88"/>
      <c r="C76" s="88"/>
      <c r="D76" s="88"/>
      <c r="E76" s="88"/>
      <c r="F76" s="88"/>
      <c r="G76" s="88"/>
      <c r="Z76" s="391"/>
      <c r="AD76" s="388"/>
    </row>
    <row r="77" spans="1:30" ht="14.25" customHeight="1">
      <c r="A77" s="40"/>
      <c r="B77" s="88"/>
      <c r="C77" s="88"/>
      <c r="D77" s="88"/>
      <c r="E77" s="88"/>
      <c r="F77" s="88"/>
      <c r="G77" s="88"/>
      <c r="Z77" s="391"/>
      <c r="AD77" s="388"/>
    </row>
    <row r="78" spans="1:30" ht="14.25" customHeight="1">
      <c r="A78" s="40"/>
      <c r="B78" s="88"/>
      <c r="C78" s="88"/>
      <c r="D78" s="88"/>
      <c r="E78" s="88"/>
      <c r="F78" s="88"/>
      <c r="G78" s="88"/>
      <c r="Z78" s="391"/>
      <c r="AD78" s="388"/>
    </row>
    <row r="79" spans="1:30" ht="14.25" customHeight="1">
      <c r="A79" s="40"/>
      <c r="B79" s="88"/>
      <c r="C79" s="88"/>
      <c r="D79" s="88"/>
      <c r="E79" s="88"/>
      <c r="F79" s="88"/>
      <c r="G79" s="88"/>
      <c r="Z79" s="391"/>
      <c r="AD79" s="388"/>
    </row>
    <row r="80" spans="1:30" ht="14.25" customHeight="1">
      <c r="A80" s="40"/>
      <c r="B80" s="88"/>
      <c r="C80" s="88"/>
      <c r="D80" s="88"/>
      <c r="E80" s="88"/>
      <c r="F80" s="88"/>
      <c r="G80" s="88"/>
      <c r="Z80" s="391"/>
      <c r="AD80" s="388"/>
    </row>
    <row r="81" spans="1:30" ht="14.25" customHeight="1">
      <c r="A81" s="40"/>
      <c r="B81" s="88"/>
      <c r="C81" s="88"/>
      <c r="D81" s="88"/>
      <c r="E81" s="88"/>
      <c r="F81" s="88"/>
      <c r="G81" s="88"/>
      <c r="Z81" s="391"/>
      <c r="AD81" s="388"/>
    </row>
    <row r="82" spans="1:30" ht="14.25" customHeight="1">
      <c r="A82" s="40"/>
      <c r="B82" s="88"/>
      <c r="C82" s="88"/>
      <c r="D82" s="88"/>
      <c r="E82" s="88"/>
      <c r="F82" s="88"/>
      <c r="G82" s="88"/>
      <c r="Z82" s="391"/>
      <c r="AD82" s="388"/>
    </row>
    <row r="83" spans="1:30" ht="14.25" customHeight="1">
      <c r="A83" s="40"/>
      <c r="B83" s="88"/>
      <c r="C83" s="88"/>
      <c r="D83" s="88"/>
      <c r="E83" s="88"/>
      <c r="F83" s="88"/>
      <c r="G83" s="88"/>
      <c r="Z83" s="391"/>
      <c r="AD83" s="388"/>
    </row>
    <row r="84" spans="1:30" ht="14.25" customHeight="1">
      <c r="A84" s="40"/>
      <c r="B84" s="88"/>
      <c r="C84" s="88"/>
      <c r="D84" s="88"/>
      <c r="E84" s="88"/>
      <c r="F84" s="88"/>
      <c r="G84" s="88"/>
      <c r="Z84" s="391"/>
      <c r="AD84" s="388"/>
    </row>
    <row r="85" spans="1:30" ht="14.25" customHeight="1">
      <c r="A85" s="40"/>
      <c r="B85" s="88"/>
      <c r="C85" s="88"/>
      <c r="D85" s="88"/>
      <c r="E85" s="88"/>
      <c r="F85" s="88"/>
      <c r="G85" s="88"/>
      <c r="Z85" s="391"/>
      <c r="AD85" s="388"/>
    </row>
    <row r="86" spans="1:30" ht="14.25" customHeight="1">
      <c r="A86" s="40"/>
      <c r="B86" s="88"/>
      <c r="C86" s="88"/>
      <c r="D86" s="88"/>
      <c r="E86" s="88"/>
      <c r="F86" s="88"/>
      <c r="G86" s="88"/>
      <c r="Z86" s="391"/>
      <c r="AD86" s="388"/>
    </row>
    <row r="87" spans="1:30" ht="14.25" customHeight="1">
      <c r="A87" s="40"/>
      <c r="B87" s="88"/>
      <c r="C87" s="88"/>
      <c r="D87" s="88"/>
      <c r="E87" s="88"/>
      <c r="F87" s="88"/>
      <c r="G87" s="88"/>
      <c r="Z87" s="391"/>
      <c r="AD87" s="388"/>
    </row>
    <row r="88" spans="1:30" ht="14.25" customHeight="1">
      <c r="A88" s="40"/>
      <c r="B88" s="88"/>
      <c r="C88" s="88"/>
      <c r="D88" s="88"/>
      <c r="E88" s="88"/>
      <c r="F88" s="88"/>
      <c r="G88" s="88"/>
      <c r="Z88" s="391"/>
      <c r="AD88" s="388"/>
    </row>
    <row r="89" spans="1:30" ht="14.25" customHeight="1">
      <c r="A89" s="40"/>
      <c r="B89" s="88"/>
      <c r="C89" s="88"/>
      <c r="D89" s="88"/>
      <c r="E89" s="88"/>
      <c r="F89" s="88"/>
      <c r="G89" s="88"/>
      <c r="Z89" s="391"/>
      <c r="AD89" s="388"/>
    </row>
    <row r="90" spans="1:30" ht="14.25" customHeight="1">
      <c r="A90" s="40"/>
      <c r="B90" s="32"/>
      <c r="C90" s="32"/>
      <c r="D90" s="88"/>
      <c r="E90" s="88"/>
      <c r="F90" s="88"/>
      <c r="G90" s="88"/>
      <c r="Z90" s="391"/>
      <c r="AD90" s="388"/>
    </row>
    <row r="91" spans="1:30" ht="14.25" customHeight="1">
      <c r="A91" s="40"/>
      <c r="B91" s="88"/>
      <c r="C91" s="88"/>
      <c r="D91" s="88"/>
      <c r="E91" s="88"/>
      <c r="F91" s="88"/>
      <c r="G91" s="88"/>
      <c r="Z91" s="391"/>
      <c r="AD91" s="388"/>
    </row>
    <row r="92" spans="1:30" ht="14.25" customHeight="1">
      <c r="A92" s="40"/>
      <c r="B92" s="88"/>
      <c r="C92" s="88"/>
      <c r="D92" s="88"/>
      <c r="E92" s="88"/>
      <c r="F92" s="88"/>
      <c r="G92" s="88"/>
      <c r="Z92" s="391"/>
      <c r="AD92" s="388"/>
    </row>
    <row r="93" spans="1:30" ht="14.25" customHeight="1">
      <c r="A93" s="40"/>
      <c r="B93" s="88"/>
      <c r="C93" s="88"/>
      <c r="D93" s="88"/>
      <c r="E93" s="88"/>
      <c r="F93" s="88"/>
      <c r="G93" s="88"/>
      <c r="Z93" s="391"/>
      <c r="AD93" s="388"/>
    </row>
    <row r="94" spans="1:30" ht="14.25" customHeight="1">
      <c r="A94" s="40"/>
      <c r="B94" s="88"/>
      <c r="C94" s="88"/>
      <c r="D94" s="88"/>
      <c r="E94" s="88"/>
      <c r="F94" s="88"/>
      <c r="G94" s="88"/>
      <c r="H94" s="511"/>
      <c r="I94" s="511"/>
      <c r="J94" s="511"/>
      <c r="K94" s="511"/>
      <c r="L94" s="511"/>
      <c r="M94" s="511"/>
      <c r="N94" s="511"/>
      <c r="O94" s="511"/>
      <c r="P94" s="511"/>
      <c r="Q94" s="511"/>
      <c r="R94" s="511"/>
      <c r="S94" s="511"/>
      <c r="T94" s="511"/>
      <c r="U94" s="511"/>
      <c r="AD94" s="388"/>
    </row>
    <row r="95" spans="1:30" ht="14.25" customHeight="1">
      <c r="A95" s="40"/>
      <c r="B95" s="88"/>
      <c r="C95" s="88"/>
      <c r="D95" s="88"/>
      <c r="E95" s="88"/>
      <c r="F95" s="88"/>
      <c r="G95" s="88"/>
      <c r="H95" s="511"/>
      <c r="I95" s="511"/>
      <c r="J95" s="511"/>
      <c r="K95" s="511"/>
      <c r="L95" s="511"/>
      <c r="M95" s="511"/>
      <c r="N95" s="511"/>
      <c r="O95" s="511"/>
      <c r="P95" s="511"/>
      <c r="Q95" s="511"/>
      <c r="R95" s="511"/>
      <c r="S95" s="511"/>
      <c r="T95" s="511"/>
      <c r="U95" s="511"/>
      <c r="AD95" s="388"/>
    </row>
    <row r="96" spans="1:30" ht="14.25" customHeight="1">
      <c r="A96" s="40"/>
      <c r="B96" s="88"/>
      <c r="C96" s="88"/>
      <c r="D96" s="88"/>
      <c r="E96" s="88"/>
      <c r="F96" s="88"/>
      <c r="G96" s="88"/>
      <c r="H96" s="511"/>
      <c r="I96" s="511"/>
      <c r="J96" s="511"/>
      <c r="K96" s="511"/>
      <c r="L96" s="511"/>
      <c r="M96" s="511"/>
      <c r="N96" s="511"/>
      <c r="O96" s="511"/>
      <c r="P96" s="511"/>
      <c r="Q96" s="511"/>
      <c r="R96" s="511"/>
      <c r="S96" s="511"/>
      <c r="T96" s="511"/>
      <c r="U96" s="511"/>
      <c r="AD96" s="388"/>
    </row>
    <row r="97" spans="1:30" ht="14.25" customHeight="1">
      <c r="A97" s="40"/>
      <c r="B97" s="88"/>
      <c r="C97" s="88"/>
      <c r="D97" s="88"/>
      <c r="E97" s="88"/>
      <c r="F97" s="88"/>
      <c r="G97" s="88"/>
      <c r="H97" s="511"/>
      <c r="I97" s="511"/>
      <c r="J97" s="511"/>
      <c r="K97" s="511"/>
      <c r="L97" s="511"/>
      <c r="M97" s="511"/>
      <c r="N97" s="511"/>
      <c r="O97" s="511"/>
      <c r="P97" s="511"/>
      <c r="Q97" s="511"/>
      <c r="R97" s="511"/>
      <c r="S97" s="511"/>
      <c r="T97" s="511"/>
      <c r="U97" s="511"/>
      <c r="AD97" s="388"/>
    </row>
    <row r="98" spans="1:30" ht="14.25" customHeight="1">
      <c r="A98" s="40"/>
      <c r="B98" s="88"/>
      <c r="C98" s="88"/>
      <c r="D98" s="88"/>
      <c r="E98" s="88"/>
      <c r="F98" s="88"/>
      <c r="G98" s="88"/>
      <c r="H98" s="511"/>
      <c r="I98" s="511"/>
      <c r="J98" s="511"/>
      <c r="K98" s="511"/>
      <c r="L98" s="511"/>
      <c r="M98" s="511"/>
      <c r="N98" s="511"/>
      <c r="O98" s="511"/>
      <c r="P98" s="511"/>
      <c r="Q98" s="511"/>
      <c r="R98" s="511"/>
      <c r="S98" s="511"/>
      <c r="T98" s="511"/>
      <c r="U98" s="511"/>
      <c r="AD98" s="388"/>
    </row>
    <row r="99" spans="1:30" ht="14.25" customHeight="1">
      <c r="A99" s="3"/>
      <c r="B99" s="88"/>
      <c r="C99" s="88"/>
      <c r="D99" s="88"/>
      <c r="E99" s="88"/>
      <c r="F99" s="88"/>
      <c r="G99" s="88"/>
      <c r="H99" s="511"/>
      <c r="I99" s="511"/>
      <c r="J99" s="511"/>
      <c r="K99" s="511"/>
      <c r="L99" s="511"/>
      <c r="M99" s="511"/>
      <c r="N99" s="511"/>
      <c r="O99" s="511"/>
      <c r="P99" s="511"/>
      <c r="Q99" s="511"/>
      <c r="R99" s="511"/>
      <c r="S99" s="511"/>
      <c r="T99" s="511"/>
      <c r="U99" s="511"/>
      <c r="AD99" s="388"/>
    </row>
    <row r="100" spans="1:30" ht="14.25" customHeight="1">
      <c r="A100" s="8"/>
      <c r="B100" s="88"/>
      <c r="C100" s="88"/>
      <c r="D100" s="88"/>
      <c r="E100" s="88"/>
      <c r="F100" s="88"/>
      <c r="G100" s="88"/>
      <c r="H100" s="511"/>
      <c r="I100" s="511"/>
      <c r="J100" s="511"/>
      <c r="K100" s="511"/>
      <c r="L100" s="511"/>
      <c r="M100" s="511"/>
      <c r="N100" s="511"/>
      <c r="O100" s="511"/>
      <c r="P100" s="511"/>
      <c r="Q100" s="511"/>
      <c r="R100" s="511"/>
      <c r="S100" s="511"/>
      <c r="T100" s="511"/>
      <c r="U100" s="511"/>
      <c r="AD100" s="388"/>
    </row>
    <row r="101" spans="1:30" ht="14.25" customHeight="1">
      <c r="A101" s="8"/>
      <c r="B101" s="30"/>
      <c r="C101" s="30"/>
      <c r="D101" s="30"/>
      <c r="E101" s="30"/>
      <c r="F101" s="30"/>
      <c r="G101" s="30"/>
      <c r="H101" s="511"/>
      <c r="I101" s="511"/>
      <c r="J101" s="511"/>
      <c r="K101" s="511"/>
      <c r="L101" s="511"/>
      <c r="M101" s="511"/>
      <c r="N101" s="511"/>
      <c r="O101" s="511"/>
      <c r="P101" s="511"/>
      <c r="Q101" s="511"/>
      <c r="R101" s="511"/>
      <c r="S101" s="511"/>
      <c r="T101" s="511"/>
      <c r="U101" s="511"/>
      <c r="AD101" s="388"/>
    </row>
    <row r="102" spans="1:30" ht="14.25" customHeight="1">
      <c r="A102" s="8"/>
      <c r="B102" s="30"/>
      <c r="C102" s="30"/>
      <c r="D102" s="30"/>
      <c r="E102" s="30"/>
      <c r="F102" s="30"/>
      <c r="G102" s="30"/>
      <c r="H102" s="511"/>
      <c r="I102" s="511"/>
      <c r="J102" s="511"/>
      <c r="K102" s="511"/>
      <c r="L102" s="511"/>
      <c r="M102" s="511"/>
      <c r="N102" s="511"/>
      <c r="O102" s="511"/>
      <c r="P102" s="511"/>
      <c r="Q102" s="511"/>
      <c r="R102" s="511"/>
      <c r="S102" s="511"/>
      <c r="T102" s="511"/>
      <c r="U102" s="511"/>
      <c r="AD102" s="388"/>
    </row>
    <row r="103" spans="1:30" ht="14.25" customHeight="1">
      <c r="A103" s="3"/>
      <c r="B103" s="30"/>
      <c r="C103" s="30"/>
      <c r="D103" s="30"/>
      <c r="E103" s="30"/>
      <c r="F103" s="30"/>
      <c r="G103" s="30"/>
      <c r="H103" s="511"/>
      <c r="I103" s="511"/>
      <c r="J103" s="511"/>
      <c r="K103" s="511"/>
      <c r="L103" s="511"/>
      <c r="M103" s="511"/>
      <c r="N103" s="511"/>
      <c r="O103" s="511"/>
      <c r="P103" s="511"/>
      <c r="Q103" s="511"/>
      <c r="R103" s="511"/>
      <c r="S103" s="511"/>
      <c r="T103" s="511"/>
      <c r="U103" s="511"/>
      <c r="AD103" s="388"/>
    </row>
    <row r="104" spans="1:30" ht="14.25" customHeight="1">
      <c r="A104" s="3"/>
      <c r="B104" s="12"/>
      <c r="C104" s="12"/>
      <c r="D104" s="12"/>
      <c r="E104" s="12"/>
      <c r="F104" s="12"/>
      <c r="G104" s="12"/>
      <c r="H104" s="511"/>
      <c r="I104" s="511"/>
      <c r="J104" s="511"/>
      <c r="K104" s="511"/>
      <c r="L104" s="511"/>
      <c r="M104" s="511"/>
      <c r="N104" s="511"/>
      <c r="O104" s="511"/>
      <c r="P104" s="511"/>
      <c r="Q104" s="511"/>
      <c r="R104" s="511"/>
      <c r="S104" s="511"/>
      <c r="T104" s="511"/>
      <c r="U104" s="511"/>
      <c r="AD104" s="388"/>
    </row>
    <row r="105" spans="1:30" ht="14.25" customHeight="1">
      <c r="A105" s="3"/>
      <c r="B105" s="12"/>
      <c r="C105" s="12"/>
      <c r="D105" s="12"/>
      <c r="E105" s="12"/>
      <c r="F105" s="12"/>
      <c r="G105" s="12"/>
      <c r="H105" s="511"/>
      <c r="I105" s="511"/>
      <c r="J105" s="511"/>
      <c r="K105" s="511"/>
      <c r="L105" s="511"/>
      <c r="M105" s="511"/>
      <c r="N105" s="511"/>
      <c r="O105" s="511"/>
      <c r="P105" s="511"/>
      <c r="Q105" s="511"/>
      <c r="R105" s="511"/>
      <c r="S105" s="511"/>
      <c r="T105" s="511"/>
      <c r="U105" s="511"/>
      <c r="AD105" s="388"/>
    </row>
    <row r="106" spans="1:30" ht="14.25" customHeight="1">
      <c r="A106" s="3"/>
      <c r="B106" s="12"/>
      <c r="C106" s="12"/>
      <c r="D106" s="12"/>
      <c r="E106" s="12"/>
      <c r="F106" s="12"/>
      <c r="G106" s="12"/>
      <c r="H106" s="511"/>
      <c r="I106" s="511"/>
      <c r="J106" s="511"/>
      <c r="K106" s="511"/>
      <c r="L106" s="511"/>
      <c r="M106" s="511"/>
      <c r="N106" s="511"/>
      <c r="O106" s="511"/>
      <c r="P106" s="511"/>
      <c r="Q106" s="511"/>
      <c r="R106" s="511"/>
      <c r="S106" s="511"/>
      <c r="T106" s="511"/>
      <c r="U106" s="511"/>
      <c r="AD106" s="388"/>
    </row>
    <row r="107" spans="1:30" ht="14.25" customHeight="1">
      <c r="A107" s="3"/>
      <c r="B107" s="12"/>
      <c r="C107" s="12"/>
      <c r="D107" s="12"/>
      <c r="E107" s="12"/>
      <c r="F107" s="12"/>
      <c r="G107" s="12"/>
      <c r="H107" s="511"/>
      <c r="I107" s="511"/>
      <c r="J107" s="511"/>
      <c r="K107" s="511"/>
      <c r="L107" s="511"/>
      <c r="M107" s="511"/>
      <c r="N107" s="511"/>
      <c r="O107" s="511"/>
      <c r="P107" s="511"/>
      <c r="Q107" s="511"/>
      <c r="R107" s="511"/>
      <c r="S107" s="511"/>
      <c r="T107" s="511"/>
      <c r="U107" s="511"/>
      <c r="AD107" s="388"/>
    </row>
    <row r="108" spans="1:30" ht="14.25" customHeight="1">
      <c r="A108" s="3"/>
      <c r="B108" s="3"/>
      <c r="C108" s="3"/>
      <c r="D108" s="3"/>
      <c r="E108" s="3"/>
      <c r="F108" s="3"/>
      <c r="G108" s="3"/>
      <c r="H108" s="511"/>
      <c r="I108" s="511"/>
      <c r="J108" s="511"/>
      <c r="K108" s="511"/>
      <c r="L108" s="511"/>
      <c r="M108" s="511"/>
      <c r="N108" s="511"/>
      <c r="O108" s="511"/>
      <c r="P108" s="511"/>
      <c r="Q108" s="511"/>
      <c r="R108" s="511"/>
      <c r="S108" s="511"/>
      <c r="T108" s="511"/>
      <c r="U108" s="511"/>
      <c r="AD108" s="388"/>
    </row>
    <row r="109" spans="1:30" ht="14.25" customHeight="1">
      <c r="A109" s="3"/>
      <c r="B109" s="3"/>
      <c r="C109" s="3"/>
      <c r="D109" s="3"/>
      <c r="E109" s="3"/>
      <c r="F109" s="3"/>
      <c r="G109" s="3"/>
      <c r="H109" s="511"/>
      <c r="I109" s="511"/>
      <c r="J109" s="511"/>
      <c r="K109" s="511"/>
      <c r="L109" s="511"/>
      <c r="M109" s="511"/>
      <c r="N109" s="511"/>
      <c r="O109" s="511"/>
      <c r="P109" s="511"/>
      <c r="Q109" s="511"/>
      <c r="R109" s="511"/>
      <c r="S109" s="511"/>
      <c r="T109" s="511"/>
      <c r="U109" s="511"/>
      <c r="AD109" s="388"/>
    </row>
    <row r="110" spans="1:30" ht="14.25" customHeight="1">
      <c r="A110" s="3"/>
      <c r="B110" s="3"/>
      <c r="C110" s="3"/>
      <c r="D110" s="3"/>
      <c r="E110" s="3"/>
      <c r="F110" s="3"/>
      <c r="G110" s="3"/>
      <c r="H110" s="511"/>
      <c r="I110" s="511"/>
      <c r="J110" s="511"/>
      <c r="K110" s="511"/>
      <c r="L110" s="511"/>
      <c r="M110" s="511"/>
      <c r="N110" s="511"/>
      <c r="O110" s="511"/>
      <c r="P110" s="511"/>
      <c r="Q110" s="511"/>
      <c r="R110" s="511"/>
      <c r="S110" s="511"/>
      <c r="T110" s="511"/>
      <c r="U110" s="511"/>
      <c r="AD110" s="388"/>
    </row>
    <row r="111" spans="1:30" ht="14.25" customHeight="1">
      <c r="A111" s="3"/>
      <c r="B111" s="3"/>
      <c r="C111" s="3"/>
      <c r="D111" s="3"/>
      <c r="E111" s="3"/>
      <c r="F111" s="3"/>
      <c r="G111" s="3"/>
      <c r="H111" s="511"/>
      <c r="I111" s="511"/>
      <c r="J111" s="511"/>
      <c r="K111" s="511"/>
      <c r="L111" s="511"/>
      <c r="M111" s="511"/>
      <c r="N111" s="511"/>
      <c r="O111" s="511"/>
      <c r="P111" s="511"/>
      <c r="Q111" s="511"/>
      <c r="R111" s="511"/>
      <c r="S111" s="511"/>
      <c r="T111" s="511"/>
      <c r="U111" s="511"/>
      <c r="AD111" s="388"/>
    </row>
    <row r="112" spans="1:30" ht="14.25" customHeight="1">
      <c r="A112" s="3"/>
      <c r="B112" s="3"/>
      <c r="C112" s="3"/>
      <c r="D112" s="3"/>
      <c r="E112" s="3"/>
      <c r="F112" s="3"/>
      <c r="G112" s="3"/>
      <c r="H112" s="511"/>
      <c r="I112" s="511"/>
      <c r="J112" s="511"/>
      <c r="K112" s="511"/>
      <c r="L112" s="511"/>
      <c r="M112" s="511"/>
      <c r="N112" s="511"/>
      <c r="O112" s="511"/>
      <c r="P112" s="511"/>
      <c r="Q112" s="511"/>
      <c r="R112" s="511"/>
      <c r="S112" s="511"/>
      <c r="T112" s="511"/>
      <c r="U112" s="511"/>
      <c r="AD112" s="388"/>
    </row>
    <row r="113" spans="1:30" ht="14.25" customHeight="1">
      <c r="A113" s="3"/>
      <c r="B113" s="3"/>
      <c r="C113" s="3"/>
      <c r="D113" s="3"/>
      <c r="E113" s="3"/>
      <c r="F113" s="3"/>
      <c r="G113" s="3"/>
      <c r="H113" s="511"/>
      <c r="I113" s="511"/>
      <c r="J113" s="511"/>
      <c r="K113" s="511"/>
      <c r="L113" s="511"/>
      <c r="M113" s="511"/>
      <c r="N113" s="511"/>
      <c r="O113" s="511"/>
      <c r="P113" s="511"/>
      <c r="Q113" s="511"/>
      <c r="R113" s="511"/>
      <c r="S113" s="511"/>
      <c r="T113" s="511"/>
      <c r="U113" s="511"/>
      <c r="AD113" s="388"/>
    </row>
    <row r="114" spans="1:30" ht="14.25" customHeight="1">
      <c r="A114" s="3"/>
      <c r="B114" s="3"/>
      <c r="C114" s="3"/>
      <c r="D114" s="3"/>
      <c r="E114" s="3"/>
      <c r="F114" s="3"/>
      <c r="G114" s="3"/>
      <c r="H114" s="511"/>
      <c r="I114" s="511"/>
      <c r="J114" s="511"/>
      <c r="K114" s="511"/>
      <c r="L114" s="511"/>
      <c r="M114" s="511"/>
      <c r="N114" s="511"/>
      <c r="O114" s="511"/>
      <c r="P114" s="511"/>
      <c r="Q114" s="511"/>
      <c r="R114" s="511"/>
      <c r="S114" s="511"/>
      <c r="T114" s="511"/>
      <c r="U114" s="511"/>
      <c r="AD114" s="388"/>
    </row>
    <row r="115" spans="1:30" ht="14.25" customHeight="1">
      <c r="A115" s="3"/>
      <c r="B115" s="3"/>
      <c r="C115" s="3"/>
      <c r="D115" s="3"/>
      <c r="E115" s="3"/>
      <c r="F115" s="3"/>
      <c r="G115" s="3"/>
      <c r="H115" s="511"/>
      <c r="I115" s="511"/>
      <c r="J115" s="511"/>
      <c r="K115" s="511"/>
      <c r="L115" s="511"/>
      <c r="M115" s="511"/>
      <c r="N115" s="511"/>
      <c r="O115" s="511"/>
      <c r="P115" s="511"/>
      <c r="Q115" s="511"/>
      <c r="R115" s="511"/>
      <c r="S115" s="511"/>
      <c r="T115" s="511"/>
      <c r="U115" s="511"/>
      <c r="AD115" s="388"/>
    </row>
    <row r="116" spans="1:30" ht="14.25" customHeight="1">
      <c r="A116" s="3"/>
      <c r="B116" s="3"/>
      <c r="C116" s="3"/>
      <c r="D116" s="3"/>
      <c r="E116" s="3"/>
      <c r="F116" s="3"/>
      <c r="G116" s="3"/>
      <c r="H116" s="511"/>
      <c r="I116" s="511"/>
      <c r="J116" s="511"/>
      <c r="K116" s="511"/>
      <c r="L116" s="511"/>
      <c r="M116" s="511"/>
      <c r="N116" s="511"/>
      <c r="O116" s="511"/>
      <c r="P116" s="511"/>
      <c r="Q116" s="511"/>
      <c r="R116" s="511"/>
      <c r="S116" s="511"/>
      <c r="T116" s="511"/>
      <c r="U116" s="511"/>
      <c r="AD116" s="388"/>
    </row>
    <row r="117" spans="1:30" ht="14.25" customHeight="1">
      <c r="A117" s="3"/>
      <c r="B117" s="3"/>
      <c r="C117" s="3"/>
      <c r="D117" s="3"/>
      <c r="E117" s="3"/>
      <c r="F117" s="3"/>
      <c r="G117" s="3"/>
      <c r="H117" s="511"/>
      <c r="I117" s="511"/>
      <c r="J117" s="511"/>
      <c r="K117" s="511"/>
      <c r="L117" s="511"/>
      <c r="M117" s="511"/>
      <c r="N117" s="511"/>
      <c r="O117" s="511"/>
      <c r="P117" s="511"/>
      <c r="Q117" s="511"/>
      <c r="R117" s="511"/>
      <c r="S117" s="511"/>
      <c r="T117" s="511"/>
      <c r="U117" s="511"/>
      <c r="AD117" s="388"/>
    </row>
    <row r="118" spans="1:30" ht="14.25" customHeight="1">
      <c r="A118" s="3"/>
      <c r="B118" s="3"/>
      <c r="C118" s="3"/>
      <c r="D118" s="3"/>
      <c r="E118" s="3"/>
      <c r="F118" s="3"/>
      <c r="G118" s="3"/>
      <c r="H118" s="511"/>
      <c r="I118" s="511"/>
      <c r="J118" s="511"/>
      <c r="K118" s="511"/>
      <c r="L118" s="511"/>
      <c r="M118" s="511"/>
      <c r="N118" s="511"/>
      <c r="O118" s="511"/>
      <c r="P118" s="511"/>
      <c r="Q118" s="511"/>
      <c r="R118" s="511"/>
      <c r="S118" s="511"/>
      <c r="T118" s="511"/>
      <c r="U118" s="511"/>
      <c r="AD118" s="388"/>
    </row>
    <row r="119" spans="1:30" ht="14.25" customHeight="1">
      <c r="A119" s="3"/>
      <c r="B119" s="3"/>
      <c r="C119" s="3"/>
      <c r="D119" s="3"/>
      <c r="E119" s="3"/>
      <c r="F119" s="3"/>
      <c r="G119" s="3"/>
      <c r="H119" s="511"/>
      <c r="I119" s="511"/>
      <c r="J119" s="511"/>
      <c r="K119" s="511"/>
      <c r="L119" s="511"/>
      <c r="M119" s="511"/>
      <c r="N119" s="511"/>
      <c r="O119" s="511"/>
      <c r="P119" s="511"/>
      <c r="Q119" s="511"/>
      <c r="R119" s="511"/>
      <c r="S119" s="511"/>
      <c r="T119" s="511"/>
      <c r="U119" s="511"/>
      <c r="AD119" s="388"/>
    </row>
    <row r="120" spans="1:30" ht="14.25" customHeight="1">
      <c r="A120" s="3"/>
      <c r="B120" s="3"/>
      <c r="C120" s="3"/>
      <c r="D120" s="3"/>
      <c r="E120" s="3"/>
      <c r="F120" s="3"/>
      <c r="G120" s="3"/>
      <c r="H120" s="511"/>
      <c r="I120" s="511"/>
      <c r="J120" s="511"/>
      <c r="K120" s="511"/>
      <c r="L120" s="511"/>
      <c r="M120" s="511"/>
      <c r="N120" s="511"/>
      <c r="O120" s="511"/>
      <c r="P120" s="511"/>
      <c r="Q120" s="511"/>
      <c r="R120" s="511"/>
      <c r="S120" s="511"/>
      <c r="T120" s="511"/>
      <c r="U120" s="511"/>
      <c r="AD120" s="388"/>
    </row>
    <row r="121" spans="1:30" ht="14.25" customHeight="1">
      <c r="A121" s="3"/>
      <c r="B121" s="3"/>
      <c r="C121" s="3"/>
      <c r="D121" s="3"/>
      <c r="E121" s="3"/>
      <c r="F121" s="3"/>
      <c r="G121" s="3"/>
      <c r="H121" s="511"/>
      <c r="I121" s="511"/>
      <c r="J121" s="511"/>
      <c r="K121" s="511"/>
      <c r="L121" s="511"/>
      <c r="M121" s="511"/>
      <c r="N121" s="511"/>
      <c r="O121" s="511"/>
      <c r="P121" s="511"/>
      <c r="Q121" s="511"/>
      <c r="R121" s="511"/>
      <c r="S121" s="511"/>
      <c r="T121" s="511"/>
      <c r="U121" s="511"/>
      <c r="AD121" s="388"/>
    </row>
    <row r="122" spans="1:30" ht="14.25" customHeight="1">
      <c r="A122" s="3"/>
      <c r="B122" s="3"/>
      <c r="C122" s="3"/>
      <c r="D122" s="3"/>
      <c r="E122" s="3"/>
      <c r="F122" s="3"/>
      <c r="G122" s="3"/>
      <c r="H122" s="511"/>
      <c r="I122" s="511"/>
      <c r="J122" s="511"/>
      <c r="K122" s="511"/>
      <c r="L122" s="511"/>
      <c r="M122" s="511"/>
      <c r="N122" s="511"/>
      <c r="O122" s="511"/>
      <c r="P122" s="511"/>
      <c r="Q122" s="511"/>
      <c r="R122" s="511"/>
      <c r="S122" s="511"/>
      <c r="T122" s="511"/>
      <c r="U122" s="511"/>
      <c r="AD122" s="388"/>
    </row>
    <row r="123" spans="1:30" ht="14.25" customHeight="1">
      <c r="A123" s="3"/>
      <c r="B123" s="3"/>
      <c r="C123" s="3"/>
      <c r="D123" s="3"/>
      <c r="E123" s="3"/>
      <c r="F123" s="3"/>
      <c r="G123" s="3"/>
      <c r="H123" s="511"/>
      <c r="I123" s="511"/>
      <c r="J123" s="511"/>
      <c r="K123" s="511"/>
      <c r="L123" s="511"/>
      <c r="M123" s="511"/>
      <c r="N123" s="511"/>
      <c r="O123" s="511"/>
      <c r="P123" s="511"/>
      <c r="Q123" s="511"/>
      <c r="R123" s="511"/>
      <c r="S123" s="511"/>
      <c r="T123" s="511"/>
      <c r="U123" s="511"/>
      <c r="AD123" s="388"/>
    </row>
    <row r="124" spans="1:30" ht="14.25" customHeight="1">
      <c r="A124" s="3"/>
      <c r="B124" s="3"/>
      <c r="C124" s="3"/>
      <c r="D124" s="3"/>
      <c r="E124" s="3"/>
      <c r="F124" s="3"/>
      <c r="G124" s="3"/>
      <c r="H124" s="511"/>
      <c r="I124" s="511"/>
      <c r="J124" s="511"/>
      <c r="K124" s="511"/>
      <c r="L124" s="511"/>
      <c r="M124" s="511"/>
      <c r="N124" s="511"/>
      <c r="O124" s="511"/>
      <c r="P124" s="511"/>
      <c r="Q124" s="511"/>
      <c r="R124" s="511"/>
      <c r="S124" s="511"/>
      <c r="T124" s="511"/>
      <c r="U124" s="511"/>
      <c r="AD124" s="388"/>
    </row>
    <row r="125" spans="1:30" ht="14.25" customHeight="1">
      <c r="A125" s="3"/>
      <c r="B125" s="3"/>
      <c r="C125" s="3"/>
      <c r="D125" s="3"/>
      <c r="E125" s="3"/>
      <c r="F125" s="3"/>
      <c r="G125" s="3"/>
      <c r="H125" s="511"/>
      <c r="I125" s="511"/>
      <c r="J125" s="511"/>
      <c r="K125" s="511"/>
      <c r="L125" s="511"/>
      <c r="M125" s="511"/>
      <c r="N125" s="511"/>
      <c r="O125" s="511"/>
      <c r="P125" s="511"/>
      <c r="Q125" s="511"/>
      <c r="R125" s="511"/>
      <c r="S125" s="511"/>
      <c r="T125" s="511"/>
      <c r="U125" s="511"/>
      <c r="AD125" s="388"/>
    </row>
    <row r="126" spans="1:30" ht="14.25" customHeight="1">
      <c r="A126" s="3"/>
      <c r="B126" s="3"/>
      <c r="C126" s="3"/>
      <c r="D126" s="3"/>
      <c r="E126" s="3"/>
      <c r="F126" s="3"/>
      <c r="G126" s="3"/>
      <c r="H126" s="511"/>
      <c r="I126" s="511"/>
      <c r="J126" s="511"/>
      <c r="K126" s="511"/>
      <c r="L126" s="511"/>
      <c r="M126" s="511"/>
      <c r="N126" s="511"/>
      <c r="O126" s="511"/>
      <c r="P126" s="511"/>
      <c r="Q126" s="511"/>
      <c r="R126" s="511"/>
      <c r="S126" s="511"/>
      <c r="T126" s="511"/>
      <c r="U126" s="511"/>
      <c r="AD126" s="388"/>
    </row>
    <row r="127" spans="1:30" ht="14.25" customHeight="1">
      <c r="A127" s="3"/>
      <c r="B127" s="3"/>
      <c r="C127" s="3"/>
      <c r="D127" s="3"/>
      <c r="E127" s="3"/>
      <c r="F127" s="3"/>
      <c r="G127" s="3"/>
      <c r="H127" s="511"/>
      <c r="I127" s="511"/>
      <c r="J127" s="511"/>
      <c r="K127" s="511"/>
      <c r="L127" s="511"/>
      <c r="M127" s="511"/>
      <c r="N127" s="511"/>
      <c r="O127" s="511"/>
      <c r="P127" s="511"/>
      <c r="Q127" s="511"/>
      <c r="R127" s="511"/>
      <c r="S127" s="511"/>
      <c r="T127" s="511"/>
      <c r="U127" s="511"/>
      <c r="AD127" s="388"/>
    </row>
    <row r="128" spans="1:30" ht="14.25" customHeight="1">
      <c r="A128" s="3"/>
      <c r="B128" s="3"/>
      <c r="C128" s="3"/>
      <c r="D128" s="3"/>
      <c r="E128" s="3"/>
      <c r="F128" s="3"/>
      <c r="G128" s="3"/>
      <c r="N128" s="3"/>
    </row>
    <row r="129" spans="1:14" ht="14.25" customHeight="1">
      <c r="A129" s="3"/>
      <c r="B129" s="3"/>
      <c r="C129" s="3"/>
      <c r="D129" s="3"/>
      <c r="E129" s="3"/>
      <c r="F129" s="3"/>
      <c r="G129" s="3"/>
      <c r="N129" s="3"/>
    </row>
    <row r="130" spans="1:14" ht="14.25" customHeight="1">
      <c r="A130" s="3"/>
      <c r="B130" s="3"/>
      <c r="C130" s="3"/>
      <c r="D130" s="3"/>
      <c r="E130" s="3"/>
      <c r="F130" s="3"/>
      <c r="G130" s="3"/>
      <c r="N130" s="3"/>
    </row>
    <row r="131" spans="1:14" ht="14.25" customHeight="1">
      <c r="A131" s="3"/>
      <c r="B131" s="3"/>
      <c r="C131" s="3"/>
      <c r="D131" s="3"/>
      <c r="E131" s="3"/>
      <c r="F131" s="3"/>
      <c r="G131" s="3"/>
      <c r="N131" s="3"/>
    </row>
    <row r="132" spans="1:14" ht="14.25" customHeight="1">
      <c r="A132" s="3"/>
      <c r="B132" s="3"/>
      <c r="C132" s="3"/>
      <c r="D132" s="3"/>
      <c r="E132" s="3"/>
      <c r="F132" s="3"/>
      <c r="G132" s="3"/>
      <c r="N132" s="3"/>
    </row>
    <row r="133" spans="1:14" ht="14.25" customHeight="1">
      <c r="A133" s="3"/>
      <c r="B133" s="3"/>
      <c r="C133" s="3"/>
      <c r="D133" s="3"/>
      <c r="E133" s="3"/>
      <c r="F133" s="3"/>
      <c r="G133" s="3"/>
      <c r="N133" s="3"/>
    </row>
    <row r="134" spans="1:14" ht="14.25" customHeight="1">
      <c r="A134" s="3"/>
      <c r="B134" s="3"/>
      <c r="C134" s="3"/>
      <c r="D134" s="3"/>
      <c r="E134" s="3"/>
      <c r="F134" s="3"/>
      <c r="G134" s="3"/>
      <c r="N134" s="3"/>
    </row>
    <row r="135" spans="1:14" ht="14.25" customHeight="1">
      <c r="A135" s="3"/>
      <c r="B135" s="3"/>
      <c r="C135" s="3"/>
      <c r="D135" s="3"/>
      <c r="E135" s="3"/>
      <c r="F135" s="3"/>
      <c r="G135" s="3"/>
      <c r="N135" s="3"/>
    </row>
    <row r="136" spans="1:14" ht="14.25" customHeight="1">
      <c r="A136" s="3"/>
      <c r="B136" s="3"/>
      <c r="C136" s="3"/>
      <c r="D136" s="3"/>
      <c r="E136" s="3"/>
      <c r="F136" s="3"/>
      <c r="G136" s="3"/>
      <c r="N136" s="3"/>
    </row>
    <row r="137" spans="1:14" ht="14.25" customHeight="1">
      <c r="A137" s="3"/>
      <c r="B137" s="3"/>
      <c r="C137" s="3"/>
      <c r="D137" s="3"/>
      <c r="E137" s="3"/>
      <c r="F137" s="3"/>
      <c r="G137" s="3"/>
      <c r="N137" s="3"/>
    </row>
    <row r="138" spans="1:14" ht="14.25" customHeight="1">
      <c r="A138" s="3"/>
      <c r="B138" s="3"/>
      <c r="C138" s="3"/>
      <c r="D138" s="3"/>
      <c r="E138" s="3"/>
      <c r="F138" s="3"/>
      <c r="G138" s="3"/>
      <c r="N138" s="3"/>
    </row>
    <row r="139" spans="1:14" ht="14.25" customHeight="1">
      <c r="A139" s="3"/>
      <c r="B139" s="3"/>
      <c r="C139" s="3"/>
      <c r="D139" s="3"/>
      <c r="E139" s="3"/>
      <c r="F139" s="3"/>
      <c r="G139" s="3"/>
      <c r="N139" s="3"/>
    </row>
    <row r="140" spans="1:14" ht="14.25" customHeight="1">
      <c r="A140" s="3"/>
      <c r="B140" s="3"/>
      <c r="C140" s="3"/>
      <c r="D140" s="3"/>
      <c r="E140" s="3"/>
      <c r="F140" s="3"/>
      <c r="G140" s="3"/>
      <c r="N140" s="3"/>
    </row>
    <row r="141" spans="1:14" ht="14.25" customHeight="1">
      <c r="A141" s="3"/>
      <c r="B141" s="3"/>
      <c r="C141" s="3"/>
      <c r="D141" s="3"/>
      <c r="E141" s="3"/>
      <c r="F141" s="3"/>
      <c r="G141" s="3"/>
      <c r="N141" s="3"/>
    </row>
    <row r="142" spans="1:14" ht="14.25" customHeight="1">
      <c r="A142" s="3"/>
      <c r="B142" s="3"/>
      <c r="C142" s="3"/>
      <c r="D142" s="3"/>
      <c r="E142" s="3"/>
      <c r="F142" s="3"/>
      <c r="G142" s="3"/>
      <c r="N142" s="3"/>
    </row>
    <row r="143" spans="1:14" ht="14.25" customHeight="1">
      <c r="A143" s="3"/>
      <c r="B143" s="3"/>
      <c r="C143" s="3"/>
      <c r="D143" s="3"/>
      <c r="E143" s="3"/>
      <c r="F143" s="3"/>
      <c r="G143" s="3"/>
      <c r="N143" s="3"/>
    </row>
    <row r="144" spans="1:14" ht="14.25" customHeight="1">
      <c r="A144" s="3"/>
      <c r="B144" s="3"/>
      <c r="C144" s="3"/>
      <c r="D144" s="3"/>
      <c r="E144" s="3"/>
      <c r="F144" s="3"/>
      <c r="G144" s="3"/>
      <c r="N144" s="3"/>
    </row>
    <row r="145" spans="1:14" ht="14.25" customHeight="1">
      <c r="A145" s="3"/>
      <c r="B145" s="3"/>
      <c r="C145" s="3"/>
      <c r="D145" s="3"/>
      <c r="E145" s="3"/>
      <c r="F145" s="3"/>
      <c r="G145" s="3"/>
      <c r="N145" s="3"/>
    </row>
    <row r="146" spans="1:14" ht="14.25" customHeight="1">
      <c r="A146" s="3"/>
      <c r="B146" s="3"/>
      <c r="C146" s="3"/>
      <c r="D146" s="3"/>
      <c r="E146" s="3"/>
      <c r="F146" s="3"/>
      <c r="G146" s="3"/>
      <c r="N146" s="3"/>
    </row>
    <row r="147" spans="1:14" ht="14.25" customHeight="1">
      <c r="A147" s="3"/>
      <c r="B147" s="3"/>
      <c r="C147" s="3"/>
      <c r="D147" s="3"/>
      <c r="E147" s="3"/>
      <c r="F147" s="3"/>
      <c r="G147" s="3"/>
      <c r="N147" s="3"/>
    </row>
    <row r="148" spans="1:14" ht="14.25" customHeight="1">
      <c r="A148" s="3"/>
      <c r="B148" s="3"/>
      <c r="C148" s="3"/>
      <c r="D148" s="3"/>
      <c r="E148" s="3"/>
      <c r="F148" s="3"/>
      <c r="G148" s="3"/>
      <c r="N148" s="3"/>
    </row>
    <row r="149" spans="1:14" ht="14.25" customHeight="1">
      <c r="A149" s="3"/>
      <c r="B149" s="3"/>
      <c r="C149" s="3"/>
      <c r="D149" s="3"/>
      <c r="E149" s="3"/>
      <c r="F149" s="3"/>
      <c r="G149" s="3"/>
      <c r="N149" s="3"/>
    </row>
    <row r="150" spans="1:14" ht="14.25" customHeight="1">
      <c r="A150" s="3"/>
      <c r="B150" s="3"/>
      <c r="C150" s="3"/>
      <c r="D150" s="3"/>
      <c r="E150" s="3"/>
      <c r="F150" s="3"/>
      <c r="G150" s="3"/>
      <c r="N150" s="3"/>
    </row>
    <row r="151" spans="1:14" ht="14.25" customHeight="1">
      <c r="A151" s="3"/>
      <c r="B151" s="3"/>
      <c r="C151" s="3"/>
      <c r="D151" s="3"/>
      <c r="E151" s="3"/>
      <c r="F151" s="3"/>
      <c r="G151" s="3"/>
      <c r="N151" s="3"/>
    </row>
    <row r="152" spans="1:14" ht="14.25" customHeight="1">
      <c r="A152" s="3"/>
      <c r="B152" s="3"/>
      <c r="C152" s="3"/>
      <c r="D152" s="3"/>
      <c r="E152" s="3"/>
      <c r="F152" s="3"/>
      <c r="G152" s="3"/>
      <c r="N152" s="3"/>
    </row>
    <row r="153" spans="1:14" ht="14.25" customHeight="1">
      <c r="A153" s="3"/>
      <c r="B153" s="3"/>
      <c r="C153" s="3"/>
      <c r="D153" s="3"/>
      <c r="E153" s="3"/>
      <c r="F153" s="3"/>
      <c r="G153" s="3"/>
      <c r="N153" s="3"/>
    </row>
    <row r="154" spans="1:14" ht="14.25" customHeight="1">
      <c r="A154" s="3"/>
      <c r="B154" s="3"/>
      <c r="C154" s="3"/>
      <c r="D154" s="3"/>
      <c r="E154" s="3"/>
      <c r="F154" s="3"/>
      <c r="G154" s="3"/>
      <c r="N154" s="3"/>
    </row>
    <row r="155" spans="1:14" ht="14.25" customHeight="1">
      <c r="A155" s="3"/>
      <c r="B155" s="3"/>
      <c r="C155" s="3"/>
      <c r="D155" s="3"/>
      <c r="E155" s="3"/>
      <c r="F155" s="3"/>
      <c r="G155" s="3"/>
      <c r="N155" s="3"/>
    </row>
    <row r="156" spans="1:14" ht="14.25" customHeight="1">
      <c r="A156" s="3"/>
      <c r="B156" s="3"/>
      <c r="C156" s="3"/>
      <c r="D156" s="3"/>
      <c r="E156" s="3"/>
      <c r="F156" s="3"/>
      <c r="G156" s="3"/>
      <c r="N156" s="3"/>
    </row>
    <row r="157" spans="1:14" ht="14.25" customHeight="1">
      <c r="A157" s="3"/>
      <c r="B157" s="3"/>
      <c r="C157" s="3"/>
      <c r="D157" s="3"/>
      <c r="E157" s="3"/>
      <c r="F157" s="3"/>
      <c r="G157" s="3"/>
      <c r="N157" s="3"/>
    </row>
    <row r="158" spans="1:14" ht="14.25" customHeight="1">
      <c r="A158" s="3"/>
      <c r="B158" s="3"/>
      <c r="C158" s="3"/>
      <c r="D158" s="3"/>
      <c r="E158" s="3"/>
      <c r="F158" s="3"/>
      <c r="G158" s="3"/>
      <c r="N158" s="3"/>
    </row>
    <row r="159" spans="1:14" ht="14.25" customHeight="1">
      <c r="A159" s="3"/>
      <c r="B159" s="3"/>
      <c r="C159" s="3"/>
      <c r="D159" s="3"/>
      <c r="E159" s="3"/>
      <c r="F159" s="3"/>
      <c r="G159" s="3"/>
      <c r="N159" s="3"/>
    </row>
    <row r="160" spans="1:14" ht="14.25" customHeight="1">
      <c r="A160" s="3"/>
      <c r="B160" s="3"/>
      <c r="C160" s="3"/>
      <c r="D160" s="3"/>
      <c r="E160" s="3"/>
      <c r="F160" s="3"/>
      <c r="G160" s="3"/>
      <c r="N160" s="3"/>
    </row>
    <row r="161" spans="1:14" ht="14.25" customHeight="1">
      <c r="A161" s="3"/>
      <c r="B161" s="3"/>
      <c r="C161" s="3"/>
      <c r="D161" s="3"/>
      <c r="E161" s="3"/>
      <c r="F161" s="3"/>
      <c r="G161" s="3"/>
      <c r="N161" s="3"/>
    </row>
    <row r="162" spans="1:14" ht="14.25" customHeight="1">
      <c r="A162" s="3"/>
      <c r="B162" s="3"/>
      <c r="C162" s="3"/>
      <c r="D162" s="3"/>
      <c r="E162" s="3"/>
      <c r="F162" s="3"/>
      <c r="G162" s="3"/>
      <c r="N162" s="3"/>
    </row>
    <row r="163" spans="1:14" ht="14.25" customHeight="1">
      <c r="A163" s="3"/>
      <c r="B163" s="3"/>
      <c r="C163" s="3"/>
      <c r="D163" s="3"/>
      <c r="E163" s="3"/>
      <c r="F163" s="3"/>
      <c r="G163" s="3"/>
      <c r="N163" s="3"/>
    </row>
    <row r="164" spans="1:14" ht="14.25" customHeight="1">
      <c r="A164" s="3"/>
      <c r="B164" s="3"/>
      <c r="C164" s="3"/>
      <c r="D164" s="3"/>
      <c r="E164" s="3"/>
      <c r="F164" s="3"/>
      <c r="G164" s="3"/>
      <c r="N164" s="3"/>
    </row>
    <row r="165" spans="1:14" ht="14.25" customHeight="1">
      <c r="A165" s="3"/>
      <c r="B165" s="3"/>
      <c r="C165" s="3"/>
      <c r="D165" s="3"/>
      <c r="E165" s="3"/>
      <c r="F165" s="3"/>
      <c r="G165" s="3"/>
      <c r="N165" s="3"/>
    </row>
    <row r="166" spans="1:14" ht="14.25" customHeight="1">
      <c r="A166" s="3"/>
      <c r="B166" s="3"/>
      <c r="C166" s="3"/>
      <c r="D166" s="3"/>
      <c r="E166" s="3"/>
      <c r="F166" s="3"/>
      <c r="G166" s="3"/>
      <c r="N166" s="3"/>
    </row>
    <row r="167" spans="1:14" ht="14.25" customHeight="1">
      <c r="A167" s="3"/>
      <c r="B167" s="3"/>
      <c r="C167" s="3"/>
      <c r="D167" s="3"/>
      <c r="E167" s="3"/>
      <c r="F167" s="3"/>
      <c r="G167" s="3"/>
      <c r="N167" s="3"/>
    </row>
    <row r="168" spans="1:14" ht="14.25" customHeight="1">
      <c r="A168" s="3"/>
      <c r="B168" s="3"/>
      <c r="C168" s="3"/>
      <c r="D168" s="3"/>
      <c r="E168" s="3"/>
      <c r="F168" s="3"/>
      <c r="G168" s="3"/>
      <c r="N168" s="3"/>
    </row>
    <row r="169" spans="1:14" ht="14.25" customHeight="1">
      <c r="A169" s="3"/>
      <c r="B169" s="3"/>
      <c r="C169" s="3"/>
      <c r="D169" s="3"/>
      <c r="E169" s="3"/>
      <c r="F169" s="3"/>
      <c r="G169" s="3"/>
      <c r="N169" s="3"/>
    </row>
    <row r="170" spans="1:14" ht="14.25" customHeight="1">
      <c r="A170" s="3"/>
      <c r="B170" s="3"/>
      <c r="C170" s="3"/>
      <c r="D170" s="3"/>
      <c r="E170" s="3"/>
      <c r="F170" s="3"/>
      <c r="G170" s="3"/>
      <c r="N170" s="3"/>
    </row>
    <row r="171" spans="1:14" ht="14.25" customHeight="1">
      <c r="A171" s="3"/>
      <c r="B171" s="3"/>
      <c r="C171" s="3"/>
      <c r="D171" s="3"/>
      <c r="E171" s="3"/>
      <c r="F171" s="3"/>
      <c r="G171" s="3"/>
      <c r="N171" s="3"/>
    </row>
    <row r="172" spans="1:14" ht="14.25" customHeight="1">
      <c r="A172" s="3"/>
      <c r="B172" s="3"/>
      <c r="C172" s="3"/>
      <c r="D172" s="3"/>
      <c r="E172" s="3"/>
      <c r="F172" s="3"/>
      <c r="G172" s="3"/>
      <c r="N172" s="3"/>
    </row>
    <row r="173" spans="1:14" ht="14.25" customHeight="1">
      <c r="A173" s="3"/>
      <c r="B173" s="3"/>
      <c r="C173" s="3"/>
      <c r="D173" s="3"/>
      <c r="E173" s="3"/>
      <c r="F173" s="3"/>
      <c r="G173" s="3"/>
      <c r="N173" s="3"/>
    </row>
    <row r="174" spans="1:14" ht="14.25" customHeight="1">
      <c r="A174" s="3"/>
      <c r="B174" s="3"/>
      <c r="C174" s="3"/>
      <c r="D174" s="3"/>
      <c r="E174" s="3"/>
      <c r="F174" s="3"/>
      <c r="G174" s="3"/>
      <c r="N174" s="3"/>
    </row>
    <row r="175" spans="1:14" ht="14.25" customHeight="1">
      <c r="A175" s="3"/>
      <c r="B175" s="3"/>
      <c r="C175" s="3"/>
      <c r="D175" s="3"/>
      <c r="E175" s="3"/>
      <c r="F175" s="3"/>
      <c r="G175" s="3"/>
      <c r="N175" s="3"/>
    </row>
    <row r="176" spans="1:14" ht="14.25" customHeight="1">
      <c r="A176" s="3"/>
      <c r="B176" s="3"/>
      <c r="C176" s="3"/>
      <c r="D176" s="3"/>
      <c r="E176" s="3"/>
      <c r="F176" s="3"/>
      <c r="G176" s="3"/>
      <c r="N176" s="3"/>
    </row>
    <row r="177" spans="1:14" ht="14.25" customHeight="1">
      <c r="A177" s="3"/>
      <c r="B177" s="3"/>
      <c r="C177" s="3"/>
      <c r="D177" s="3"/>
      <c r="E177" s="3"/>
      <c r="F177" s="3"/>
      <c r="G177" s="3"/>
      <c r="N177" s="3"/>
    </row>
    <row r="178" spans="1:14" ht="14.25" customHeight="1">
      <c r="A178" s="3"/>
      <c r="B178" s="3"/>
      <c r="C178" s="3"/>
      <c r="D178" s="3"/>
      <c r="E178" s="3"/>
      <c r="F178" s="3"/>
      <c r="G178" s="3"/>
      <c r="N178" s="3"/>
    </row>
    <row r="179" spans="1:14" ht="14.25" customHeight="1">
      <c r="A179" s="3"/>
      <c r="B179" s="3"/>
      <c r="C179" s="3"/>
      <c r="D179" s="3"/>
      <c r="E179" s="3"/>
      <c r="F179" s="3"/>
      <c r="G179" s="3"/>
      <c r="N179" s="3"/>
    </row>
    <row r="180" spans="1:14" ht="14.25" customHeight="1">
      <c r="A180" s="3"/>
      <c r="B180" s="3"/>
      <c r="C180" s="3"/>
      <c r="D180" s="3"/>
      <c r="E180" s="3"/>
      <c r="F180" s="3"/>
      <c r="G180" s="3"/>
      <c r="N180" s="3"/>
    </row>
    <row r="181" spans="1:14" ht="14.25" customHeight="1">
      <c r="A181" s="3"/>
      <c r="B181" s="3"/>
      <c r="C181" s="3"/>
      <c r="D181" s="3"/>
      <c r="E181" s="3"/>
      <c r="F181" s="3"/>
      <c r="G181" s="3"/>
      <c r="N181" s="3"/>
    </row>
    <row r="182" spans="1:14" ht="14.25" customHeight="1">
      <c r="A182" s="3"/>
      <c r="B182" s="3"/>
      <c r="C182" s="3"/>
      <c r="D182" s="3"/>
      <c r="E182" s="3"/>
      <c r="F182" s="3"/>
      <c r="G182" s="3"/>
      <c r="N182" s="3"/>
    </row>
    <row r="183" spans="1:14" ht="14.25" customHeight="1">
      <c r="A183" s="3"/>
      <c r="B183" s="3"/>
      <c r="C183" s="3"/>
      <c r="D183" s="3"/>
      <c r="E183" s="3"/>
      <c r="F183" s="3"/>
      <c r="G183" s="3"/>
      <c r="N183" s="3"/>
    </row>
    <row r="184" spans="1:14" ht="14.25" customHeight="1">
      <c r="A184" s="3"/>
      <c r="B184" s="3"/>
      <c r="C184" s="3"/>
      <c r="D184" s="3"/>
      <c r="E184" s="3"/>
      <c r="F184" s="3"/>
      <c r="G184" s="3"/>
      <c r="N184" s="3"/>
    </row>
    <row r="185" spans="1:14" ht="14.25" customHeight="1">
      <c r="A185" s="3"/>
      <c r="B185" s="3"/>
      <c r="C185" s="3"/>
      <c r="D185" s="3"/>
      <c r="E185" s="3"/>
      <c r="F185" s="3"/>
      <c r="G185" s="3"/>
      <c r="N185" s="3"/>
    </row>
    <row r="186" spans="1:14" ht="14.25" customHeight="1">
      <c r="A186" s="3"/>
      <c r="B186" s="3"/>
      <c r="C186" s="3"/>
      <c r="D186" s="3"/>
      <c r="E186" s="3"/>
      <c r="F186" s="3"/>
      <c r="G186" s="3"/>
      <c r="N186" s="3"/>
    </row>
    <row r="187" spans="1:14" ht="14.25" customHeight="1">
      <c r="A187" s="3"/>
      <c r="B187" s="3"/>
      <c r="C187" s="3"/>
      <c r="D187" s="3"/>
      <c r="E187" s="3"/>
      <c r="F187" s="3"/>
      <c r="G187" s="3"/>
      <c r="N187" s="3"/>
    </row>
    <row r="188" spans="1:14" ht="14.25" customHeight="1">
      <c r="A188" s="3"/>
      <c r="B188" s="3"/>
      <c r="C188" s="3"/>
      <c r="D188" s="3"/>
      <c r="E188" s="3"/>
      <c r="F188" s="3"/>
      <c r="G188" s="3"/>
      <c r="N188" s="3"/>
    </row>
    <row r="189" spans="1:14" ht="14.25" customHeight="1">
      <c r="A189" s="3"/>
      <c r="B189" s="3"/>
      <c r="C189" s="3"/>
      <c r="D189" s="3"/>
      <c r="E189" s="3"/>
      <c r="F189" s="3"/>
      <c r="G189" s="3"/>
      <c r="N189" s="3"/>
    </row>
    <row r="190" spans="1:14" ht="14.25" customHeight="1">
      <c r="A190" s="3"/>
      <c r="B190" s="3"/>
      <c r="C190" s="3"/>
      <c r="D190" s="3"/>
      <c r="E190" s="3"/>
      <c r="F190" s="3"/>
      <c r="G190" s="3"/>
      <c r="N190" s="3"/>
    </row>
    <row r="191" spans="1:14" ht="14.25" customHeight="1">
      <c r="A191" s="3"/>
      <c r="B191" s="3"/>
      <c r="C191" s="3"/>
      <c r="D191" s="3"/>
      <c r="E191" s="3"/>
      <c r="F191" s="3"/>
      <c r="G191" s="3"/>
      <c r="N191" s="3"/>
    </row>
    <row r="192" spans="1:14" ht="14.25" customHeight="1">
      <c r="A192" s="3"/>
      <c r="B192" s="3"/>
      <c r="C192" s="3"/>
      <c r="D192" s="3"/>
      <c r="E192" s="3"/>
      <c r="F192" s="3"/>
      <c r="G192" s="3"/>
      <c r="N192" s="3"/>
    </row>
    <row r="193" spans="1:14" ht="14.25" customHeight="1">
      <c r="A193" s="3"/>
      <c r="B193" s="3"/>
      <c r="C193" s="3"/>
      <c r="D193" s="3"/>
      <c r="E193" s="3"/>
      <c r="F193" s="3"/>
      <c r="G193" s="3"/>
      <c r="N193" s="3"/>
    </row>
    <row r="194" spans="1:14" ht="14.25" customHeight="1">
      <c r="A194" s="3"/>
      <c r="B194" s="3"/>
      <c r="C194" s="3"/>
      <c r="D194" s="3"/>
      <c r="E194" s="3"/>
      <c r="F194" s="3"/>
      <c r="G194" s="3"/>
      <c r="N194" s="3"/>
    </row>
    <row r="195" spans="1:14" ht="14.25" customHeight="1">
      <c r="A195" s="3"/>
      <c r="B195" s="3"/>
      <c r="C195" s="3"/>
      <c r="D195" s="3"/>
      <c r="E195" s="3"/>
      <c r="F195" s="3"/>
      <c r="G195" s="3"/>
      <c r="N195" s="3"/>
    </row>
    <row r="196" spans="1:14" ht="14.25" customHeight="1">
      <c r="A196" s="3"/>
      <c r="B196" s="3"/>
      <c r="C196" s="3"/>
      <c r="D196" s="3"/>
      <c r="E196" s="3"/>
      <c r="F196" s="3"/>
      <c r="G196" s="3"/>
      <c r="N196" s="3"/>
    </row>
    <row r="197" spans="1:14" ht="14.25" customHeight="1">
      <c r="A197" s="3"/>
      <c r="B197" s="3"/>
      <c r="C197" s="3"/>
      <c r="D197" s="3"/>
      <c r="E197" s="3"/>
      <c r="F197" s="3"/>
      <c r="G197" s="3"/>
      <c r="N197" s="3"/>
    </row>
    <row r="198" spans="1:14" ht="14.25" customHeight="1">
      <c r="A198" s="3"/>
      <c r="B198" s="3"/>
      <c r="C198" s="3"/>
      <c r="D198" s="3"/>
      <c r="E198" s="3"/>
      <c r="F198" s="3"/>
      <c r="G198" s="3"/>
      <c r="N198" s="3"/>
    </row>
    <row r="199" spans="1:14" ht="14.25" customHeight="1">
      <c r="A199" s="3"/>
      <c r="B199" s="3"/>
      <c r="C199" s="3"/>
      <c r="D199" s="3"/>
      <c r="E199" s="3"/>
      <c r="F199" s="3"/>
      <c r="G199" s="3"/>
      <c r="N199" s="3"/>
    </row>
    <row r="200" spans="1:14" ht="14.25" customHeight="1">
      <c r="A200" s="3"/>
      <c r="B200" s="3"/>
      <c r="C200" s="3"/>
      <c r="D200" s="3"/>
      <c r="E200" s="3"/>
      <c r="F200" s="3"/>
      <c r="G200" s="3"/>
      <c r="N200" s="3"/>
    </row>
    <row r="201" spans="1:14" ht="14.25" customHeight="1">
      <c r="A201" s="3"/>
      <c r="B201" s="3"/>
      <c r="C201" s="3"/>
      <c r="D201" s="3"/>
      <c r="E201" s="3"/>
      <c r="F201" s="3"/>
      <c r="G201" s="3"/>
      <c r="N201" s="3"/>
    </row>
    <row r="202" spans="1:14" ht="14.25" customHeight="1">
      <c r="A202" s="3"/>
      <c r="B202" s="3"/>
      <c r="C202" s="3"/>
      <c r="D202" s="3"/>
      <c r="E202" s="3"/>
      <c r="F202" s="3"/>
      <c r="G202" s="3"/>
      <c r="N202" s="3"/>
    </row>
    <row r="203" spans="1:14" ht="14.25" customHeight="1">
      <c r="A203" s="3"/>
      <c r="B203" s="3"/>
      <c r="C203" s="3"/>
      <c r="D203" s="3"/>
      <c r="E203" s="3"/>
      <c r="F203" s="3"/>
      <c r="G203" s="3"/>
      <c r="N203" s="3"/>
    </row>
    <row r="204" spans="1:14" ht="14.25" customHeight="1">
      <c r="A204" s="3"/>
      <c r="B204" s="3"/>
      <c r="C204" s="3"/>
      <c r="D204" s="3"/>
      <c r="E204" s="3"/>
      <c r="F204" s="3"/>
      <c r="G204" s="3"/>
      <c r="N204" s="3"/>
    </row>
    <row r="205" spans="1:14" ht="14.25" customHeight="1">
      <c r="A205" s="3"/>
      <c r="B205" s="3"/>
      <c r="C205" s="3"/>
      <c r="D205" s="3"/>
      <c r="E205" s="3"/>
      <c r="F205" s="3"/>
      <c r="G205" s="3"/>
      <c r="N205" s="3"/>
    </row>
    <row r="206" spans="1:14" ht="14.25" customHeight="1">
      <c r="A206" s="3"/>
      <c r="B206" s="3"/>
      <c r="C206" s="3"/>
      <c r="D206" s="3"/>
      <c r="E206" s="3"/>
      <c r="F206" s="3"/>
      <c r="G206" s="3"/>
      <c r="N206" s="3"/>
    </row>
    <row r="207" spans="1:14" ht="14.25" customHeight="1">
      <c r="A207" s="3"/>
      <c r="B207" s="3"/>
      <c r="C207" s="3"/>
      <c r="D207" s="3"/>
      <c r="E207" s="3"/>
      <c r="F207" s="3"/>
      <c r="G207" s="3"/>
      <c r="N207" s="3"/>
    </row>
    <row r="208" spans="1:14" ht="14.25" customHeight="1">
      <c r="A208" s="3"/>
      <c r="B208" s="3"/>
      <c r="C208" s="3"/>
      <c r="D208" s="3"/>
      <c r="E208" s="3"/>
      <c r="F208" s="3"/>
      <c r="G208" s="3"/>
      <c r="N208" s="3"/>
    </row>
    <row r="209" spans="1:14" ht="14.25" customHeight="1">
      <c r="A209" s="3"/>
      <c r="B209" s="3"/>
      <c r="C209" s="3"/>
      <c r="D209" s="3"/>
      <c r="E209" s="3"/>
      <c r="F209" s="3"/>
      <c r="G209" s="3"/>
      <c r="N209" s="3"/>
    </row>
    <row r="210" spans="1:14" ht="14.25" customHeight="1">
      <c r="A210" s="3"/>
      <c r="B210" s="3"/>
      <c r="C210" s="3"/>
      <c r="D210" s="3"/>
      <c r="E210" s="3"/>
      <c r="F210" s="3"/>
      <c r="G210" s="3"/>
      <c r="N210" s="3"/>
    </row>
    <row r="211" spans="1:14" ht="14.25" customHeight="1">
      <c r="A211" s="3"/>
      <c r="B211" s="3"/>
      <c r="C211" s="3"/>
      <c r="D211" s="3"/>
      <c r="E211" s="3"/>
      <c r="F211" s="3"/>
      <c r="G211" s="3"/>
      <c r="N211" s="3"/>
    </row>
    <row r="212" spans="1:14" ht="14.25" customHeight="1">
      <c r="A212" s="3"/>
      <c r="B212" s="3"/>
      <c r="C212" s="3"/>
      <c r="D212" s="3"/>
      <c r="E212" s="3"/>
      <c r="F212" s="3"/>
      <c r="G212" s="3"/>
      <c r="N212" s="3"/>
    </row>
    <row r="213" spans="1:14" ht="14.25" customHeight="1">
      <c r="A213" s="3"/>
      <c r="B213" s="3"/>
      <c r="C213" s="3"/>
      <c r="D213" s="3"/>
      <c r="E213" s="3"/>
      <c r="F213" s="3"/>
      <c r="G213" s="3"/>
      <c r="N213" s="3"/>
    </row>
    <row r="214" spans="1:14" ht="14.25" customHeight="1">
      <c r="A214" s="3"/>
      <c r="B214" s="3"/>
      <c r="C214" s="3"/>
      <c r="D214" s="3"/>
      <c r="E214" s="3"/>
      <c r="F214" s="3"/>
      <c r="G214" s="3"/>
      <c r="N214" s="3"/>
    </row>
    <row r="215" spans="1:14" ht="14.25" customHeight="1">
      <c r="A215" s="3"/>
      <c r="B215" s="3"/>
      <c r="C215" s="3"/>
      <c r="D215" s="3"/>
      <c r="E215" s="3"/>
      <c r="F215" s="3"/>
      <c r="G215" s="3"/>
      <c r="N215" s="3"/>
    </row>
    <row r="216" spans="1:14" ht="14.25" customHeight="1">
      <c r="A216" s="3"/>
      <c r="B216" s="3"/>
      <c r="C216" s="3"/>
      <c r="D216" s="3"/>
      <c r="E216" s="3"/>
      <c r="F216" s="3"/>
      <c r="G216" s="3"/>
      <c r="N216" s="3"/>
    </row>
    <row r="217" spans="1:14" ht="14.25" customHeight="1">
      <c r="A217" s="3"/>
      <c r="B217" s="3"/>
      <c r="C217" s="3"/>
      <c r="D217" s="3"/>
      <c r="E217" s="3"/>
      <c r="F217" s="3"/>
      <c r="G217" s="3"/>
      <c r="N217" s="3"/>
    </row>
    <row r="218" spans="1:14" ht="14.25" customHeight="1">
      <c r="A218" s="3"/>
      <c r="B218" s="3"/>
      <c r="C218" s="3"/>
      <c r="D218" s="3"/>
      <c r="E218" s="3"/>
      <c r="F218" s="3"/>
      <c r="G218" s="3"/>
      <c r="N218" s="3"/>
    </row>
    <row r="219" spans="1:14" ht="14.25" customHeight="1">
      <c r="A219" s="3"/>
      <c r="B219" s="3"/>
      <c r="C219" s="3"/>
      <c r="D219" s="3"/>
      <c r="E219" s="3"/>
      <c r="F219" s="3"/>
      <c r="G219" s="3"/>
      <c r="N219" s="3"/>
    </row>
    <row r="220" spans="1:14" ht="14.25" customHeight="1">
      <c r="A220" s="3"/>
      <c r="B220" s="3"/>
      <c r="C220" s="3"/>
      <c r="D220" s="3"/>
      <c r="E220" s="3"/>
      <c r="F220" s="3"/>
      <c r="G220" s="3"/>
      <c r="N220" s="3"/>
    </row>
    <row r="221" spans="1:14" ht="14.25" customHeight="1">
      <c r="A221" s="3"/>
      <c r="B221" s="3"/>
      <c r="C221" s="3"/>
      <c r="D221" s="3"/>
      <c r="E221" s="3"/>
      <c r="F221" s="3"/>
      <c r="G221" s="3"/>
      <c r="N221" s="3"/>
    </row>
    <row r="222" spans="1:14" ht="14.25" customHeight="1">
      <c r="A222" s="3"/>
      <c r="B222" s="3"/>
      <c r="C222" s="3"/>
      <c r="D222" s="3"/>
      <c r="E222" s="3"/>
      <c r="F222" s="3"/>
      <c r="G222" s="3"/>
      <c r="N222" s="3"/>
    </row>
    <row r="223" spans="1:14" ht="14.25" customHeight="1">
      <c r="A223" s="3"/>
      <c r="B223" s="3"/>
      <c r="C223" s="3"/>
      <c r="D223" s="3"/>
      <c r="E223" s="3"/>
      <c r="F223" s="3"/>
      <c r="G223" s="3"/>
      <c r="N223" s="3"/>
    </row>
    <row r="224" spans="1:14" ht="14.25" customHeight="1">
      <c r="A224" s="3"/>
      <c r="B224" s="3"/>
      <c r="C224" s="3"/>
      <c r="D224" s="3"/>
      <c r="E224" s="3"/>
      <c r="F224" s="3"/>
      <c r="G224" s="3"/>
      <c r="N224" s="3"/>
    </row>
    <row r="225" spans="1:14" ht="14.25" customHeight="1">
      <c r="A225" s="3"/>
      <c r="B225" s="3"/>
      <c r="C225" s="3"/>
      <c r="D225" s="3"/>
      <c r="E225" s="3"/>
      <c r="F225" s="3"/>
      <c r="G225" s="3"/>
      <c r="N225" s="3"/>
    </row>
    <row r="226" spans="1:14" ht="14.25" customHeight="1">
      <c r="A226" s="3"/>
      <c r="B226" s="3"/>
      <c r="C226" s="3"/>
      <c r="D226" s="3"/>
      <c r="E226" s="3"/>
      <c r="F226" s="3"/>
      <c r="G226" s="3"/>
      <c r="N226" s="3"/>
    </row>
    <row r="227" spans="1:14" ht="14.25" customHeight="1">
      <c r="A227" s="3"/>
      <c r="B227" s="3"/>
      <c r="C227" s="3"/>
      <c r="D227" s="3"/>
      <c r="E227" s="3"/>
      <c r="F227" s="3"/>
      <c r="G227" s="3"/>
      <c r="N227" s="3"/>
    </row>
    <row r="228" spans="1:14" ht="14.25" customHeight="1">
      <c r="A228" s="3"/>
      <c r="B228" s="3"/>
      <c r="C228" s="3"/>
      <c r="D228" s="3"/>
      <c r="E228" s="3"/>
      <c r="F228" s="3"/>
      <c r="G228" s="3"/>
      <c r="N228" s="3"/>
    </row>
    <row r="229" spans="1:14" ht="14.25" customHeight="1">
      <c r="A229" s="3"/>
      <c r="B229" s="3"/>
      <c r="C229" s="3"/>
      <c r="D229" s="3"/>
      <c r="E229" s="3"/>
      <c r="F229" s="3"/>
      <c r="G229" s="3"/>
      <c r="N229" s="3"/>
    </row>
    <row r="230" spans="1:14" ht="14.25" customHeight="1">
      <c r="A230" s="3"/>
      <c r="B230" s="3"/>
      <c r="C230" s="3"/>
      <c r="D230" s="3"/>
      <c r="E230" s="3"/>
      <c r="F230" s="3"/>
      <c r="G230" s="3"/>
      <c r="N230" s="3"/>
    </row>
    <row r="231" spans="1:14" ht="14.25" customHeight="1">
      <c r="A231" s="3"/>
      <c r="B231" s="3"/>
      <c r="C231" s="3"/>
      <c r="D231" s="3"/>
      <c r="E231" s="3"/>
      <c r="F231" s="3"/>
      <c r="G231" s="3"/>
      <c r="N231" s="3"/>
    </row>
    <row r="232" spans="1:14" ht="14.25" customHeight="1">
      <c r="A232" s="3"/>
      <c r="B232" s="3"/>
      <c r="C232" s="3"/>
      <c r="D232" s="3"/>
      <c r="E232" s="3"/>
      <c r="F232" s="3"/>
      <c r="G232" s="3"/>
      <c r="N232" s="3"/>
    </row>
    <row r="233" spans="1:14" ht="14.25" customHeight="1">
      <c r="A233" s="3"/>
      <c r="B233" s="3"/>
      <c r="C233" s="3"/>
      <c r="D233" s="3"/>
      <c r="E233" s="3"/>
      <c r="F233" s="3"/>
      <c r="G233" s="3"/>
      <c r="N233" s="3"/>
    </row>
    <row r="234" spans="1:14" ht="14.25" customHeight="1">
      <c r="A234" s="3"/>
      <c r="B234" s="3"/>
      <c r="C234" s="3"/>
      <c r="D234" s="3"/>
      <c r="E234" s="3"/>
      <c r="F234" s="3"/>
      <c r="G234" s="3"/>
      <c r="N234" s="3"/>
    </row>
    <row r="235" spans="1:14" ht="14.25" customHeight="1">
      <c r="A235" s="3"/>
      <c r="B235" s="3"/>
      <c r="C235" s="3"/>
      <c r="D235" s="3"/>
      <c r="E235" s="3"/>
      <c r="F235" s="3"/>
      <c r="G235" s="3"/>
      <c r="N235" s="3"/>
    </row>
    <row r="236" spans="1:14" ht="14.25" customHeight="1">
      <c r="A236" s="3"/>
      <c r="B236" s="3"/>
      <c r="C236" s="3"/>
      <c r="D236" s="3"/>
      <c r="E236" s="3"/>
      <c r="F236" s="3"/>
      <c r="G236" s="3"/>
      <c r="N236" s="3"/>
    </row>
    <row r="237" spans="1:14" ht="14.25" customHeight="1">
      <c r="A237" s="3"/>
      <c r="B237" s="3"/>
      <c r="C237" s="3"/>
      <c r="D237" s="3"/>
      <c r="E237" s="3"/>
      <c r="F237" s="3"/>
      <c r="G237" s="3"/>
      <c r="N237" s="3"/>
    </row>
    <row r="238" spans="1:14" ht="14.25" customHeight="1">
      <c r="A238" s="3"/>
      <c r="B238" s="3"/>
      <c r="C238" s="3"/>
      <c r="D238" s="3"/>
      <c r="E238" s="3"/>
      <c r="F238" s="3"/>
      <c r="G238" s="3"/>
      <c r="N238" s="3"/>
    </row>
    <row r="239" spans="1:14" ht="14.25" customHeight="1">
      <c r="A239" s="3"/>
      <c r="B239" s="3"/>
      <c r="C239" s="3"/>
      <c r="D239" s="3"/>
      <c r="E239" s="3"/>
      <c r="F239" s="3"/>
      <c r="G239" s="3"/>
      <c r="N239" s="3"/>
    </row>
    <row r="240" spans="1:14" ht="14.25" customHeight="1">
      <c r="A240" s="3"/>
      <c r="B240" s="3"/>
      <c r="C240" s="3"/>
      <c r="D240" s="3"/>
      <c r="E240" s="3"/>
      <c r="F240" s="3"/>
      <c r="G240" s="3"/>
      <c r="N240" s="3"/>
    </row>
    <row r="241" spans="1:14" ht="14.25" customHeight="1">
      <c r="A241" s="3"/>
      <c r="B241" s="3"/>
      <c r="C241" s="3"/>
      <c r="D241" s="3"/>
      <c r="E241" s="3"/>
      <c r="F241" s="3"/>
      <c r="G241" s="3"/>
      <c r="N241" s="3"/>
    </row>
    <row r="242" spans="1:14" ht="14.25" customHeight="1">
      <c r="A242" s="3"/>
      <c r="B242" s="3"/>
      <c r="C242" s="3"/>
      <c r="D242" s="3"/>
      <c r="E242" s="3"/>
      <c r="F242" s="3"/>
      <c r="G242" s="3"/>
      <c r="N242" s="3"/>
    </row>
    <row r="243" spans="1:14" ht="14.25" customHeight="1">
      <c r="A243" s="3"/>
      <c r="B243" s="3"/>
      <c r="C243" s="3"/>
      <c r="D243" s="3"/>
      <c r="E243" s="3"/>
      <c r="F243" s="3"/>
      <c r="G243" s="3"/>
      <c r="N243" s="3"/>
    </row>
    <row r="244" spans="1:14" ht="14.25" customHeight="1">
      <c r="A244" s="3"/>
      <c r="B244" s="3"/>
      <c r="C244" s="3"/>
      <c r="D244" s="3"/>
      <c r="E244" s="3"/>
      <c r="F244" s="3"/>
      <c r="G244" s="3"/>
      <c r="N244" s="3"/>
    </row>
    <row r="245" spans="1:14" ht="14.25" customHeight="1">
      <c r="A245" s="3"/>
      <c r="B245" s="3"/>
      <c r="C245" s="3"/>
      <c r="D245" s="3"/>
      <c r="E245" s="3"/>
      <c r="F245" s="3"/>
      <c r="G245" s="3"/>
      <c r="N245" s="3"/>
    </row>
    <row r="246" spans="1:14" ht="14.25" customHeight="1">
      <c r="A246" s="3"/>
      <c r="B246" s="3"/>
      <c r="C246" s="3"/>
      <c r="D246" s="3"/>
      <c r="E246" s="3"/>
      <c r="F246" s="3"/>
      <c r="G246" s="3"/>
      <c r="N246" s="3"/>
    </row>
    <row r="247" spans="1:14" ht="14.25" customHeight="1">
      <c r="A247" s="3"/>
      <c r="B247" s="3"/>
      <c r="C247" s="3"/>
      <c r="D247" s="3"/>
      <c r="E247" s="3"/>
      <c r="F247" s="3"/>
      <c r="G247" s="3"/>
      <c r="N247" s="3"/>
    </row>
    <row r="248" spans="1:14" ht="14.25" customHeight="1">
      <c r="A248" s="3"/>
      <c r="B248" s="3"/>
      <c r="C248" s="3"/>
      <c r="D248" s="3"/>
      <c r="E248" s="3"/>
      <c r="F248" s="3"/>
      <c r="G248" s="3"/>
      <c r="N248" s="3"/>
    </row>
    <row r="249" spans="1:14" ht="14.25" customHeight="1">
      <c r="A249" s="3"/>
      <c r="B249" s="3"/>
      <c r="C249" s="3"/>
      <c r="D249" s="3"/>
      <c r="E249" s="3"/>
      <c r="F249" s="3"/>
      <c r="G249" s="3"/>
      <c r="N249" s="3"/>
    </row>
    <row r="250" spans="1:14" ht="14.25" customHeight="1">
      <c r="A250" s="3"/>
      <c r="B250" s="3"/>
      <c r="C250" s="3"/>
      <c r="D250" s="3"/>
      <c r="E250" s="3"/>
      <c r="F250" s="3"/>
      <c r="G250" s="3"/>
      <c r="N250" s="3"/>
    </row>
    <row r="251" spans="1:14" ht="14.25" customHeight="1">
      <c r="A251" s="3"/>
      <c r="B251" s="3"/>
      <c r="C251" s="3"/>
      <c r="D251" s="3"/>
      <c r="E251" s="3"/>
      <c r="F251" s="3"/>
      <c r="G251" s="3"/>
      <c r="N251" s="3"/>
    </row>
    <row r="252" spans="1:14" ht="14.25" customHeight="1">
      <c r="A252" s="3"/>
      <c r="B252" s="3"/>
      <c r="C252" s="3"/>
      <c r="D252" s="3"/>
      <c r="E252" s="3"/>
      <c r="F252" s="3"/>
      <c r="G252" s="3"/>
      <c r="N252" s="3"/>
    </row>
    <row r="253" spans="1:14" ht="14.25" customHeight="1">
      <c r="A253" s="3"/>
      <c r="B253" s="3"/>
      <c r="C253" s="3"/>
      <c r="D253" s="3"/>
      <c r="E253" s="3"/>
      <c r="F253" s="3"/>
      <c r="G253" s="3"/>
      <c r="N253" s="3"/>
    </row>
    <row r="254" spans="1:14" ht="14.25" customHeight="1">
      <c r="A254" s="3"/>
      <c r="B254" s="3"/>
      <c r="C254" s="3"/>
      <c r="D254" s="3"/>
      <c r="E254" s="3"/>
      <c r="F254" s="3"/>
      <c r="G254" s="3"/>
      <c r="N254" s="3"/>
    </row>
    <row r="255" spans="1:14" ht="14.25" customHeight="1">
      <c r="A255" s="3"/>
      <c r="B255" s="3"/>
      <c r="C255" s="3"/>
      <c r="D255" s="3"/>
      <c r="E255" s="3"/>
      <c r="F255" s="3"/>
      <c r="G255" s="3"/>
      <c r="N255" s="3"/>
    </row>
    <row r="256" spans="1:14" ht="14.25" customHeight="1">
      <c r="A256" s="3"/>
      <c r="B256" s="3"/>
      <c r="C256" s="3"/>
      <c r="D256" s="3"/>
      <c r="E256" s="3"/>
      <c r="F256" s="3"/>
      <c r="G256" s="3"/>
      <c r="N256" s="3"/>
    </row>
    <row r="257" spans="1:14" ht="14.25" customHeight="1">
      <c r="A257" s="3"/>
      <c r="B257" s="3"/>
      <c r="C257" s="3"/>
      <c r="D257" s="3"/>
      <c r="E257" s="3"/>
      <c r="F257" s="3"/>
      <c r="G257" s="3"/>
      <c r="N257" s="3"/>
    </row>
    <row r="258" spans="1:14" ht="14.25" customHeight="1">
      <c r="A258" s="3"/>
      <c r="B258" s="3"/>
      <c r="C258" s="3"/>
      <c r="D258" s="3"/>
      <c r="E258" s="3"/>
      <c r="F258" s="3"/>
      <c r="G258" s="3"/>
      <c r="N258" s="3"/>
    </row>
    <row r="259" spans="1:14" ht="14.25" customHeight="1">
      <c r="A259" s="3"/>
      <c r="B259" s="3"/>
      <c r="C259" s="3"/>
      <c r="D259" s="3"/>
      <c r="E259" s="3"/>
      <c r="F259" s="3"/>
      <c r="G259" s="3"/>
      <c r="N259" s="3"/>
    </row>
    <row r="260" spans="1:14" ht="14.25" customHeight="1">
      <c r="A260" s="3"/>
      <c r="B260" s="3"/>
      <c r="C260" s="3"/>
      <c r="D260" s="3"/>
      <c r="E260" s="3"/>
      <c r="F260" s="3"/>
      <c r="G260" s="3"/>
      <c r="N260" s="3"/>
    </row>
    <row r="261" spans="1:14" ht="14.25" customHeight="1">
      <c r="A261" s="3"/>
      <c r="B261" s="3"/>
      <c r="C261" s="3"/>
      <c r="D261" s="3"/>
      <c r="E261" s="3"/>
      <c r="F261" s="3"/>
      <c r="G261" s="3"/>
      <c r="N261" s="3"/>
    </row>
    <row r="262" spans="1:14" ht="14.25" customHeight="1">
      <c r="A262" s="3"/>
      <c r="B262" s="3"/>
      <c r="C262" s="3"/>
      <c r="D262" s="3"/>
      <c r="E262" s="3"/>
      <c r="F262" s="3"/>
      <c r="G262" s="3"/>
      <c r="N262" s="3"/>
    </row>
    <row r="263" spans="1:14" ht="14.25" customHeight="1">
      <c r="A263" s="3"/>
      <c r="B263" s="3"/>
      <c r="C263" s="3"/>
      <c r="D263" s="3"/>
      <c r="E263" s="3"/>
      <c r="F263" s="3"/>
      <c r="G263" s="3"/>
      <c r="N263" s="3"/>
    </row>
    <row r="264" spans="1:14" ht="14.25" customHeight="1">
      <c r="A264" s="3"/>
      <c r="B264" s="3"/>
      <c r="C264" s="3"/>
      <c r="D264" s="3"/>
      <c r="E264" s="3"/>
      <c r="F264" s="3"/>
      <c r="G264" s="3"/>
      <c r="N264" s="3"/>
    </row>
    <row r="265" spans="1:14" ht="14.25" customHeight="1">
      <c r="A265" s="3"/>
      <c r="B265" s="3"/>
      <c r="C265" s="3"/>
      <c r="D265" s="3"/>
      <c r="E265" s="3"/>
      <c r="F265" s="3"/>
      <c r="G265" s="3"/>
      <c r="N265" s="3"/>
    </row>
    <row r="266" spans="1:14" ht="14.25" customHeight="1">
      <c r="A266" s="3"/>
      <c r="B266" s="3"/>
      <c r="C266" s="3"/>
      <c r="D266" s="3"/>
      <c r="E266" s="3"/>
      <c r="F266" s="3"/>
      <c r="G266" s="3"/>
      <c r="N266" s="3"/>
    </row>
    <row r="267" spans="1:14" ht="14.25" customHeight="1">
      <c r="A267" s="3"/>
      <c r="B267" s="3"/>
      <c r="C267" s="3"/>
      <c r="D267" s="3"/>
      <c r="E267" s="3"/>
      <c r="F267" s="3"/>
      <c r="G267" s="3"/>
      <c r="N267" s="3"/>
    </row>
    <row r="268" spans="1:14" ht="14.25" customHeight="1">
      <c r="A268" s="3"/>
      <c r="B268" s="3"/>
      <c r="C268" s="3"/>
      <c r="D268" s="3"/>
      <c r="E268" s="3"/>
      <c r="F268" s="3"/>
      <c r="G268" s="3"/>
      <c r="N268" s="3"/>
    </row>
    <row r="269" spans="1:14" ht="14.25" customHeight="1">
      <c r="A269" s="3"/>
      <c r="B269" s="3"/>
      <c r="C269" s="3"/>
      <c r="D269" s="3"/>
      <c r="E269" s="3"/>
      <c r="F269" s="3"/>
      <c r="G269" s="3"/>
      <c r="N269" s="3"/>
    </row>
    <row r="270" spans="1:14" ht="14.25" customHeight="1">
      <c r="A270" s="3"/>
      <c r="B270" s="3"/>
      <c r="C270" s="3"/>
      <c r="D270" s="3"/>
      <c r="E270" s="3"/>
      <c r="F270" s="3"/>
      <c r="G270" s="3"/>
      <c r="N270" s="3"/>
    </row>
    <row r="271" spans="1:14" ht="14.25" customHeight="1">
      <c r="A271" s="3"/>
      <c r="B271" s="3"/>
      <c r="C271" s="3"/>
      <c r="D271" s="3"/>
      <c r="E271" s="3"/>
      <c r="F271" s="3"/>
      <c r="G271" s="3"/>
      <c r="N271" s="3"/>
    </row>
    <row r="272" spans="1:14" ht="14.25" customHeight="1">
      <c r="A272" s="3"/>
      <c r="B272" s="3"/>
      <c r="C272" s="3"/>
      <c r="D272" s="3"/>
      <c r="E272" s="3"/>
      <c r="F272" s="3"/>
      <c r="G272" s="3"/>
      <c r="N272" s="3"/>
    </row>
    <row r="273" spans="1:14" ht="14.25" customHeight="1">
      <c r="A273" s="3"/>
      <c r="B273" s="3"/>
      <c r="C273" s="3"/>
      <c r="D273" s="3"/>
      <c r="E273" s="3"/>
      <c r="F273" s="3"/>
      <c r="G273" s="3"/>
      <c r="N273" s="3"/>
    </row>
    <row r="274" spans="1:14" ht="14.25" customHeight="1">
      <c r="A274" s="3"/>
      <c r="B274" s="3"/>
      <c r="C274" s="3"/>
      <c r="D274" s="3"/>
      <c r="E274" s="3"/>
      <c r="F274" s="3"/>
      <c r="G274" s="3"/>
      <c r="N274" s="3"/>
    </row>
    <row r="275" spans="1:14" ht="14.25" customHeight="1">
      <c r="A275" s="3"/>
      <c r="B275" s="3"/>
      <c r="C275" s="3"/>
      <c r="D275" s="3"/>
      <c r="E275" s="3"/>
      <c r="F275" s="3"/>
      <c r="G275" s="3"/>
      <c r="N275" s="3"/>
    </row>
    <row r="276" spans="1:14" ht="14.25" customHeight="1">
      <c r="A276" s="3"/>
      <c r="B276" s="3"/>
      <c r="C276" s="3"/>
      <c r="D276" s="3"/>
      <c r="E276" s="3"/>
      <c r="F276" s="3"/>
      <c r="G276" s="3"/>
      <c r="N276" s="3"/>
    </row>
    <row r="277" spans="1:14" ht="14.25" customHeight="1">
      <c r="A277" s="3"/>
      <c r="B277" s="3"/>
      <c r="C277" s="3"/>
      <c r="D277" s="3"/>
      <c r="E277" s="3"/>
      <c r="F277" s="3"/>
      <c r="G277" s="3"/>
      <c r="N277" s="3"/>
    </row>
    <row r="278" spans="1:14" ht="14.25" customHeight="1">
      <c r="A278" s="3"/>
      <c r="B278" s="3"/>
      <c r="C278" s="3"/>
      <c r="D278" s="3"/>
      <c r="E278" s="3"/>
      <c r="F278" s="3"/>
      <c r="G278" s="3"/>
      <c r="N278" s="3"/>
    </row>
    <row r="279" spans="1:14" ht="14.25" customHeight="1">
      <c r="A279" s="3"/>
      <c r="B279" s="3"/>
      <c r="C279" s="3"/>
      <c r="D279" s="3"/>
      <c r="E279" s="3"/>
      <c r="F279" s="3"/>
      <c r="G279" s="3"/>
      <c r="N279" s="3"/>
    </row>
    <row r="280" spans="1:14" ht="14.25" customHeight="1">
      <c r="A280" s="3"/>
      <c r="B280" s="3"/>
      <c r="C280" s="3"/>
      <c r="D280" s="3"/>
      <c r="E280" s="3"/>
      <c r="F280" s="3"/>
      <c r="G280" s="3"/>
      <c r="N280" s="3"/>
    </row>
    <row r="281" spans="1:14" ht="14.25" customHeight="1">
      <c r="A281" s="3"/>
      <c r="B281" s="3"/>
      <c r="C281" s="3"/>
      <c r="D281" s="3"/>
      <c r="E281" s="3"/>
      <c r="F281" s="3"/>
      <c r="G281" s="3"/>
      <c r="N281" s="3"/>
    </row>
    <row r="282" spans="1:14" ht="14.25" customHeight="1">
      <c r="A282" s="3"/>
      <c r="B282" s="3"/>
      <c r="C282" s="3"/>
      <c r="D282" s="3"/>
      <c r="E282" s="3"/>
      <c r="F282" s="3"/>
      <c r="G282" s="3"/>
      <c r="N282" s="3"/>
    </row>
    <row r="283" spans="1:14" ht="14.25" customHeight="1">
      <c r="A283" s="3"/>
      <c r="B283" s="3"/>
      <c r="C283" s="3"/>
      <c r="D283" s="3"/>
      <c r="E283" s="3"/>
      <c r="F283" s="3"/>
      <c r="G283" s="3"/>
      <c r="N283" s="3"/>
    </row>
    <row r="284" spans="1:14" ht="14.25" customHeight="1">
      <c r="A284" s="3"/>
      <c r="B284" s="3"/>
      <c r="C284" s="3"/>
      <c r="D284" s="3"/>
      <c r="E284" s="3"/>
      <c r="F284" s="3"/>
      <c r="G284" s="3"/>
      <c r="N284" s="3"/>
    </row>
    <row r="285" spans="1:14" ht="14.25" customHeight="1">
      <c r="A285" s="3"/>
      <c r="B285" s="3"/>
      <c r="C285" s="3"/>
      <c r="D285" s="3"/>
      <c r="E285" s="3"/>
      <c r="F285" s="3"/>
      <c r="G285" s="3"/>
      <c r="N285" s="3"/>
    </row>
    <row r="286" spans="1:14" ht="14.25" customHeight="1">
      <c r="A286" s="3"/>
      <c r="B286" s="3"/>
      <c r="C286" s="3"/>
      <c r="D286" s="3"/>
      <c r="E286" s="3"/>
      <c r="F286" s="3"/>
      <c r="G286" s="3"/>
      <c r="N286" s="3"/>
    </row>
    <row r="287" spans="1:14" ht="14.25" customHeight="1">
      <c r="A287" s="3"/>
      <c r="B287" s="3"/>
      <c r="C287" s="3"/>
      <c r="D287" s="3"/>
      <c r="E287" s="3"/>
      <c r="F287" s="3"/>
      <c r="G287" s="3"/>
      <c r="N287" s="3"/>
    </row>
    <row r="288" spans="1:14" ht="14.25" customHeight="1">
      <c r="A288" s="3"/>
      <c r="B288" s="3"/>
      <c r="C288" s="3"/>
      <c r="D288" s="3"/>
      <c r="E288" s="3"/>
      <c r="F288" s="3"/>
      <c r="G288" s="3"/>
      <c r="N288" s="3"/>
    </row>
    <row r="289" spans="1:14" ht="14.25" customHeight="1">
      <c r="A289" s="3"/>
      <c r="B289" s="3"/>
      <c r="C289" s="3"/>
      <c r="D289" s="3"/>
      <c r="E289" s="3"/>
      <c r="F289" s="3"/>
      <c r="G289" s="3"/>
      <c r="N289" s="3"/>
    </row>
    <row r="290" spans="1:14" ht="14.25" customHeight="1">
      <c r="A290" s="3"/>
      <c r="B290" s="3"/>
      <c r="C290" s="3"/>
      <c r="D290" s="3"/>
      <c r="E290" s="3"/>
      <c r="F290" s="3"/>
      <c r="G290" s="3"/>
      <c r="N290" s="3"/>
    </row>
    <row r="291" spans="1:14" ht="14.25" customHeight="1">
      <c r="A291" s="3"/>
      <c r="B291" s="3"/>
      <c r="C291" s="3"/>
      <c r="D291" s="3"/>
      <c r="E291" s="3"/>
      <c r="F291" s="3"/>
      <c r="G291" s="3"/>
      <c r="N291" s="3"/>
    </row>
    <row r="292" spans="1:14" ht="14.25" customHeight="1">
      <c r="A292" s="3"/>
      <c r="B292" s="3"/>
      <c r="C292" s="3"/>
      <c r="D292" s="3"/>
      <c r="E292" s="3"/>
      <c r="F292" s="3"/>
      <c r="G292" s="3"/>
      <c r="N292" s="3"/>
    </row>
    <row r="293" spans="1:14" ht="14.25" customHeight="1">
      <c r="A293" s="3"/>
      <c r="B293" s="3"/>
      <c r="C293" s="3"/>
      <c r="D293" s="3"/>
      <c r="E293" s="3"/>
      <c r="F293" s="3"/>
      <c r="G293" s="3"/>
      <c r="N293" s="3"/>
    </row>
    <row r="294" spans="1:14" ht="14.25" customHeight="1">
      <c r="A294" s="3"/>
      <c r="B294" s="3"/>
      <c r="C294" s="3"/>
      <c r="D294" s="3"/>
      <c r="E294" s="3"/>
      <c r="F294" s="3"/>
      <c r="G294" s="3"/>
      <c r="N294" s="3"/>
    </row>
    <row r="295" spans="1:14" ht="14.25" customHeight="1">
      <c r="A295" s="3"/>
      <c r="B295" s="3"/>
      <c r="C295" s="3"/>
      <c r="D295" s="3"/>
      <c r="E295" s="3"/>
      <c r="F295" s="3"/>
      <c r="G295" s="3"/>
      <c r="N295" s="3"/>
    </row>
    <row r="296" spans="1:14" ht="14.25" customHeight="1">
      <c r="A296" s="3"/>
      <c r="B296" s="3"/>
      <c r="C296" s="3"/>
      <c r="D296" s="3"/>
      <c r="E296" s="3"/>
      <c r="F296" s="3"/>
      <c r="G296" s="3"/>
      <c r="N296" s="3"/>
    </row>
    <row r="297" spans="1:14" ht="14.25" customHeight="1">
      <c r="A297" s="3"/>
      <c r="B297" s="3"/>
      <c r="C297" s="3"/>
      <c r="D297" s="3"/>
      <c r="E297" s="3"/>
      <c r="F297" s="3"/>
      <c r="G297" s="3"/>
      <c r="N297" s="3"/>
    </row>
    <row r="298" spans="1:14" ht="14.25" customHeight="1">
      <c r="A298" s="3"/>
      <c r="B298" s="3"/>
      <c r="C298" s="3"/>
      <c r="D298" s="3"/>
      <c r="E298" s="3"/>
      <c r="F298" s="3"/>
      <c r="G298" s="3"/>
      <c r="N298" s="3"/>
    </row>
    <row r="299" spans="1:14" ht="14.25" customHeight="1">
      <c r="A299" s="3"/>
      <c r="B299" s="3"/>
      <c r="C299" s="3"/>
      <c r="D299" s="3"/>
      <c r="E299" s="3"/>
      <c r="F299" s="3"/>
      <c r="G299" s="3"/>
      <c r="N299" s="3"/>
    </row>
    <row r="300" spans="1:14" ht="14.25" customHeight="1">
      <c r="A300" s="3"/>
      <c r="B300" s="3"/>
      <c r="C300" s="3"/>
      <c r="D300" s="3"/>
      <c r="E300" s="3"/>
      <c r="F300" s="3"/>
      <c r="G300" s="3"/>
      <c r="N300" s="3"/>
    </row>
    <row r="301" spans="1:14" ht="14.25" customHeight="1">
      <c r="A301" s="3"/>
      <c r="B301" s="3"/>
      <c r="C301" s="3"/>
      <c r="D301" s="3"/>
      <c r="E301" s="3"/>
      <c r="F301" s="3"/>
      <c r="G301" s="3"/>
      <c r="N301" s="3"/>
    </row>
    <row r="302" spans="1:14" ht="14.25" customHeight="1">
      <c r="A302" s="3"/>
      <c r="B302" s="3"/>
      <c r="C302" s="3"/>
      <c r="D302" s="3"/>
      <c r="E302" s="3"/>
      <c r="F302" s="3"/>
      <c r="G302" s="3"/>
      <c r="N302" s="3"/>
    </row>
    <row r="303" spans="1:14" ht="14.25" customHeight="1">
      <c r="A303" s="3"/>
      <c r="B303" s="3"/>
      <c r="C303" s="3"/>
      <c r="D303" s="3"/>
      <c r="E303" s="3"/>
      <c r="F303" s="3"/>
      <c r="G303" s="3"/>
      <c r="N303" s="3"/>
    </row>
    <row r="304" spans="1:14" ht="14.25" customHeight="1">
      <c r="A304" s="3"/>
      <c r="B304" s="3"/>
      <c r="C304" s="3"/>
      <c r="D304" s="3"/>
      <c r="E304" s="3"/>
      <c r="F304" s="3"/>
      <c r="G304" s="3"/>
      <c r="N304" s="3"/>
    </row>
    <row r="305" spans="1:14" ht="14.25" customHeight="1">
      <c r="A305" s="3"/>
      <c r="B305" s="3"/>
      <c r="C305" s="3"/>
      <c r="D305" s="3"/>
      <c r="E305" s="3"/>
      <c r="F305" s="3"/>
      <c r="G305" s="3"/>
      <c r="N305" s="3"/>
    </row>
    <row r="306" spans="1:14" ht="14.25" customHeight="1">
      <c r="A306" s="3"/>
      <c r="B306" s="3"/>
      <c r="C306" s="3"/>
      <c r="D306" s="3"/>
      <c r="E306" s="3"/>
      <c r="F306" s="3"/>
      <c r="G306" s="3"/>
      <c r="N306" s="3"/>
    </row>
    <row r="307" spans="1:14" ht="14.25" customHeight="1">
      <c r="A307" s="3"/>
      <c r="B307" s="3"/>
      <c r="C307" s="3"/>
      <c r="D307" s="3"/>
      <c r="E307" s="3"/>
      <c r="F307" s="3"/>
      <c r="G307" s="3"/>
      <c r="N307" s="3"/>
    </row>
    <row r="308" spans="1:14" ht="14.25" customHeight="1">
      <c r="A308" s="3"/>
      <c r="B308" s="3"/>
      <c r="C308" s="3"/>
      <c r="D308" s="3"/>
      <c r="E308" s="3"/>
      <c r="F308" s="3"/>
      <c r="G308" s="3"/>
      <c r="N308" s="3"/>
    </row>
    <row r="309" spans="1:14" ht="14.25" customHeight="1">
      <c r="A309" s="3"/>
      <c r="B309" s="3"/>
      <c r="C309" s="3"/>
      <c r="D309" s="3"/>
      <c r="E309" s="3"/>
      <c r="F309" s="3"/>
      <c r="G309" s="3"/>
      <c r="N309" s="3"/>
    </row>
    <row r="310" spans="1:14" ht="14.25" customHeight="1">
      <c r="A310" s="3"/>
      <c r="B310" s="3"/>
      <c r="C310" s="3"/>
      <c r="D310" s="3"/>
      <c r="E310" s="3"/>
      <c r="F310" s="3"/>
      <c r="G310" s="3"/>
      <c r="N310" s="3"/>
    </row>
    <row r="311" spans="1:14" ht="14.25" customHeight="1">
      <c r="A311" s="3"/>
      <c r="B311" s="3"/>
      <c r="C311" s="3"/>
      <c r="D311" s="3"/>
      <c r="E311" s="3"/>
      <c r="F311" s="3"/>
      <c r="G311" s="3"/>
      <c r="N311" s="3"/>
    </row>
    <row r="312" spans="1:14" ht="14.25" customHeight="1">
      <c r="A312" s="3"/>
      <c r="B312" s="3"/>
      <c r="C312" s="3"/>
      <c r="D312" s="3"/>
      <c r="E312" s="3"/>
      <c r="F312" s="3"/>
      <c r="G312" s="3"/>
      <c r="N312" s="3"/>
    </row>
    <row r="313" spans="1:14" ht="14.25" customHeight="1">
      <c r="A313" s="3"/>
      <c r="B313" s="3"/>
      <c r="C313" s="3"/>
      <c r="D313" s="3"/>
      <c r="E313" s="3"/>
      <c r="F313" s="3"/>
      <c r="G313" s="3"/>
      <c r="N313" s="3"/>
    </row>
    <row r="314" spans="1:14" ht="14.25" customHeight="1">
      <c r="A314" s="3"/>
      <c r="B314" s="3"/>
      <c r="C314" s="3"/>
      <c r="D314" s="3"/>
      <c r="E314" s="3"/>
      <c r="F314" s="3"/>
      <c r="G314" s="3"/>
      <c r="N314" s="3"/>
    </row>
    <row r="315" spans="1:14" ht="14.25" customHeight="1">
      <c r="A315" s="3"/>
      <c r="B315" s="3"/>
      <c r="C315" s="3"/>
      <c r="D315" s="3"/>
      <c r="E315" s="3"/>
      <c r="F315" s="3"/>
      <c r="G315" s="3"/>
      <c r="N315" s="3"/>
    </row>
    <row r="316" spans="1:14" ht="14.25" customHeight="1">
      <c r="A316" s="3"/>
      <c r="B316" s="3"/>
      <c r="C316" s="3"/>
      <c r="D316" s="3"/>
      <c r="E316" s="3"/>
      <c r="F316" s="3"/>
      <c r="G316" s="3"/>
      <c r="N316" s="3"/>
    </row>
    <row r="317" spans="1:14" ht="14.25" customHeight="1">
      <c r="A317" s="3"/>
      <c r="B317" s="3"/>
      <c r="C317" s="3"/>
      <c r="D317" s="3"/>
      <c r="E317" s="3"/>
      <c r="F317" s="3"/>
      <c r="G317" s="3"/>
      <c r="N317" s="3"/>
    </row>
    <row r="318" spans="1:14" ht="14.25" customHeight="1">
      <c r="A318" s="3"/>
      <c r="B318" s="3"/>
      <c r="C318" s="3"/>
      <c r="D318" s="3"/>
      <c r="E318" s="3"/>
      <c r="F318" s="3"/>
      <c r="G318" s="3"/>
      <c r="N318" s="3"/>
    </row>
    <row r="319" spans="1:14" ht="14.25" customHeight="1">
      <c r="A319" s="3"/>
      <c r="B319" s="3"/>
      <c r="C319" s="3"/>
      <c r="D319" s="3"/>
      <c r="E319" s="3"/>
      <c r="F319" s="3"/>
      <c r="G319" s="3"/>
      <c r="N319" s="3"/>
    </row>
    <row r="320" spans="1:14" ht="14.25" customHeight="1">
      <c r="A320" s="3"/>
      <c r="B320" s="3"/>
      <c r="C320" s="3"/>
      <c r="D320" s="3"/>
      <c r="E320" s="3"/>
      <c r="F320" s="3"/>
      <c r="G320" s="3"/>
      <c r="N320" s="3"/>
    </row>
    <row r="321" spans="1:14" ht="14.25" customHeight="1">
      <c r="A321" s="3"/>
      <c r="B321" s="3"/>
      <c r="C321" s="3"/>
      <c r="D321" s="3"/>
      <c r="E321" s="3"/>
      <c r="F321" s="3"/>
      <c r="G321" s="3"/>
      <c r="N321" s="3"/>
    </row>
    <row r="322" spans="1:14" ht="14.25" customHeight="1">
      <c r="A322" s="3"/>
      <c r="B322" s="3"/>
      <c r="C322" s="3"/>
      <c r="D322" s="3"/>
      <c r="E322" s="3"/>
      <c r="F322" s="3"/>
      <c r="G322" s="3"/>
      <c r="N322" s="3"/>
    </row>
    <row r="323" spans="1:14" ht="14.25" customHeight="1">
      <c r="A323" s="3"/>
      <c r="B323" s="3"/>
      <c r="C323" s="3"/>
      <c r="D323" s="3"/>
      <c r="E323" s="3"/>
      <c r="F323" s="3"/>
      <c r="G323" s="3"/>
      <c r="N323" s="3"/>
    </row>
    <row r="324" spans="1:14" ht="14.25" customHeight="1">
      <c r="A324" s="3"/>
      <c r="B324" s="3"/>
      <c r="C324" s="3"/>
      <c r="D324" s="3"/>
      <c r="E324" s="3"/>
      <c r="F324" s="3"/>
      <c r="G324" s="3"/>
      <c r="N324" s="3"/>
    </row>
    <row r="325" spans="1:14" ht="14.25" customHeight="1">
      <c r="A325" s="3"/>
      <c r="B325" s="3"/>
      <c r="C325" s="3"/>
      <c r="D325" s="3"/>
      <c r="E325" s="3"/>
      <c r="F325" s="3"/>
      <c r="G325" s="3"/>
      <c r="N325" s="3"/>
    </row>
    <row r="326" spans="1:14" ht="14.25" customHeight="1">
      <c r="A326" s="3"/>
      <c r="B326" s="3"/>
      <c r="C326" s="3"/>
      <c r="D326" s="3"/>
      <c r="E326" s="3"/>
      <c r="F326" s="3"/>
      <c r="G326" s="3"/>
      <c r="N326" s="3"/>
    </row>
    <row r="327" spans="1:14" ht="14.25" customHeight="1">
      <c r="A327" s="3"/>
      <c r="B327" s="3"/>
      <c r="C327" s="3"/>
      <c r="D327" s="3"/>
      <c r="E327" s="3"/>
      <c r="F327" s="3"/>
      <c r="G327" s="3"/>
      <c r="N327" s="3"/>
    </row>
    <row r="328" spans="1:14" ht="14.25" customHeight="1">
      <c r="A328" s="3"/>
      <c r="B328" s="3"/>
      <c r="C328" s="3"/>
      <c r="D328" s="3"/>
      <c r="E328" s="3"/>
      <c r="F328" s="3"/>
      <c r="G328" s="3"/>
      <c r="N328" s="3"/>
    </row>
    <row r="329" spans="1:14" ht="14.25" customHeight="1">
      <c r="A329" s="3"/>
      <c r="B329" s="3"/>
      <c r="C329" s="3"/>
      <c r="D329" s="3"/>
      <c r="E329" s="3"/>
      <c r="F329" s="3"/>
      <c r="G329" s="3"/>
      <c r="N329" s="3"/>
    </row>
    <row r="330" spans="1:14" ht="14.25" customHeight="1">
      <c r="A330" s="3"/>
      <c r="B330" s="3"/>
      <c r="C330" s="3"/>
      <c r="D330" s="3"/>
      <c r="E330" s="3"/>
      <c r="F330" s="3"/>
      <c r="G330" s="3"/>
      <c r="N330" s="3"/>
    </row>
    <row r="331" spans="1:14" ht="14.25" customHeight="1">
      <c r="A331" s="3"/>
      <c r="B331" s="3"/>
      <c r="C331" s="3"/>
      <c r="D331" s="3"/>
      <c r="E331" s="3"/>
      <c r="F331" s="3"/>
      <c r="G331" s="3"/>
      <c r="N331" s="3"/>
    </row>
    <row r="332" spans="1:14" ht="14.25" customHeight="1">
      <c r="A332" s="3"/>
      <c r="B332" s="3"/>
      <c r="C332" s="3"/>
      <c r="D332" s="3"/>
      <c r="E332" s="3"/>
      <c r="F332" s="3"/>
      <c r="G332" s="3"/>
      <c r="N332" s="3"/>
    </row>
    <row r="333" spans="1:14" ht="14.25" customHeight="1">
      <c r="A333" s="3"/>
      <c r="B333" s="3"/>
      <c r="C333" s="3"/>
      <c r="D333" s="3"/>
      <c r="E333" s="3"/>
      <c r="F333" s="3"/>
      <c r="G333" s="3"/>
      <c r="N333" s="3"/>
    </row>
    <row r="334" spans="1:14" ht="14.25" customHeight="1">
      <c r="A334" s="3"/>
      <c r="B334" s="3"/>
      <c r="C334" s="3"/>
      <c r="D334" s="3"/>
      <c r="E334" s="3"/>
      <c r="F334" s="3"/>
      <c r="G334" s="3"/>
      <c r="N334" s="3"/>
    </row>
    <row r="335" spans="1:14" ht="14.25" customHeight="1">
      <c r="A335" s="3"/>
      <c r="B335" s="3"/>
      <c r="C335" s="3"/>
      <c r="D335" s="3"/>
      <c r="E335" s="3"/>
      <c r="F335" s="3"/>
      <c r="G335" s="3"/>
      <c r="N335" s="3"/>
    </row>
    <row r="336" spans="1:14" ht="14.25" customHeight="1">
      <c r="A336" s="3"/>
      <c r="B336" s="3"/>
      <c r="C336" s="3"/>
      <c r="D336" s="3"/>
      <c r="E336" s="3"/>
      <c r="F336" s="3"/>
      <c r="G336" s="3"/>
      <c r="N336" s="3"/>
    </row>
    <row r="337" spans="1:14" ht="14.25" customHeight="1">
      <c r="A337" s="3"/>
      <c r="B337" s="3"/>
      <c r="C337" s="3"/>
      <c r="D337" s="3"/>
      <c r="E337" s="3"/>
      <c r="F337" s="3"/>
      <c r="G337" s="3"/>
      <c r="N337" s="3"/>
    </row>
    <row r="338" spans="1:14" ht="14.25" customHeight="1">
      <c r="A338" s="3"/>
      <c r="B338" s="3"/>
      <c r="C338" s="3"/>
      <c r="D338" s="3"/>
      <c r="E338" s="3"/>
      <c r="F338" s="3"/>
      <c r="G338" s="3"/>
      <c r="N338" s="3"/>
    </row>
    <row r="339" spans="1:14" ht="14.25" customHeight="1">
      <c r="A339" s="3"/>
      <c r="B339" s="3"/>
      <c r="C339" s="3"/>
      <c r="D339" s="3"/>
      <c r="E339" s="3"/>
      <c r="F339" s="3"/>
      <c r="G339" s="3"/>
      <c r="N339" s="3"/>
    </row>
    <row r="340" spans="1:14" ht="14.25" customHeight="1">
      <c r="A340" s="3"/>
      <c r="B340" s="3"/>
      <c r="C340" s="3"/>
      <c r="D340" s="3"/>
      <c r="E340" s="3"/>
      <c r="F340" s="3"/>
      <c r="G340" s="3"/>
      <c r="N340" s="3"/>
    </row>
    <row r="341" spans="1:14" ht="14.25" customHeight="1">
      <c r="A341" s="3"/>
      <c r="B341" s="3"/>
      <c r="C341" s="3"/>
      <c r="D341" s="3"/>
      <c r="E341" s="3"/>
      <c r="F341" s="3"/>
      <c r="G341" s="3"/>
      <c r="N341" s="3"/>
    </row>
    <row r="342" spans="1:14" ht="14.25" customHeight="1">
      <c r="A342" s="3"/>
      <c r="B342" s="3"/>
      <c r="C342" s="3"/>
      <c r="D342" s="3"/>
      <c r="E342" s="3"/>
      <c r="F342" s="3"/>
      <c r="G342" s="3"/>
      <c r="N342" s="3"/>
    </row>
    <row r="343" spans="1:14" ht="14.25" customHeight="1">
      <c r="A343" s="3"/>
      <c r="B343" s="3"/>
      <c r="C343" s="3"/>
      <c r="D343" s="3"/>
      <c r="E343" s="3"/>
      <c r="F343" s="3"/>
      <c r="G343" s="3"/>
      <c r="N343" s="3"/>
    </row>
    <row r="344" spans="1:14" ht="14.25" customHeight="1">
      <c r="A344" s="3"/>
      <c r="B344" s="3"/>
      <c r="C344" s="3"/>
      <c r="D344" s="3"/>
      <c r="E344" s="3"/>
      <c r="F344" s="3"/>
      <c r="G344" s="3"/>
      <c r="N344" s="3"/>
    </row>
    <row r="345" spans="1:14" ht="14.25" customHeight="1">
      <c r="A345" s="3"/>
      <c r="B345" s="3"/>
      <c r="C345" s="3"/>
      <c r="D345" s="3"/>
      <c r="E345" s="3"/>
      <c r="F345" s="3"/>
      <c r="G345" s="3"/>
      <c r="N345" s="3"/>
    </row>
    <row r="346" spans="1:14" ht="14.25" customHeight="1">
      <c r="A346" s="3"/>
      <c r="B346" s="3"/>
      <c r="C346" s="3"/>
      <c r="D346" s="3"/>
      <c r="E346" s="3"/>
      <c r="F346" s="3"/>
      <c r="G346" s="3"/>
      <c r="N346" s="3"/>
    </row>
    <row r="347" spans="1:14" ht="14.25" customHeight="1">
      <c r="A347" s="3"/>
      <c r="B347" s="3"/>
      <c r="C347" s="3"/>
      <c r="D347" s="3"/>
      <c r="E347" s="3"/>
      <c r="F347" s="3"/>
      <c r="G347" s="3"/>
      <c r="N347" s="3"/>
    </row>
    <row r="348" spans="1:14" ht="14.25" customHeight="1">
      <c r="A348" s="3"/>
      <c r="B348" s="3"/>
      <c r="C348" s="3"/>
      <c r="D348" s="3"/>
      <c r="E348" s="3"/>
      <c r="F348" s="3"/>
      <c r="G348" s="3"/>
      <c r="N348" s="3"/>
    </row>
    <row r="349" spans="1:14" ht="14.25" customHeight="1">
      <c r="A349" s="3"/>
      <c r="B349" s="3"/>
      <c r="C349" s="3"/>
      <c r="D349" s="3"/>
      <c r="E349" s="3"/>
      <c r="F349" s="3"/>
      <c r="G349" s="3"/>
      <c r="N349" s="3"/>
    </row>
    <row r="350" spans="1:14" ht="14.25" customHeight="1">
      <c r="A350" s="3"/>
      <c r="B350" s="3"/>
      <c r="C350" s="3"/>
      <c r="D350" s="3"/>
      <c r="E350" s="3"/>
      <c r="F350" s="3"/>
      <c r="G350" s="3"/>
      <c r="N350" s="3"/>
    </row>
    <row r="351" spans="1:14" ht="14.25" customHeight="1">
      <c r="A351" s="3"/>
      <c r="B351" s="3"/>
      <c r="C351" s="3"/>
      <c r="D351" s="3"/>
      <c r="E351" s="3"/>
      <c r="F351" s="3"/>
      <c r="G351" s="3"/>
      <c r="N351" s="3"/>
    </row>
    <row r="352" spans="1:14" ht="14.25" customHeight="1">
      <c r="A352" s="3"/>
      <c r="B352" s="3"/>
      <c r="C352" s="3"/>
      <c r="D352" s="3"/>
      <c r="E352" s="3"/>
      <c r="F352" s="3"/>
      <c r="G352" s="3"/>
      <c r="N352" s="3"/>
    </row>
    <row r="353" spans="1:14" ht="14.25" customHeight="1">
      <c r="A353" s="3"/>
      <c r="B353" s="3"/>
      <c r="C353" s="3"/>
      <c r="D353" s="3"/>
      <c r="E353" s="3"/>
      <c r="F353" s="3"/>
      <c r="G353" s="3"/>
      <c r="N353" s="3"/>
    </row>
    <row r="354" spans="1:14" ht="14.25" customHeight="1">
      <c r="A354" s="3"/>
      <c r="B354" s="3"/>
      <c r="C354" s="3"/>
      <c r="D354" s="3"/>
      <c r="E354" s="3"/>
      <c r="F354" s="3"/>
      <c r="G354" s="3"/>
      <c r="N354" s="3"/>
    </row>
    <row r="355" spans="1:14" ht="14.25" customHeight="1">
      <c r="A355" s="3"/>
      <c r="B355" s="3"/>
      <c r="C355" s="3"/>
      <c r="D355" s="3"/>
      <c r="E355" s="3"/>
      <c r="F355" s="3"/>
      <c r="G355" s="3"/>
      <c r="N355" s="3"/>
    </row>
    <row r="356" spans="1:14" ht="14.25" customHeight="1">
      <c r="A356" s="3"/>
      <c r="B356" s="3"/>
      <c r="C356" s="3"/>
      <c r="D356" s="3"/>
      <c r="E356" s="3"/>
      <c r="F356" s="3"/>
      <c r="G356" s="3"/>
      <c r="N356" s="3"/>
    </row>
    <row r="357" spans="1:14" ht="14.25" customHeight="1">
      <c r="A357" s="3"/>
      <c r="B357" s="3"/>
      <c r="C357" s="3"/>
      <c r="D357" s="3"/>
      <c r="E357" s="3"/>
      <c r="F357" s="3"/>
      <c r="G357" s="3"/>
      <c r="N357" s="3"/>
    </row>
    <row r="358" spans="1:14" ht="14.25" customHeight="1">
      <c r="A358" s="3"/>
      <c r="B358" s="3"/>
      <c r="C358" s="3"/>
      <c r="D358" s="3"/>
      <c r="E358" s="3"/>
      <c r="F358" s="3"/>
      <c r="G358" s="3"/>
      <c r="N358" s="3"/>
    </row>
    <row r="359" spans="1:14" ht="14.25" customHeight="1">
      <c r="A359" s="3"/>
      <c r="B359" s="3"/>
      <c r="C359" s="3"/>
      <c r="D359" s="3"/>
      <c r="E359" s="3"/>
      <c r="F359" s="3"/>
      <c r="G359" s="3"/>
      <c r="N359" s="3"/>
    </row>
    <row r="360" spans="1:14" ht="14.25" customHeight="1">
      <c r="A360" s="3"/>
      <c r="B360" s="3"/>
      <c r="C360" s="3"/>
      <c r="D360" s="3"/>
      <c r="E360" s="3"/>
      <c r="F360" s="3"/>
      <c r="G360" s="3"/>
      <c r="N360" s="3"/>
    </row>
    <row r="361" spans="1:14" ht="14.25" customHeight="1">
      <c r="A361" s="3"/>
      <c r="B361" s="3"/>
      <c r="C361" s="3"/>
      <c r="D361" s="3"/>
      <c r="E361" s="3"/>
      <c r="F361" s="3"/>
      <c r="G361" s="3"/>
      <c r="N361" s="3"/>
    </row>
    <row r="362" spans="1:14" ht="14.25" customHeight="1">
      <c r="A362" s="3"/>
      <c r="B362" s="3"/>
      <c r="C362" s="3"/>
      <c r="D362" s="3"/>
      <c r="E362" s="3"/>
      <c r="F362" s="3"/>
      <c r="G362" s="3"/>
      <c r="N362" s="3"/>
    </row>
    <row r="363" spans="1:14" ht="14.25" customHeight="1">
      <c r="A363" s="3"/>
      <c r="B363" s="3"/>
      <c r="C363" s="3"/>
      <c r="D363" s="3"/>
      <c r="E363" s="3"/>
      <c r="F363" s="3"/>
      <c r="G363" s="3"/>
      <c r="N363" s="3"/>
    </row>
    <row r="364" spans="1:14" ht="14.25" customHeight="1">
      <c r="A364" s="3"/>
      <c r="B364" s="3"/>
      <c r="C364" s="3"/>
      <c r="D364" s="3"/>
      <c r="E364" s="3"/>
      <c r="F364" s="3"/>
      <c r="G364" s="3"/>
      <c r="N364" s="3"/>
    </row>
    <row r="365" spans="1:14" ht="14.25" customHeight="1">
      <c r="A365" s="3"/>
      <c r="B365" s="3"/>
      <c r="C365" s="3"/>
      <c r="D365" s="3"/>
      <c r="E365" s="3"/>
      <c r="F365" s="3"/>
      <c r="G365" s="3"/>
      <c r="N365" s="3"/>
    </row>
    <row r="366" spans="1:14" ht="14.25" customHeight="1">
      <c r="A366" s="3"/>
      <c r="B366" s="3"/>
      <c r="C366" s="3"/>
      <c r="D366" s="3"/>
      <c r="E366" s="3"/>
      <c r="F366" s="3"/>
      <c r="G366" s="3"/>
      <c r="N366" s="3"/>
    </row>
    <row r="367" spans="1:14" ht="14.25" customHeight="1">
      <c r="A367" s="3"/>
      <c r="B367" s="3"/>
      <c r="C367" s="3"/>
      <c r="D367" s="3"/>
      <c r="E367" s="3"/>
      <c r="F367" s="3"/>
      <c r="G367" s="3"/>
      <c r="N367" s="3"/>
    </row>
    <row r="368" spans="1:14" ht="14.25" customHeight="1">
      <c r="A368" s="3"/>
      <c r="B368" s="3"/>
      <c r="C368" s="3"/>
      <c r="D368" s="3"/>
      <c r="E368" s="3"/>
      <c r="F368" s="3"/>
      <c r="G368" s="3"/>
      <c r="N368" s="3"/>
    </row>
    <row r="369" spans="1:14" ht="14.25" customHeight="1">
      <c r="A369" s="3"/>
      <c r="B369" s="3"/>
      <c r="C369" s="3"/>
      <c r="D369" s="3"/>
      <c r="E369" s="3"/>
      <c r="F369" s="3"/>
      <c r="G369" s="3"/>
      <c r="N369" s="3"/>
    </row>
    <row r="370" spans="1:14" ht="14.25" customHeight="1">
      <c r="A370" s="3"/>
      <c r="B370" s="3"/>
      <c r="C370" s="3"/>
      <c r="D370" s="3"/>
      <c r="E370" s="3"/>
      <c r="F370" s="3"/>
      <c r="G370" s="3"/>
      <c r="N370" s="3"/>
    </row>
    <row r="371" spans="1:14" ht="14.25" customHeight="1">
      <c r="A371" s="3"/>
      <c r="B371" s="3"/>
      <c r="C371" s="3"/>
      <c r="D371" s="3"/>
      <c r="E371" s="3"/>
      <c r="F371" s="3"/>
      <c r="G371" s="3"/>
      <c r="N371" s="3"/>
    </row>
    <row r="372" spans="1:14" ht="14.25" customHeight="1">
      <c r="A372" s="3"/>
      <c r="B372" s="3"/>
      <c r="C372" s="3"/>
      <c r="D372" s="3"/>
      <c r="E372" s="3"/>
      <c r="F372" s="3"/>
      <c r="G372" s="3"/>
      <c r="N372" s="3"/>
    </row>
    <row r="373" spans="1:14" ht="14.25" customHeight="1">
      <c r="A373" s="3"/>
      <c r="B373" s="3"/>
      <c r="C373" s="3"/>
      <c r="D373" s="3"/>
      <c r="E373" s="3"/>
      <c r="F373" s="3"/>
      <c r="G373" s="3"/>
      <c r="N373" s="3"/>
    </row>
    <row r="374" spans="1:14" ht="14.25" customHeight="1">
      <c r="A374" s="3"/>
      <c r="B374" s="3"/>
      <c r="C374" s="3"/>
      <c r="D374" s="3"/>
      <c r="E374" s="3"/>
      <c r="F374" s="3"/>
      <c r="G374" s="3"/>
      <c r="N374" s="3"/>
    </row>
    <row r="375" spans="1:14" ht="14.25" customHeight="1">
      <c r="A375" s="3"/>
      <c r="B375" s="3"/>
      <c r="C375" s="3"/>
      <c r="D375" s="3"/>
      <c r="E375" s="3"/>
      <c r="F375" s="3"/>
      <c r="G375" s="3"/>
      <c r="N375" s="3"/>
    </row>
    <row r="376" spans="1:14" ht="14.25" customHeight="1">
      <c r="A376" s="3"/>
      <c r="B376" s="3"/>
      <c r="C376" s="3"/>
      <c r="D376" s="3"/>
      <c r="E376" s="3"/>
      <c r="F376" s="3"/>
      <c r="G376" s="3"/>
      <c r="N376" s="3"/>
    </row>
    <row r="377" spans="1:14" ht="14.25" customHeight="1">
      <c r="A377" s="3"/>
      <c r="B377" s="3"/>
      <c r="C377" s="3"/>
      <c r="D377" s="3"/>
      <c r="E377" s="3"/>
      <c r="F377" s="3"/>
      <c r="G377" s="3"/>
      <c r="N377" s="3"/>
    </row>
    <row r="378" spans="1:14" ht="14.25" customHeight="1">
      <c r="A378" s="3"/>
      <c r="B378" s="3"/>
      <c r="C378" s="3"/>
      <c r="D378" s="3"/>
      <c r="E378" s="3"/>
      <c r="F378" s="3"/>
      <c r="G378" s="3"/>
      <c r="N378" s="3"/>
    </row>
    <row r="379" spans="1:14" ht="14.25" customHeight="1">
      <c r="A379" s="3"/>
      <c r="B379" s="3"/>
      <c r="C379" s="3"/>
      <c r="D379" s="3"/>
      <c r="E379" s="3"/>
      <c r="F379" s="3"/>
      <c r="G379" s="3"/>
      <c r="N379" s="3"/>
    </row>
    <row r="380" spans="1:14" ht="14.25" customHeight="1">
      <c r="A380" s="3"/>
      <c r="B380" s="3"/>
      <c r="C380" s="3"/>
      <c r="D380" s="3"/>
      <c r="E380" s="3"/>
      <c r="F380" s="3"/>
      <c r="G380" s="3"/>
      <c r="N380" s="3"/>
    </row>
    <row r="381" spans="1:14" ht="14.25" customHeight="1">
      <c r="A381" s="3"/>
      <c r="B381" s="3"/>
      <c r="C381" s="3"/>
      <c r="D381" s="3"/>
      <c r="E381" s="3"/>
      <c r="F381" s="3"/>
      <c r="G381" s="3"/>
      <c r="N381" s="3"/>
    </row>
    <row r="382" spans="1:14" ht="14.25" customHeight="1">
      <c r="A382" s="3"/>
      <c r="B382" s="3"/>
      <c r="C382" s="3"/>
      <c r="D382" s="3"/>
      <c r="E382" s="3"/>
      <c r="F382" s="3"/>
      <c r="G382" s="3"/>
      <c r="N382" s="3"/>
    </row>
    <row r="383" spans="1:14" ht="14.25" customHeight="1">
      <c r="A383" s="3"/>
      <c r="B383" s="3"/>
      <c r="C383" s="3"/>
      <c r="D383" s="3"/>
      <c r="E383" s="3"/>
      <c r="F383" s="3"/>
      <c r="G383" s="3"/>
      <c r="N383" s="3"/>
    </row>
    <row r="384" spans="1:14" ht="14.25" customHeight="1">
      <c r="A384" s="3"/>
      <c r="B384" s="3"/>
      <c r="C384" s="3"/>
      <c r="D384" s="3"/>
      <c r="E384" s="3"/>
      <c r="F384" s="3"/>
      <c r="G384" s="3"/>
      <c r="N384" s="3"/>
    </row>
    <row r="385" spans="1:14" ht="14.25" customHeight="1">
      <c r="A385" s="3"/>
      <c r="B385" s="3"/>
      <c r="C385" s="3"/>
      <c r="D385" s="3"/>
      <c r="E385" s="3"/>
      <c r="F385" s="3"/>
      <c r="G385" s="3"/>
      <c r="N385" s="3"/>
    </row>
    <row r="386" spans="1:14" ht="14.25" customHeight="1">
      <c r="A386" s="3"/>
      <c r="B386" s="3"/>
      <c r="C386" s="3"/>
      <c r="D386" s="3"/>
      <c r="E386" s="3"/>
      <c r="F386" s="3"/>
      <c r="G386" s="3"/>
      <c r="N386" s="3"/>
    </row>
    <row r="387" spans="1:14" ht="14.25" customHeight="1">
      <c r="A387" s="3"/>
      <c r="B387" s="3"/>
      <c r="C387" s="3"/>
      <c r="D387" s="3"/>
      <c r="E387" s="3"/>
      <c r="F387" s="3"/>
      <c r="G387" s="3"/>
      <c r="N387" s="3"/>
    </row>
    <row r="388" spans="1:14" ht="14.25" customHeight="1">
      <c r="A388" s="3"/>
      <c r="B388" s="3"/>
      <c r="C388" s="3"/>
      <c r="D388" s="3"/>
      <c r="E388" s="3"/>
      <c r="F388" s="3"/>
      <c r="G388" s="3"/>
      <c r="N388" s="3"/>
    </row>
    <row r="389" spans="1:14" ht="14.25" customHeight="1">
      <c r="A389" s="3"/>
      <c r="B389" s="3"/>
      <c r="C389" s="3"/>
      <c r="D389" s="3"/>
      <c r="E389" s="3"/>
      <c r="F389" s="3"/>
      <c r="G389" s="3"/>
      <c r="N389" s="3"/>
    </row>
    <row r="390" spans="1:14" ht="14.25" customHeight="1">
      <c r="A390" s="3"/>
      <c r="B390" s="3"/>
      <c r="C390" s="3"/>
      <c r="D390" s="3"/>
      <c r="E390" s="3"/>
      <c r="F390" s="3"/>
      <c r="G390" s="3"/>
      <c r="N390" s="3"/>
    </row>
    <row r="391" spans="1:14" ht="14.25" customHeight="1">
      <c r="A391" s="3"/>
      <c r="B391" s="3"/>
      <c r="C391" s="3"/>
      <c r="D391" s="3"/>
      <c r="E391" s="3"/>
      <c r="F391" s="3"/>
      <c r="G391" s="3"/>
      <c r="N391" s="3"/>
    </row>
    <row r="392" spans="1:14" ht="14.25" customHeight="1">
      <c r="A392" s="3"/>
      <c r="B392" s="3"/>
      <c r="C392" s="3"/>
      <c r="D392" s="3"/>
      <c r="E392" s="3"/>
      <c r="F392" s="3"/>
      <c r="G392" s="3"/>
      <c r="N392" s="3"/>
    </row>
    <row r="393" spans="1:14" ht="14.25" customHeight="1">
      <c r="A393" s="3"/>
      <c r="B393" s="3"/>
      <c r="C393" s="3"/>
      <c r="D393" s="3"/>
      <c r="E393" s="3"/>
      <c r="F393" s="3"/>
      <c r="G393" s="3"/>
      <c r="N393" s="3"/>
    </row>
    <row r="394" spans="1:14" ht="14.25" customHeight="1">
      <c r="A394" s="3"/>
      <c r="B394" s="3"/>
      <c r="C394" s="3"/>
      <c r="D394" s="3"/>
      <c r="E394" s="3"/>
      <c r="F394" s="3"/>
      <c r="G394" s="3"/>
      <c r="N394" s="3"/>
    </row>
    <row r="395" spans="1:14" ht="14.25" customHeight="1">
      <c r="A395" s="3"/>
      <c r="B395" s="3"/>
      <c r="C395" s="3"/>
      <c r="D395" s="3"/>
      <c r="E395" s="3"/>
      <c r="F395" s="3"/>
      <c r="G395" s="3"/>
      <c r="N395" s="3"/>
    </row>
    <row r="396" spans="1:14" ht="14.25" customHeight="1">
      <c r="A396" s="3"/>
      <c r="B396" s="3"/>
      <c r="C396" s="3"/>
      <c r="D396" s="3"/>
      <c r="E396" s="3"/>
      <c r="F396" s="3"/>
      <c r="G396" s="3"/>
    </row>
    <row r="397" spans="1:14" ht="14.25" customHeight="1">
      <c r="A397" s="3"/>
      <c r="B397" s="3"/>
      <c r="C397" s="3"/>
      <c r="D397" s="3"/>
      <c r="E397" s="3"/>
      <c r="F397" s="3"/>
      <c r="G397" s="3"/>
    </row>
    <row r="398" spans="1:14" ht="14.25" customHeight="1">
      <c r="A398" s="3"/>
      <c r="B398" s="3"/>
      <c r="C398" s="3"/>
      <c r="D398" s="3"/>
      <c r="E398" s="3"/>
      <c r="F398" s="3"/>
      <c r="G398" s="3"/>
    </row>
    <row r="399" spans="1:14" ht="14.25" customHeight="1">
      <c r="A399" s="3"/>
      <c r="B399" s="3"/>
      <c r="C399" s="3"/>
      <c r="D399" s="3"/>
      <c r="E399" s="3"/>
      <c r="F399" s="3"/>
      <c r="G399" s="3"/>
    </row>
    <row r="400" spans="1:14" ht="14.25" customHeight="1">
      <c r="A400" s="3"/>
      <c r="B400" s="3"/>
      <c r="C400" s="3"/>
      <c r="D400" s="3"/>
      <c r="E400" s="3"/>
      <c r="F400" s="3"/>
      <c r="G400" s="3"/>
    </row>
    <row r="401" spans="1:7" ht="14.25" customHeight="1">
      <c r="A401" s="3"/>
      <c r="B401" s="3"/>
      <c r="C401" s="3"/>
      <c r="D401" s="3"/>
      <c r="E401" s="3"/>
      <c r="F401" s="3"/>
      <c r="G401" s="3"/>
    </row>
    <row r="402" spans="1:7" ht="14.25" customHeight="1">
      <c r="A402" s="3"/>
      <c r="B402" s="3"/>
      <c r="C402" s="3"/>
      <c r="D402" s="3"/>
      <c r="E402" s="3"/>
      <c r="F402" s="3"/>
      <c r="G402" s="3"/>
    </row>
    <row r="403" spans="1:7" ht="14.25" customHeight="1">
      <c r="A403" s="3"/>
      <c r="B403" s="3"/>
      <c r="C403" s="3"/>
      <c r="D403" s="3"/>
      <c r="E403" s="3"/>
      <c r="F403" s="3"/>
      <c r="G403" s="3"/>
    </row>
    <row r="404" spans="1:7" ht="14.25" customHeight="1">
      <c r="A404" s="3"/>
      <c r="B404" s="3"/>
      <c r="C404" s="3"/>
      <c r="D404" s="3"/>
      <c r="E404" s="3"/>
      <c r="F404" s="3"/>
      <c r="G404" s="3"/>
    </row>
    <row r="405" spans="1:7" ht="14.25" customHeight="1">
      <c r="A405" s="3"/>
      <c r="B405" s="3"/>
      <c r="C405" s="3"/>
      <c r="D405" s="3"/>
      <c r="E405" s="3"/>
      <c r="F405" s="3"/>
      <c r="G405" s="3"/>
    </row>
    <row r="406" spans="1:7" ht="14.25" customHeight="1">
      <c r="A406" s="3"/>
      <c r="B406" s="3"/>
      <c r="C406" s="3"/>
      <c r="D406" s="3"/>
      <c r="E406" s="3"/>
      <c r="F406" s="3"/>
      <c r="G406" s="3"/>
    </row>
    <row r="407" spans="1:7" ht="14.25" customHeight="1">
      <c r="A407" s="3"/>
      <c r="B407" s="3"/>
      <c r="C407" s="3"/>
      <c r="D407" s="3"/>
      <c r="E407" s="3"/>
      <c r="F407" s="3"/>
      <c r="G407" s="3"/>
    </row>
    <row r="408" spans="1:7" ht="14.25" customHeight="1">
      <c r="A408" s="3"/>
      <c r="B408" s="3"/>
      <c r="C408" s="3"/>
      <c r="D408" s="3"/>
      <c r="E408" s="3"/>
      <c r="F408" s="3"/>
      <c r="G408" s="3"/>
    </row>
    <row r="409" spans="1:7" ht="14.25" customHeight="1">
      <c r="A409" s="3"/>
      <c r="B409" s="3"/>
      <c r="C409" s="3"/>
      <c r="D409" s="3"/>
      <c r="E409" s="3"/>
      <c r="F409" s="3"/>
      <c r="G409" s="3"/>
    </row>
    <row r="410" spans="1:7" ht="14.25" customHeight="1">
      <c r="A410" s="3"/>
      <c r="B410" s="3"/>
      <c r="C410" s="3"/>
      <c r="D410" s="3"/>
      <c r="E410" s="3"/>
      <c r="F410" s="3"/>
      <c r="G410" s="3"/>
    </row>
    <row r="411" spans="1:7" ht="14.25" customHeight="1">
      <c r="A411" s="3"/>
      <c r="B411" s="3"/>
      <c r="C411" s="3"/>
      <c r="D411" s="3"/>
      <c r="E411" s="3"/>
      <c r="F411" s="3"/>
      <c r="G411" s="3"/>
    </row>
    <row r="412" spans="1:7" ht="14.25" customHeight="1">
      <c r="A412" s="3"/>
      <c r="B412" s="3"/>
      <c r="C412" s="3"/>
      <c r="D412" s="3"/>
      <c r="E412" s="3"/>
      <c r="F412" s="3"/>
      <c r="G412" s="3"/>
    </row>
    <row r="413" spans="1:7" ht="14.25" customHeight="1">
      <c r="A413" s="3"/>
      <c r="B413" s="3"/>
      <c r="C413" s="3"/>
      <c r="D413" s="3"/>
      <c r="E413" s="3"/>
      <c r="F413" s="3"/>
      <c r="G413" s="3"/>
    </row>
    <row r="414" spans="1:7" ht="14.25" customHeight="1">
      <c r="A414" s="3"/>
      <c r="B414" s="3"/>
      <c r="C414" s="3"/>
      <c r="D414" s="3"/>
      <c r="E414" s="3"/>
      <c r="F414" s="3"/>
      <c r="G414" s="3"/>
    </row>
    <row r="415" spans="1:7" ht="14.25" customHeight="1">
      <c r="A415" s="3"/>
      <c r="B415" s="3"/>
      <c r="C415" s="3"/>
      <c r="D415" s="3"/>
      <c r="E415" s="3"/>
      <c r="F415" s="3"/>
      <c r="G415" s="3"/>
    </row>
    <row r="416" spans="1:7" ht="14.25" customHeight="1">
      <c r="A416" s="3"/>
      <c r="B416" s="3"/>
      <c r="C416" s="3"/>
      <c r="D416" s="3"/>
      <c r="E416" s="3"/>
      <c r="F416" s="3"/>
      <c r="G416" s="3"/>
    </row>
    <row r="417" spans="1:7" ht="14.25" customHeight="1">
      <c r="A417" s="3"/>
      <c r="B417" s="3"/>
      <c r="C417" s="3"/>
      <c r="D417" s="3"/>
      <c r="E417" s="3"/>
      <c r="F417" s="3"/>
      <c r="G417" s="3"/>
    </row>
    <row r="418" spans="1:7" ht="14.25" customHeight="1">
      <c r="A418" s="3"/>
      <c r="B418" s="3"/>
      <c r="C418" s="3"/>
      <c r="D418" s="3"/>
      <c r="E418" s="3"/>
      <c r="F418" s="3"/>
      <c r="G418" s="3"/>
    </row>
    <row r="419" spans="1:7" ht="14.25" customHeight="1">
      <c r="A419" s="3"/>
      <c r="B419" s="3"/>
      <c r="C419" s="3"/>
      <c r="D419" s="3"/>
      <c r="E419" s="3"/>
      <c r="F419" s="3"/>
      <c r="G419" s="3"/>
    </row>
    <row r="420" spans="1:7" ht="14.25" customHeight="1">
      <c r="A420" s="3"/>
      <c r="B420" s="3"/>
      <c r="C420" s="3"/>
      <c r="D420" s="3"/>
      <c r="E420" s="3"/>
      <c r="F420" s="3"/>
      <c r="G420" s="3"/>
    </row>
    <row r="421" spans="1:7" ht="14.25" customHeight="1">
      <c r="A421" s="3"/>
      <c r="B421" s="3"/>
      <c r="C421" s="3"/>
      <c r="D421" s="3"/>
      <c r="E421" s="3"/>
      <c r="F421" s="3"/>
      <c r="G421" s="3"/>
    </row>
    <row r="422" spans="1:7" ht="14.25" customHeight="1">
      <c r="A422" s="3"/>
      <c r="B422" s="3"/>
      <c r="C422" s="3"/>
      <c r="D422" s="3"/>
      <c r="E422" s="3"/>
      <c r="F422" s="3"/>
      <c r="G422" s="3"/>
    </row>
    <row r="423" spans="1:7" ht="14.25" customHeight="1">
      <c r="A423" s="3"/>
      <c r="B423" s="3"/>
      <c r="C423" s="3"/>
      <c r="D423" s="3"/>
      <c r="E423" s="3"/>
      <c r="F423" s="3"/>
      <c r="G423" s="3"/>
    </row>
    <row r="424" spans="1:7" ht="14.25" customHeight="1">
      <c r="A424" s="3"/>
      <c r="B424" s="3"/>
      <c r="C424" s="3"/>
      <c r="D424" s="3"/>
      <c r="E424" s="3"/>
      <c r="F424" s="3"/>
      <c r="G424" s="3"/>
    </row>
    <row r="425" spans="1:7" ht="14.25" customHeight="1">
      <c r="A425" s="3"/>
      <c r="B425" s="3"/>
      <c r="C425" s="3"/>
      <c r="D425" s="3"/>
      <c r="E425" s="3"/>
      <c r="F425" s="3"/>
      <c r="G425" s="3"/>
    </row>
    <row r="426" spans="1:7" ht="14.25" customHeight="1">
      <c r="A426" s="3"/>
      <c r="B426" s="3"/>
      <c r="C426" s="3"/>
      <c r="D426" s="3"/>
      <c r="E426" s="3"/>
      <c r="F426" s="3"/>
      <c r="G426" s="3"/>
    </row>
    <row r="427" spans="1:7" ht="14.25" customHeight="1">
      <c r="A427" s="3"/>
      <c r="B427" s="3"/>
      <c r="C427" s="3"/>
      <c r="D427" s="3"/>
      <c r="E427" s="3"/>
      <c r="F427" s="3"/>
      <c r="G427" s="3"/>
    </row>
    <row r="428" spans="1:7" ht="14.25" customHeight="1">
      <c r="A428" s="3"/>
      <c r="B428" s="3"/>
      <c r="C428" s="3"/>
      <c r="D428" s="3"/>
      <c r="E428" s="3"/>
      <c r="F428" s="3"/>
      <c r="G428" s="3"/>
    </row>
    <row r="429" spans="1:7" ht="14.25" customHeight="1">
      <c r="A429" s="3"/>
      <c r="B429" s="3"/>
      <c r="C429" s="3"/>
      <c r="D429" s="3"/>
      <c r="E429" s="3"/>
      <c r="F429" s="3"/>
      <c r="G429" s="3"/>
    </row>
    <row r="430" spans="1:7" ht="14.25" customHeight="1">
      <c r="A430" s="3"/>
      <c r="B430" s="3"/>
      <c r="C430" s="3"/>
      <c r="D430" s="3"/>
      <c r="E430" s="3"/>
      <c r="F430" s="3"/>
      <c r="G430" s="3"/>
    </row>
    <row r="431" spans="1:7" ht="14.25" customHeight="1">
      <c r="A431" s="3"/>
      <c r="B431" s="3"/>
      <c r="C431" s="3"/>
      <c r="D431" s="3"/>
      <c r="E431" s="3"/>
      <c r="F431" s="3"/>
      <c r="G431" s="3"/>
    </row>
    <row r="432" spans="1:7" ht="14.25" customHeight="1">
      <c r="A432" s="3"/>
      <c r="B432" s="3"/>
      <c r="C432" s="3"/>
      <c r="D432" s="3"/>
      <c r="E432" s="3"/>
      <c r="F432" s="3"/>
      <c r="G432" s="3"/>
    </row>
    <row r="433" spans="1:7" ht="14.25" customHeight="1">
      <c r="A433" s="3"/>
      <c r="B433" s="3"/>
      <c r="C433" s="3"/>
      <c r="D433" s="3"/>
      <c r="E433" s="3"/>
      <c r="F433" s="3"/>
      <c r="G433" s="3"/>
    </row>
    <row r="434" spans="1:7" ht="14.25" customHeight="1">
      <c r="A434" s="3"/>
      <c r="B434" s="3"/>
      <c r="C434" s="3"/>
      <c r="D434" s="3"/>
      <c r="E434" s="3"/>
      <c r="F434" s="3"/>
      <c r="G434" s="3"/>
    </row>
    <row r="435" spans="1:7" ht="14.25" customHeight="1">
      <c r="A435" s="3"/>
      <c r="B435" s="3"/>
      <c r="C435" s="3"/>
      <c r="D435" s="3"/>
      <c r="E435" s="3"/>
      <c r="F435" s="3"/>
      <c r="G435" s="3"/>
    </row>
    <row r="436" spans="1:7" ht="14.25" customHeight="1">
      <c r="A436" s="3"/>
      <c r="B436" s="3"/>
      <c r="C436" s="3"/>
      <c r="D436" s="3"/>
      <c r="E436" s="3"/>
      <c r="F436" s="3"/>
      <c r="G436" s="3"/>
    </row>
    <row r="437" spans="1:7" ht="14.25" customHeight="1">
      <c r="A437" s="3"/>
      <c r="B437" s="3"/>
      <c r="C437" s="3"/>
      <c r="D437" s="3"/>
      <c r="E437" s="3"/>
      <c r="F437" s="3"/>
      <c r="G437" s="3"/>
    </row>
    <row r="438" spans="1:7" ht="14.25" customHeight="1">
      <c r="A438" s="3"/>
      <c r="B438" s="3"/>
      <c r="C438" s="3"/>
      <c r="D438" s="3"/>
      <c r="E438" s="3"/>
      <c r="F438" s="3"/>
      <c r="G438" s="3"/>
    </row>
    <row r="439" spans="1:7" ht="14.25" customHeight="1">
      <c r="A439" s="3"/>
      <c r="B439" s="3"/>
      <c r="C439" s="3"/>
      <c r="D439" s="3"/>
      <c r="E439" s="3"/>
      <c r="F439" s="3"/>
      <c r="G439" s="3"/>
    </row>
    <row r="440" spans="1:7" ht="14.25" customHeight="1">
      <c r="A440" s="3"/>
      <c r="B440" s="3"/>
      <c r="C440" s="3"/>
      <c r="D440" s="3"/>
      <c r="E440" s="3"/>
      <c r="F440" s="3"/>
      <c r="G440" s="3"/>
    </row>
    <row r="441" spans="1:7" ht="14.25" customHeight="1">
      <c r="A441" s="3"/>
      <c r="B441" s="3"/>
      <c r="C441" s="3"/>
      <c r="D441" s="3"/>
      <c r="E441" s="3"/>
      <c r="F441" s="3"/>
      <c r="G441" s="3"/>
    </row>
    <row r="442" spans="1:7" ht="14.25" customHeight="1">
      <c r="A442" s="3"/>
      <c r="B442" s="3"/>
      <c r="C442" s="3"/>
      <c r="D442" s="3"/>
      <c r="E442" s="3"/>
      <c r="F442" s="3"/>
      <c r="G442" s="3"/>
    </row>
    <row r="443" spans="1:7" ht="14.25" customHeight="1">
      <c r="A443" s="3"/>
      <c r="B443" s="3"/>
      <c r="C443" s="3"/>
      <c r="D443" s="3"/>
      <c r="E443" s="3"/>
      <c r="F443" s="3"/>
      <c r="G443" s="3"/>
    </row>
    <row r="444" spans="1:7" ht="14.25" customHeight="1">
      <c r="A444" s="3"/>
      <c r="B444" s="3"/>
      <c r="C444" s="3"/>
      <c r="D444" s="3"/>
      <c r="E444" s="3"/>
      <c r="F444" s="3"/>
      <c r="G444" s="3"/>
    </row>
    <row r="445" spans="1:7" ht="14.25" customHeight="1">
      <c r="A445" s="3"/>
      <c r="B445" s="3"/>
      <c r="C445" s="3"/>
      <c r="D445" s="3"/>
      <c r="E445" s="3"/>
      <c r="F445" s="3"/>
      <c r="G445" s="3"/>
    </row>
    <row r="446" spans="1:7" ht="14.25" customHeight="1">
      <c r="A446" s="3"/>
      <c r="B446" s="3"/>
      <c r="C446" s="3"/>
      <c r="D446" s="3"/>
      <c r="E446" s="3"/>
      <c r="F446" s="3"/>
      <c r="G446" s="3"/>
    </row>
    <row r="447" spans="1:7" ht="14.25" customHeight="1">
      <c r="A447" s="3"/>
      <c r="B447" s="3"/>
      <c r="C447" s="3"/>
      <c r="D447" s="3"/>
      <c r="E447" s="3"/>
      <c r="F447" s="3"/>
      <c r="G447" s="3"/>
    </row>
    <row r="448" spans="1:7" ht="14.25" customHeight="1">
      <c r="A448" s="3"/>
      <c r="B448" s="3"/>
      <c r="C448" s="3"/>
      <c r="D448" s="3"/>
      <c r="E448" s="3"/>
      <c r="F448" s="3"/>
      <c r="G448" s="3"/>
    </row>
    <row r="449" spans="1:7" ht="14.25" customHeight="1">
      <c r="A449" s="3"/>
      <c r="B449" s="3"/>
      <c r="C449" s="3"/>
      <c r="D449" s="3"/>
      <c r="E449" s="3"/>
      <c r="F449" s="3"/>
      <c r="G449" s="3"/>
    </row>
    <row r="450" spans="1:7" ht="14.25" customHeight="1">
      <c r="A450" s="3"/>
      <c r="B450" s="3"/>
      <c r="C450" s="3"/>
      <c r="D450" s="3"/>
      <c r="E450" s="3"/>
      <c r="F450" s="3"/>
      <c r="G450" s="3"/>
    </row>
    <row r="451" spans="1:7" ht="14.25" customHeight="1">
      <c r="A451" s="3"/>
      <c r="B451" s="3"/>
      <c r="C451" s="3"/>
      <c r="D451" s="3"/>
      <c r="E451" s="3"/>
      <c r="F451" s="3"/>
      <c r="G451" s="3"/>
    </row>
    <row r="452" spans="1:7" ht="14.25" customHeight="1">
      <c r="A452" s="3"/>
      <c r="B452" s="3"/>
      <c r="C452" s="3"/>
      <c r="D452" s="3"/>
      <c r="E452" s="3"/>
      <c r="F452" s="3"/>
      <c r="G452" s="3"/>
    </row>
    <row r="453" spans="1:7" ht="14.25" customHeight="1">
      <c r="A453" s="3"/>
      <c r="B453" s="3"/>
      <c r="C453" s="3"/>
      <c r="D453" s="3"/>
      <c r="E453" s="3"/>
      <c r="F453" s="3"/>
      <c r="G453" s="3"/>
    </row>
    <row r="454" spans="1:7" ht="14.25" customHeight="1">
      <c r="A454" s="3"/>
      <c r="B454" s="3"/>
      <c r="C454" s="3"/>
      <c r="D454" s="3"/>
      <c r="E454" s="3"/>
      <c r="F454" s="3"/>
      <c r="G454" s="3"/>
    </row>
    <row r="455" spans="1:7" ht="14.25" customHeight="1">
      <c r="A455" s="3"/>
      <c r="B455" s="3"/>
      <c r="C455" s="3"/>
      <c r="D455" s="3"/>
      <c r="E455" s="3"/>
      <c r="F455" s="3"/>
      <c r="G455" s="3"/>
    </row>
    <row r="456" spans="1:7" ht="14.25" customHeight="1">
      <c r="A456" s="3"/>
      <c r="B456" s="3"/>
      <c r="C456" s="3"/>
      <c r="D456" s="3"/>
      <c r="E456" s="3"/>
      <c r="F456" s="3"/>
      <c r="G456" s="3"/>
    </row>
    <row r="457" spans="1:7" ht="14.25" customHeight="1">
      <c r="A457" s="3"/>
      <c r="B457" s="3"/>
      <c r="C457" s="3"/>
      <c r="D457" s="3"/>
      <c r="E457" s="3"/>
      <c r="F457" s="3"/>
      <c r="G457" s="3"/>
    </row>
    <row r="458" spans="1:7" ht="14.25" customHeight="1">
      <c r="A458" s="3"/>
      <c r="B458" s="3"/>
      <c r="C458" s="3"/>
      <c r="D458" s="3"/>
      <c r="E458" s="3"/>
      <c r="F458" s="3"/>
      <c r="G458" s="3"/>
    </row>
    <row r="459" spans="1:7" ht="14.25" customHeight="1">
      <c r="A459" s="3"/>
      <c r="B459" s="3"/>
      <c r="C459" s="3"/>
      <c r="D459" s="3"/>
      <c r="E459" s="3"/>
      <c r="F459" s="3"/>
      <c r="G459" s="3"/>
    </row>
    <row r="460" spans="1:7" ht="14.25" customHeight="1">
      <c r="A460" s="3"/>
      <c r="B460" s="3"/>
      <c r="C460" s="3"/>
      <c r="D460" s="3"/>
      <c r="E460" s="3"/>
      <c r="F460" s="3"/>
      <c r="G460" s="3"/>
    </row>
    <row r="461" spans="1:7" ht="14.25" customHeight="1">
      <c r="A461" s="3"/>
      <c r="B461" s="3"/>
      <c r="C461" s="3"/>
      <c r="D461" s="3"/>
      <c r="E461" s="3"/>
      <c r="F461" s="3"/>
      <c r="G461" s="3"/>
    </row>
    <row r="462" spans="1:7" ht="14.25" customHeight="1">
      <c r="A462" s="3"/>
      <c r="B462" s="3"/>
      <c r="C462" s="3"/>
      <c r="D462" s="3"/>
      <c r="E462" s="3"/>
      <c r="F462" s="3"/>
      <c r="G462" s="3"/>
    </row>
    <row r="463" spans="1:7" ht="14.25" customHeight="1">
      <c r="A463" s="3"/>
      <c r="B463" s="3"/>
      <c r="C463" s="3"/>
      <c r="D463" s="3"/>
      <c r="E463" s="3"/>
      <c r="F463" s="3"/>
      <c r="G463" s="3"/>
    </row>
    <row r="464" spans="1:7" ht="14.25" customHeight="1">
      <c r="A464" s="3"/>
      <c r="B464" s="3"/>
      <c r="C464" s="3"/>
      <c r="D464" s="3"/>
      <c r="E464" s="3"/>
      <c r="F464" s="3"/>
      <c r="G464" s="3"/>
    </row>
    <row r="465" spans="1:7" ht="14.25" customHeight="1">
      <c r="A465" s="3"/>
      <c r="B465" s="3"/>
      <c r="C465" s="3"/>
      <c r="D465" s="3"/>
      <c r="E465" s="3"/>
      <c r="F465" s="3"/>
      <c r="G465" s="3"/>
    </row>
    <row r="466" spans="1:7" ht="14.25" customHeight="1">
      <c r="A466" s="3"/>
      <c r="B466" s="3"/>
      <c r="C466" s="3"/>
      <c r="D466" s="3"/>
      <c r="E466" s="3"/>
      <c r="F466" s="3"/>
      <c r="G466" s="3"/>
    </row>
    <row r="467" spans="1:7" ht="14.25" customHeight="1">
      <c r="A467" s="3"/>
      <c r="B467" s="3"/>
      <c r="C467" s="3"/>
      <c r="D467" s="3"/>
      <c r="E467" s="3"/>
      <c r="F467" s="3"/>
      <c r="G467" s="3"/>
    </row>
    <row r="468" spans="1:7" ht="14.25" customHeight="1">
      <c r="A468" s="3"/>
      <c r="B468" s="3"/>
      <c r="C468" s="3"/>
      <c r="D468" s="3"/>
      <c r="E468" s="3"/>
      <c r="F468" s="3"/>
      <c r="G468" s="3"/>
    </row>
    <row r="469" spans="1:7" ht="14.25" customHeight="1">
      <c r="A469" s="3"/>
      <c r="B469" s="3"/>
      <c r="C469" s="3"/>
      <c r="D469" s="3"/>
      <c r="E469" s="3"/>
      <c r="F469" s="3"/>
      <c r="G469" s="3"/>
    </row>
    <row r="470" spans="1:7" ht="14.25" customHeight="1">
      <c r="A470" s="3"/>
      <c r="B470" s="3"/>
      <c r="C470" s="3"/>
      <c r="D470" s="3"/>
      <c r="E470" s="3"/>
      <c r="F470" s="3"/>
      <c r="G470" s="3"/>
    </row>
    <row r="471" spans="1:7" ht="14.25" customHeight="1">
      <c r="A471" s="3"/>
      <c r="B471" s="3"/>
      <c r="C471" s="3"/>
      <c r="D471" s="3"/>
      <c r="E471" s="3"/>
      <c r="F471" s="3"/>
      <c r="G471" s="3"/>
    </row>
    <row r="472" spans="1:7" ht="14.25" customHeight="1">
      <c r="A472" s="3"/>
      <c r="B472" s="3"/>
      <c r="C472" s="3"/>
      <c r="D472" s="3"/>
      <c r="E472" s="3"/>
      <c r="F472" s="3"/>
      <c r="G472" s="3"/>
    </row>
    <row r="473" spans="1:7" ht="14.25" customHeight="1">
      <c r="A473" s="3"/>
      <c r="B473" s="3"/>
      <c r="C473" s="3"/>
      <c r="D473" s="3"/>
      <c r="E473" s="3"/>
      <c r="F473" s="3"/>
      <c r="G473" s="3"/>
    </row>
    <row r="474" spans="1:7" ht="14.25" customHeight="1">
      <c r="A474" s="3"/>
      <c r="B474" s="3"/>
      <c r="C474" s="3"/>
      <c r="D474" s="3"/>
      <c r="E474" s="3"/>
      <c r="F474" s="3"/>
      <c r="G474" s="3"/>
    </row>
    <row r="475" spans="1:7" ht="14.25" customHeight="1">
      <c r="A475" s="3"/>
      <c r="B475" s="3"/>
      <c r="C475" s="3"/>
      <c r="D475" s="3"/>
      <c r="E475" s="3"/>
      <c r="F475" s="3"/>
      <c r="G475" s="3"/>
    </row>
    <row r="476" spans="1:7" ht="14.25" customHeight="1">
      <c r="A476" s="3"/>
      <c r="B476" s="3"/>
      <c r="C476" s="3"/>
      <c r="D476" s="3"/>
      <c r="E476" s="3"/>
      <c r="F476" s="3"/>
      <c r="G476" s="3"/>
    </row>
    <row r="477" spans="1:7" ht="14.25" customHeight="1">
      <c r="A477" s="3"/>
      <c r="B477" s="3"/>
      <c r="C477" s="3"/>
      <c r="D477" s="3"/>
      <c r="E477" s="3"/>
      <c r="F477" s="3"/>
      <c r="G477" s="3"/>
    </row>
    <row r="478" spans="1:7" ht="14.25" customHeight="1">
      <c r="A478" s="3"/>
      <c r="B478" s="3"/>
      <c r="C478" s="3"/>
      <c r="D478" s="3"/>
      <c r="E478" s="3"/>
      <c r="F478" s="3"/>
      <c r="G478" s="3"/>
    </row>
    <row r="479" spans="1:7" ht="14.25" customHeight="1">
      <c r="A479" s="3"/>
      <c r="B479" s="3"/>
      <c r="C479" s="3"/>
      <c r="D479" s="3"/>
      <c r="E479" s="3"/>
      <c r="F479" s="3"/>
      <c r="G479" s="3"/>
    </row>
    <row r="480" spans="1:7" ht="14.25" customHeight="1">
      <c r="A480" s="3"/>
      <c r="B480" s="3"/>
      <c r="C480" s="3"/>
      <c r="D480" s="3"/>
      <c r="E480" s="3"/>
      <c r="F480" s="3"/>
      <c r="G480" s="3"/>
    </row>
    <row r="481" spans="1:7" ht="14.25" customHeight="1">
      <c r="A481" s="3"/>
      <c r="B481" s="3"/>
      <c r="C481" s="3"/>
      <c r="D481" s="3"/>
      <c r="E481" s="3"/>
      <c r="F481" s="3"/>
      <c r="G481" s="3"/>
    </row>
    <row r="482" spans="1:7" ht="14.25" customHeight="1">
      <c r="A482" s="3"/>
      <c r="B482" s="3"/>
      <c r="C482" s="3"/>
      <c r="D482" s="3"/>
      <c r="E482" s="3"/>
      <c r="F482" s="3"/>
      <c r="G482" s="3"/>
    </row>
    <row r="483" spans="1:7" ht="14.25" customHeight="1">
      <c r="A483" s="3"/>
      <c r="B483" s="3"/>
      <c r="C483" s="3"/>
      <c r="D483" s="3"/>
      <c r="E483" s="3"/>
      <c r="F483" s="3"/>
      <c r="G483" s="3"/>
    </row>
    <row r="484" spans="1:7" ht="14.25" customHeight="1">
      <c r="A484" s="3"/>
      <c r="B484" s="3"/>
      <c r="C484" s="3"/>
      <c r="D484" s="3"/>
      <c r="E484" s="3"/>
      <c r="F484" s="3"/>
      <c r="G484" s="3"/>
    </row>
    <row r="485" spans="1:7" ht="14.25" customHeight="1">
      <c r="A485" s="3"/>
      <c r="B485" s="3"/>
      <c r="C485" s="3"/>
      <c r="D485" s="3"/>
      <c r="E485" s="3"/>
      <c r="F485" s="3"/>
      <c r="G485" s="3"/>
    </row>
    <row r="486" spans="1:7" ht="14.25" customHeight="1">
      <c r="A486" s="3"/>
      <c r="B486" s="3"/>
      <c r="C486" s="3"/>
      <c r="D486" s="3"/>
      <c r="E486" s="3"/>
      <c r="F486" s="3"/>
      <c r="G486" s="3"/>
    </row>
    <row r="487" spans="1:7" ht="14.25" customHeight="1">
      <c r="A487" s="3"/>
      <c r="B487" s="3"/>
      <c r="C487" s="3"/>
      <c r="D487" s="3"/>
      <c r="E487" s="3"/>
      <c r="F487" s="3"/>
      <c r="G487" s="3"/>
    </row>
    <row r="488" spans="1:7" ht="14.25" customHeight="1">
      <c r="A488" s="3"/>
      <c r="B488" s="3"/>
      <c r="C488" s="3"/>
      <c r="D488" s="3"/>
      <c r="E488" s="3"/>
      <c r="F488" s="3"/>
      <c r="G488" s="3"/>
    </row>
    <row r="489" spans="1:7" ht="14.25" customHeight="1">
      <c r="A489" s="3"/>
      <c r="B489" s="3"/>
      <c r="C489" s="3"/>
      <c r="D489" s="3"/>
      <c r="E489" s="3"/>
      <c r="F489" s="3"/>
      <c r="G489" s="3"/>
    </row>
    <row r="490" spans="1:7" ht="14.25" customHeight="1">
      <c r="A490" s="3"/>
      <c r="B490" s="3"/>
      <c r="C490" s="3"/>
      <c r="D490" s="3"/>
      <c r="E490" s="3"/>
      <c r="F490" s="3"/>
      <c r="G490" s="3"/>
    </row>
    <row r="491" spans="1:7" ht="14.25" customHeight="1">
      <c r="A491" s="3"/>
      <c r="B491" s="3"/>
      <c r="C491" s="3"/>
      <c r="D491" s="3"/>
      <c r="E491" s="3"/>
      <c r="F491" s="3"/>
      <c r="G491" s="3"/>
    </row>
    <row r="492" spans="1:7" ht="14.25" customHeight="1">
      <c r="A492" s="3"/>
      <c r="B492" s="3"/>
      <c r="C492" s="3"/>
      <c r="D492" s="3"/>
      <c r="E492" s="3"/>
      <c r="F492" s="3"/>
      <c r="G492" s="3"/>
    </row>
    <row r="493" spans="1:7" ht="14.25" customHeight="1">
      <c r="A493" s="3"/>
      <c r="B493" s="3"/>
      <c r="C493" s="3"/>
      <c r="D493" s="3"/>
      <c r="E493" s="3"/>
      <c r="F493" s="3"/>
      <c r="G493" s="3"/>
    </row>
    <row r="494" spans="1:7" ht="14.25" customHeight="1">
      <c r="A494" s="3"/>
      <c r="B494" s="3"/>
      <c r="C494" s="3"/>
      <c r="D494" s="3"/>
      <c r="E494" s="3"/>
      <c r="F494" s="3"/>
      <c r="G494" s="3"/>
    </row>
    <row r="495" spans="1:7" ht="14.25" customHeight="1">
      <c r="A495" s="3"/>
      <c r="B495" s="3"/>
      <c r="C495" s="3"/>
      <c r="D495" s="3"/>
      <c r="E495" s="3"/>
      <c r="F495" s="3"/>
      <c r="G495" s="3"/>
    </row>
    <row r="496" spans="1:7" ht="14.25" customHeight="1">
      <c r="A496" s="3"/>
      <c r="B496" s="3"/>
      <c r="C496" s="3"/>
      <c r="D496" s="3"/>
      <c r="E496" s="3"/>
      <c r="F496" s="3"/>
      <c r="G496" s="3"/>
    </row>
    <row r="497" spans="1:7" ht="14.25" customHeight="1">
      <c r="A497" s="3"/>
      <c r="B497" s="3"/>
      <c r="C497" s="3"/>
      <c r="D497" s="3"/>
      <c r="E497" s="3"/>
      <c r="F497" s="3"/>
      <c r="G497" s="3"/>
    </row>
    <row r="498" spans="1:7" ht="14.25" customHeight="1">
      <c r="A498" s="3"/>
      <c r="B498" s="3"/>
      <c r="C498" s="3"/>
      <c r="D498" s="3"/>
      <c r="E498" s="3"/>
      <c r="F498" s="3"/>
      <c r="G498" s="3"/>
    </row>
    <row r="499" spans="1:7" ht="14.25" customHeight="1">
      <c r="A499" s="3"/>
      <c r="B499" s="3"/>
      <c r="C499" s="3"/>
      <c r="D499" s="3"/>
      <c r="E499" s="3"/>
      <c r="F499" s="3"/>
      <c r="G499" s="3"/>
    </row>
    <row r="500" spans="1:7" ht="14.25" customHeight="1">
      <c r="A500" s="3"/>
      <c r="B500" s="3"/>
      <c r="C500" s="3"/>
      <c r="D500" s="3"/>
      <c r="E500" s="3"/>
      <c r="F500" s="3"/>
      <c r="G500" s="3"/>
    </row>
    <row r="501" spans="1:7" ht="14.25" customHeight="1">
      <c r="A501" s="3"/>
      <c r="B501" s="3"/>
      <c r="C501" s="3"/>
      <c r="D501" s="3"/>
      <c r="E501" s="3"/>
      <c r="F501" s="3"/>
      <c r="G501" s="3"/>
    </row>
    <row r="502" spans="1:7" ht="14.25" customHeight="1">
      <c r="A502" s="3"/>
      <c r="B502" s="3"/>
      <c r="C502" s="3"/>
      <c r="D502" s="3"/>
      <c r="E502" s="3"/>
      <c r="F502" s="3"/>
      <c r="G502" s="3"/>
    </row>
    <row r="503" spans="1:7" ht="14.25" customHeight="1">
      <c r="A503" s="3"/>
      <c r="B503" s="3"/>
      <c r="C503" s="3"/>
      <c r="D503" s="3"/>
      <c r="E503" s="3"/>
      <c r="F503" s="3"/>
      <c r="G503" s="3"/>
    </row>
    <row r="504" spans="1:7" ht="14.25" customHeight="1">
      <c r="A504" s="3"/>
      <c r="B504" s="3"/>
      <c r="C504" s="3"/>
      <c r="D504" s="3"/>
      <c r="E504" s="3"/>
      <c r="F504" s="3"/>
      <c r="G504" s="3"/>
    </row>
    <row r="505" spans="1:7" ht="14.25" customHeight="1">
      <c r="A505" s="3"/>
      <c r="B505" s="3"/>
      <c r="C505" s="3"/>
      <c r="D505" s="3"/>
      <c r="E505" s="3"/>
      <c r="F505" s="3"/>
      <c r="G505" s="3"/>
    </row>
    <row r="506" spans="1:7" ht="14.25" customHeight="1">
      <c r="A506" s="3"/>
      <c r="B506" s="3"/>
      <c r="C506" s="3"/>
      <c r="D506" s="3"/>
      <c r="E506" s="3"/>
      <c r="F506" s="3"/>
      <c r="G506" s="3"/>
    </row>
    <row r="507" spans="1:7" ht="14.25" customHeight="1">
      <c r="A507" s="3"/>
      <c r="B507" s="3"/>
      <c r="C507" s="3"/>
      <c r="D507" s="3"/>
      <c r="E507" s="3"/>
      <c r="F507" s="3"/>
      <c r="G507" s="3"/>
    </row>
    <row r="508" spans="1:7" ht="14.25" customHeight="1">
      <c r="A508" s="3"/>
      <c r="B508" s="3"/>
      <c r="C508" s="3"/>
      <c r="D508" s="3"/>
      <c r="E508" s="3"/>
      <c r="F508" s="3"/>
      <c r="G508" s="3"/>
    </row>
    <row r="509" spans="1:7" ht="14.25" customHeight="1">
      <c r="A509" s="3"/>
      <c r="B509" s="3"/>
      <c r="C509" s="3"/>
      <c r="D509" s="3"/>
      <c r="E509" s="3"/>
      <c r="F509" s="3"/>
      <c r="G509" s="3"/>
    </row>
    <row r="510" spans="1:7" ht="14.25" customHeight="1">
      <c r="A510" s="3"/>
      <c r="B510" s="3"/>
      <c r="C510" s="3"/>
      <c r="D510" s="3"/>
      <c r="E510" s="3"/>
      <c r="F510" s="3"/>
      <c r="G510" s="3"/>
    </row>
    <row r="511" spans="1:7" ht="14.25" customHeight="1">
      <c r="A511" s="3"/>
      <c r="B511" s="3"/>
      <c r="C511" s="3"/>
      <c r="D511" s="3"/>
      <c r="E511" s="3"/>
      <c r="F511" s="3"/>
      <c r="G511" s="3"/>
    </row>
    <row r="512" spans="1:7" ht="14.25" customHeight="1">
      <c r="A512" s="3"/>
      <c r="B512" s="3"/>
      <c r="C512" s="3"/>
      <c r="D512" s="3"/>
      <c r="E512" s="3"/>
      <c r="F512" s="3"/>
      <c r="G512" s="3"/>
    </row>
    <row r="513" spans="1:7" ht="14.25" customHeight="1">
      <c r="A513" s="3"/>
      <c r="B513" s="3"/>
      <c r="C513" s="3"/>
      <c r="D513" s="3"/>
      <c r="E513" s="3"/>
      <c r="F513" s="3"/>
      <c r="G513" s="3"/>
    </row>
    <row r="514" spans="1:7" ht="14.25" customHeight="1">
      <c r="A514" s="3"/>
      <c r="B514" s="3"/>
      <c r="C514" s="3"/>
      <c r="D514" s="3"/>
      <c r="E514" s="3"/>
      <c r="F514" s="3"/>
      <c r="G514" s="3"/>
    </row>
    <row r="515" spans="1:7" ht="14.25" customHeight="1">
      <c r="A515" s="3"/>
      <c r="B515" s="3"/>
      <c r="C515" s="3"/>
      <c r="D515" s="3"/>
      <c r="E515" s="3"/>
      <c r="F515" s="3"/>
      <c r="G515" s="3"/>
    </row>
    <row r="516" spans="1:7" ht="14.25" customHeight="1">
      <c r="A516" s="3"/>
      <c r="B516" s="3"/>
      <c r="C516" s="3"/>
      <c r="D516" s="3"/>
      <c r="E516" s="3"/>
      <c r="F516" s="3"/>
      <c r="G516" s="3"/>
    </row>
    <row r="517" spans="1:7" ht="14.25" customHeight="1">
      <c r="A517" s="3"/>
      <c r="B517" s="3"/>
      <c r="C517" s="3"/>
      <c r="D517" s="3"/>
      <c r="E517" s="3"/>
      <c r="F517" s="3"/>
      <c r="G517" s="3"/>
    </row>
    <row r="518" spans="1:7" ht="14.25" customHeight="1">
      <c r="A518" s="3"/>
      <c r="B518" s="3"/>
      <c r="C518" s="3"/>
      <c r="D518" s="3"/>
      <c r="E518" s="3"/>
      <c r="F518" s="3"/>
      <c r="G518" s="3"/>
    </row>
    <row r="519" spans="1:7" ht="14.25" customHeight="1">
      <c r="A519" s="3"/>
      <c r="B519" s="3"/>
      <c r="C519" s="3"/>
      <c r="D519" s="3"/>
      <c r="E519" s="3"/>
      <c r="F519" s="3"/>
      <c r="G519" s="3"/>
    </row>
    <row r="520" spans="1:7" ht="14.25" customHeight="1">
      <c r="A520" s="3"/>
      <c r="B520" s="3"/>
      <c r="C520" s="3"/>
      <c r="D520" s="3"/>
      <c r="E520" s="3"/>
      <c r="F520" s="3"/>
      <c r="G520" s="3"/>
    </row>
    <row r="521" spans="1:7" ht="14.25" customHeight="1">
      <c r="A521" s="3"/>
      <c r="B521" s="3"/>
      <c r="C521" s="3"/>
      <c r="D521" s="3"/>
      <c r="E521" s="3"/>
      <c r="F521" s="3"/>
      <c r="G521" s="3"/>
    </row>
    <row r="522" spans="1:7" ht="14.25" customHeight="1">
      <c r="A522" s="3"/>
      <c r="B522" s="3"/>
      <c r="C522" s="3"/>
      <c r="D522" s="3"/>
      <c r="E522" s="3"/>
      <c r="F522" s="3"/>
      <c r="G522" s="3"/>
    </row>
    <row r="523" spans="1:7" ht="14.25" customHeight="1">
      <c r="A523" s="3"/>
      <c r="B523" s="3"/>
      <c r="C523" s="3"/>
      <c r="D523" s="3"/>
      <c r="E523" s="3"/>
      <c r="F523" s="3"/>
      <c r="G523" s="3"/>
    </row>
    <row r="524" spans="1:7" ht="14.25" customHeight="1">
      <c r="A524" s="3"/>
      <c r="B524" s="3"/>
      <c r="C524" s="3"/>
      <c r="D524" s="3"/>
      <c r="E524" s="3"/>
      <c r="F524" s="3"/>
      <c r="G524" s="3"/>
    </row>
    <row r="525" spans="1:7" ht="14.25" customHeight="1">
      <c r="A525" s="3"/>
      <c r="B525" s="3"/>
      <c r="C525" s="3"/>
      <c r="D525" s="3"/>
      <c r="E525" s="3"/>
      <c r="F525" s="3"/>
      <c r="G525" s="3"/>
    </row>
    <row r="526" spans="1:7" ht="14.25" customHeight="1">
      <c r="A526" s="3"/>
      <c r="B526" s="3"/>
      <c r="C526" s="3"/>
      <c r="D526" s="3"/>
      <c r="E526" s="3"/>
      <c r="F526" s="3"/>
      <c r="G526" s="3"/>
    </row>
    <row r="527" spans="1:7" ht="14.25" customHeight="1">
      <c r="A527" s="3"/>
      <c r="B527" s="3"/>
      <c r="C527" s="3"/>
      <c r="D527" s="3"/>
      <c r="E527" s="3"/>
      <c r="F527" s="3"/>
      <c r="G527" s="3"/>
    </row>
    <row r="528" spans="1:7" ht="14.25" customHeight="1">
      <c r="A528" s="3"/>
      <c r="B528" s="3"/>
      <c r="C528" s="3"/>
      <c r="D528" s="3"/>
      <c r="E528" s="3"/>
      <c r="F528" s="3"/>
      <c r="G528" s="3"/>
    </row>
    <row r="529" spans="1:7" ht="14.25" customHeight="1">
      <c r="A529" s="3"/>
      <c r="B529" s="3"/>
      <c r="C529" s="3"/>
      <c r="D529" s="3"/>
      <c r="E529" s="3"/>
      <c r="F529" s="3"/>
      <c r="G529" s="3"/>
    </row>
    <row r="530" spans="1:7" ht="14.25" customHeight="1">
      <c r="A530" s="3"/>
      <c r="B530" s="3"/>
      <c r="C530" s="3"/>
      <c r="D530" s="3"/>
      <c r="E530" s="3"/>
      <c r="F530" s="3"/>
      <c r="G530" s="3"/>
    </row>
    <row r="531" spans="1:7" ht="14.25" customHeight="1">
      <c r="A531" s="3"/>
      <c r="B531" s="3"/>
      <c r="C531" s="3"/>
      <c r="D531" s="3"/>
      <c r="E531" s="3"/>
      <c r="F531" s="3"/>
      <c r="G531" s="3"/>
    </row>
    <row r="532" spans="1:7" ht="14.25" customHeight="1">
      <c r="A532" s="3"/>
      <c r="B532" s="3"/>
      <c r="C532" s="3"/>
      <c r="D532" s="3"/>
      <c r="E532" s="3"/>
      <c r="F532" s="3"/>
      <c r="G532" s="3"/>
    </row>
    <row r="533" spans="1:7" ht="14.25" customHeight="1">
      <c r="A533" s="3"/>
      <c r="B533" s="3"/>
      <c r="C533" s="3"/>
      <c r="D533" s="3"/>
      <c r="E533" s="3"/>
      <c r="F533" s="3"/>
      <c r="G533" s="3"/>
    </row>
    <row r="534" spans="1:7" ht="14.25" customHeight="1">
      <c r="A534" s="3"/>
      <c r="B534" s="3"/>
      <c r="C534" s="3"/>
      <c r="D534" s="3"/>
      <c r="E534" s="3"/>
      <c r="F534" s="3"/>
      <c r="G534" s="3"/>
    </row>
    <row r="535" spans="1:7" ht="14.25" customHeight="1">
      <c r="A535" s="3"/>
      <c r="B535" s="3"/>
      <c r="C535" s="3"/>
      <c r="D535" s="3"/>
      <c r="E535" s="3"/>
      <c r="F535" s="3"/>
      <c r="G535" s="3"/>
    </row>
    <row r="536" spans="1:7" ht="14.25" customHeight="1">
      <c r="A536" s="3"/>
      <c r="B536" s="3"/>
      <c r="C536" s="3"/>
      <c r="D536" s="3"/>
      <c r="E536" s="3"/>
      <c r="F536" s="3"/>
      <c r="G536" s="3"/>
    </row>
    <row r="537" spans="1:7" ht="14.25" customHeight="1">
      <c r="A537" s="3"/>
      <c r="B537" s="3"/>
      <c r="C537" s="3"/>
      <c r="D537" s="3"/>
      <c r="E537" s="3"/>
      <c r="F537" s="3"/>
      <c r="G537" s="3"/>
    </row>
    <row r="538" spans="1:7" ht="14.25" customHeight="1">
      <c r="A538" s="3"/>
      <c r="B538" s="3"/>
      <c r="C538" s="3"/>
      <c r="D538" s="3"/>
      <c r="E538" s="3"/>
      <c r="F538" s="3"/>
      <c r="G538" s="3"/>
    </row>
    <row r="539" spans="1:7" ht="14.25" customHeight="1">
      <c r="A539" s="3"/>
      <c r="B539" s="3"/>
      <c r="C539" s="3"/>
      <c r="D539" s="3"/>
      <c r="E539" s="3"/>
      <c r="F539" s="3"/>
      <c r="G539" s="3"/>
    </row>
    <row r="540" spans="1:7" ht="14.25" customHeight="1">
      <c r="A540" s="3"/>
      <c r="B540" s="3"/>
      <c r="C540" s="3"/>
      <c r="D540" s="3"/>
      <c r="E540" s="3"/>
      <c r="F540" s="3"/>
      <c r="G540" s="3"/>
    </row>
    <row r="541" spans="1:7" ht="14.25" customHeight="1">
      <c r="A541" s="3"/>
      <c r="B541" s="3"/>
      <c r="C541" s="3"/>
      <c r="D541" s="3"/>
      <c r="E541" s="3"/>
      <c r="F541" s="3"/>
      <c r="G541" s="3"/>
    </row>
    <row r="542" spans="1:7" ht="14.25" customHeight="1">
      <c r="A542" s="3"/>
      <c r="B542" s="3"/>
      <c r="C542" s="3"/>
      <c r="D542" s="3"/>
      <c r="E542" s="3"/>
      <c r="F542" s="3"/>
      <c r="G542" s="3"/>
    </row>
    <row r="543" spans="1:7" ht="14.25" customHeight="1">
      <c r="A543" s="3"/>
      <c r="B543" s="3"/>
      <c r="C543" s="3"/>
      <c r="D543" s="3"/>
      <c r="E543" s="3"/>
      <c r="F543" s="3"/>
      <c r="G543" s="3"/>
    </row>
    <row r="544" spans="1:7" ht="14.25" customHeight="1">
      <c r="A544" s="3"/>
      <c r="B544" s="3"/>
      <c r="C544" s="3"/>
      <c r="D544" s="3"/>
      <c r="E544" s="3"/>
      <c r="F544" s="3"/>
      <c r="G544" s="3"/>
    </row>
    <row r="545" spans="1:7" ht="14.25" customHeight="1">
      <c r="A545" s="3"/>
      <c r="B545" s="3"/>
      <c r="C545" s="3"/>
      <c r="D545" s="3"/>
      <c r="E545" s="3"/>
      <c r="F545" s="3"/>
      <c r="G545" s="3"/>
    </row>
    <row r="546" spans="1:7" ht="14.25" customHeight="1">
      <c r="A546" s="3"/>
      <c r="B546" s="3"/>
      <c r="C546" s="3"/>
      <c r="D546" s="3"/>
      <c r="E546" s="3"/>
      <c r="F546" s="3"/>
      <c r="G546" s="3"/>
    </row>
    <row r="547" spans="1:7" ht="14.25" customHeight="1">
      <c r="A547" s="3"/>
      <c r="B547" s="3"/>
      <c r="C547" s="3"/>
      <c r="D547" s="3"/>
      <c r="E547" s="3"/>
      <c r="F547" s="3"/>
      <c r="G547" s="3"/>
    </row>
    <row r="548" spans="1:7" ht="14.25" customHeight="1">
      <c r="A548" s="3"/>
      <c r="B548" s="3"/>
      <c r="C548" s="3"/>
      <c r="D548" s="3"/>
      <c r="E548" s="3"/>
      <c r="F548" s="3"/>
      <c r="G548" s="3"/>
    </row>
    <row r="549" spans="1:7" ht="14.25" customHeight="1">
      <c r="A549" s="3"/>
      <c r="B549" s="3"/>
      <c r="C549" s="3"/>
      <c r="D549" s="3"/>
      <c r="E549" s="3"/>
      <c r="F549" s="3"/>
      <c r="G549" s="3"/>
    </row>
    <row r="550" spans="1:7" ht="14.25" customHeight="1">
      <c r="A550" s="3"/>
      <c r="B550" s="3"/>
      <c r="C550" s="3"/>
      <c r="D550" s="3"/>
      <c r="E550" s="3"/>
      <c r="F550" s="3"/>
      <c r="G550" s="3"/>
    </row>
    <row r="551" spans="1:7" ht="14.25" customHeight="1">
      <c r="A551" s="3"/>
      <c r="B551" s="3"/>
      <c r="C551" s="3"/>
      <c r="D551" s="3"/>
      <c r="E551" s="3"/>
      <c r="F551" s="3"/>
      <c r="G551" s="3"/>
    </row>
    <row r="552" spans="1:7" ht="14.25" customHeight="1">
      <c r="A552" s="3"/>
      <c r="B552" s="3"/>
      <c r="C552" s="3"/>
      <c r="D552" s="3"/>
      <c r="E552" s="3"/>
      <c r="F552" s="3"/>
      <c r="G552" s="3"/>
    </row>
    <row r="553" spans="1:7" ht="14.25" customHeight="1">
      <c r="A553" s="3"/>
      <c r="B553" s="3"/>
      <c r="C553" s="3"/>
      <c r="D553" s="3"/>
      <c r="E553" s="3"/>
      <c r="F553" s="3"/>
      <c r="G553" s="3"/>
    </row>
    <row r="554" spans="1:7" ht="14.25" customHeight="1">
      <c r="A554" s="3"/>
      <c r="B554" s="3"/>
      <c r="C554" s="3"/>
      <c r="D554" s="3"/>
      <c r="E554" s="3"/>
      <c r="F554" s="3"/>
      <c r="G554" s="3"/>
    </row>
    <row r="555" spans="1:7" ht="14.25" customHeight="1">
      <c r="A555" s="3"/>
      <c r="B555" s="3"/>
      <c r="C555" s="3"/>
      <c r="D555" s="3"/>
      <c r="E555" s="3"/>
      <c r="F555" s="3"/>
      <c r="G555" s="3"/>
    </row>
    <row r="556" spans="1:7" ht="14.25" customHeight="1">
      <c r="A556" s="3"/>
      <c r="B556" s="3"/>
      <c r="C556" s="3"/>
      <c r="D556" s="3"/>
      <c r="E556" s="3"/>
      <c r="F556" s="3"/>
      <c r="G556" s="3"/>
    </row>
    <row r="557" spans="1:7" ht="14.25" customHeight="1">
      <c r="A557" s="3"/>
      <c r="B557" s="3"/>
      <c r="C557" s="3"/>
      <c r="D557" s="3"/>
      <c r="E557" s="3"/>
      <c r="F557" s="3"/>
      <c r="G557" s="3"/>
    </row>
    <row r="558" spans="1:7" ht="14.25" customHeight="1">
      <c r="A558" s="3"/>
      <c r="B558" s="3"/>
      <c r="C558" s="3"/>
      <c r="D558" s="3"/>
      <c r="E558" s="3"/>
      <c r="F558" s="3"/>
      <c r="G558" s="3"/>
    </row>
    <row r="559" spans="1:7" ht="14.25" customHeight="1">
      <c r="A559" s="3"/>
      <c r="B559" s="3"/>
      <c r="C559" s="3"/>
      <c r="D559" s="3"/>
      <c r="E559" s="3"/>
      <c r="F559" s="3"/>
      <c r="G559" s="3"/>
    </row>
    <row r="560" spans="1:7" ht="14.25" customHeight="1">
      <c r="A560" s="3"/>
      <c r="B560" s="3"/>
      <c r="C560" s="3"/>
      <c r="D560" s="3"/>
      <c r="E560" s="3"/>
      <c r="F560" s="3"/>
      <c r="G560" s="3"/>
    </row>
    <row r="561" spans="1:7" ht="14.25" customHeight="1">
      <c r="A561" s="3"/>
      <c r="B561" s="3"/>
      <c r="C561" s="3"/>
      <c r="D561" s="3"/>
      <c r="E561" s="3"/>
      <c r="F561" s="3"/>
      <c r="G561" s="3"/>
    </row>
    <row r="562" spans="1:7" ht="14.25" customHeight="1">
      <c r="A562" s="3"/>
      <c r="B562" s="3"/>
      <c r="C562" s="3"/>
      <c r="D562" s="3"/>
      <c r="E562" s="3"/>
      <c r="F562" s="3"/>
      <c r="G562" s="3"/>
    </row>
    <row r="563" spans="1:7" ht="14.25" customHeight="1">
      <c r="A563" s="3"/>
      <c r="B563" s="3"/>
      <c r="C563" s="3"/>
      <c r="D563" s="3"/>
      <c r="E563" s="3"/>
      <c r="F563" s="3"/>
      <c r="G563" s="3"/>
    </row>
    <row r="564" spans="1:7" ht="14.25" customHeight="1">
      <c r="A564" s="3"/>
      <c r="B564" s="3"/>
      <c r="C564" s="3"/>
      <c r="D564" s="3"/>
      <c r="E564" s="3"/>
      <c r="F564" s="3"/>
      <c r="G564" s="3"/>
    </row>
    <row r="565" spans="1:7" ht="14.25" customHeight="1">
      <c r="A565" s="3"/>
      <c r="B565" s="3"/>
      <c r="C565" s="3"/>
      <c r="D565" s="3"/>
      <c r="E565" s="3"/>
      <c r="F565" s="3"/>
      <c r="G565" s="3"/>
    </row>
    <row r="566" spans="1:7" ht="14.25" customHeight="1">
      <c r="A566" s="3"/>
      <c r="B566" s="3"/>
      <c r="C566" s="3"/>
      <c r="D566" s="3"/>
      <c r="E566" s="3"/>
      <c r="F566" s="3"/>
      <c r="G566" s="3"/>
    </row>
    <row r="567" spans="1:7" ht="14.25" customHeight="1">
      <c r="A567" s="3"/>
      <c r="B567" s="3"/>
      <c r="C567" s="3"/>
      <c r="D567" s="3"/>
      <c r="E567" s="3"/>
      <c r="F567" s="3"/>
      <c r="G567" s="3"/>
    </row>
    <row r="568" spans="1:7" ht="14.25" customHeight="1">
      <c r="A568" s="3"/>
      <c r="B568" s="3"/>
      <c r="C568" s="3"/>
      <c r="D568" s="3"/>
      <c r="E568" s="3"/>
      <c r="F568" s="3"/>
      <c r="G568" s="3"/>
    </row>
    <row r="569" spans="1:7" ht="14.25" customHeight="1">
      <c r="A569" s="3"/>
      <c r="B569" s="3"/>
      <c r="C569" s="3"/>
      <c r="D569" s="3"/>
      <c r="E569" s="3"/>
      <c r="F569" s="3"/>
      <c r="G569" s="3"/>
    </row>
    <row r="570" spans="1:7" ht="14.25" customHeight="1">
      <c r="A570" s="3"/>
      <c r="B570" s="3"/>
      <c r="C570" s="3"/>
      <c r="D570" s="3"/>
      <c r="E570" s="3"/>
      <c r="F570" s="3"/>
      <c r="G570" s="3"/>
    </row>
    <row r="571" spans="1:7" ht="14.25" customHeight="1">
      <c r="A571" s="3"/>
      <c r="B571" s="3"/>
      <c r="C571" s="3"/>
      <c r="D571" s="3"/>
      <c r="E571" s="3"/>
      <c r="F571" s="3"/>
      <c r="G571" s="3"/>
    </row>
    <row r="572" spans="1:7" ht="14.25" customHeight="1">
      <c r="A572" s="3"/>
      <c r="B572" s="3"/>
      <c r="C572" s="3"/>
      <c r="D572" s="3"/>
      <c r="E572" s="3"/>
      <c r="F572" s="3"/>
      <c r="G572" s="3"/>
    </row>
    <row r="573" spans="1:7" ht="14.25" customHeight="1">
      <c r="A573" s="3"/>
      <c r="B573" s="3"/>
      <c r="C573" s="3"/>
      <c r="D573" s="3"/>
      <c r="E573" s="3"/>
      <c r="F573" s="3"/>
      <c r="G573" s="3"/>
    </row>
    <row r="574" spans="1:7" ht="14.25" customHeight="1">
      <c r="A574" s="3"/>
      <c r="B574" s="3"/>
      <c r="C574" s="3"/>
      <c r="D574" s="3"/>
      <c r="E574" s="3"/>
      <c r="F574" s="3"/>
      <c r="G574" s="3"/>
    </row>
    <row r="575" spans="1:7" ht="14.25" customHeight="1">
      <c r="A575" s="3"/>
      <c r="B575" s="3"/>
      <c r="C575" s="3"/>
      <c r="D575" s="3"/>
      <c r="E575" s="3"/>
      <c r="F575" s="3"/>
      <c r="G575" s="3"/>
    </row>
    <row r="576" spans="1:7" ht="14.25" customHeight="1">
      <c r="A576" s="3"/>
      <c r="B576" s="3"/>
      <c r="C576" s="3"/>
      <c r="D576" s="3"/>
      <c r="E576" s="3"/>
      <c r="F576" s="3"/>
      <c r="G576" s="3"/>
    </row>
    <row r="577" spans="1:7" ht="14.25" customHeight="1">
      <c r="A577" s="3"/>
      <c r="B577" s="3"/>
      <c r="C577" s="3"/>
      <c r="D577" s="3"/>
      <c r="E577" s="3"/>
      <c r="F577" s="3"/>
      <c r="G577" s="3"/>
    </row>
    <row r="578" spans="1:7" ht="14.25" customHeight="1">
      <c r="A578" s="3"/>
      <c r="B578" s="3"/>
      <c r="C578" s="3"/>
      <c r="D578" s="3"/>
      <c r="E578" s="3"/>
      <c r="F578" s="3"/>
      <c r="G578" s="3"/>
    </row>
    <row r="579" spans="1:7" ht="14.25" customHeight="1">
      <c r="A579" s="3"/>
      <c r="B579" s="3"/>
      <c r="C579" s="3"/>
      <c r="D579" s="3"/>
      <c r="E579" s="3"/>
      <c r="F579" s="3"/>
      <c r="G579" s="3"/>
    </row>
    <row r="580" spans="1:7" ht="14.25" customHeight="1">
      <c r="A580" s="3"/>
      <c r="B580" s="3"/>
      <c r="C580" s="3"/>
      <c r="D580" s="3"/>
      <c r="E580" s="3"/>
      <c r="F580" s="3"/>
      <c r="G580" s="3"/>
    </row>
    <row r="581" spans="1:7" ht="14.25" customHeight="1">
      <c r="A581" s="3"/>
      <c r="B581" s="3"/>
      <c r="C581" s="3"/>
      <c r="D581" s="3"/>
      <c r="E581" s="3"/>
      <c r="F581" s="3"/>
      <c r="G581" s="3"/>
    </row>
    <row r="582" spans="1:7" ht="14.25" customHeight="1">
      <c r="A582" s="3"/>
      <c r="B582" s="3"/>
      <c r="C582" s="3"/>
      <c r="D582" s="3"/>
      <c r="E582" s="3"/>
      <c r="F582" s="3"/>
      <c r="G582" s="3"/>
    </row>
    <row r="583" spans="1:7" ht="14.25" customHeight="1">
      <c r="A583" s="3"/>
      <c r="B583" s="3"/>
      <c r="C583" s="3"/>
      <c r="D583" s="3"/>
      <c r="E583" s="3"/>
      <c r="F583" s="3"/>
      <c r="G583" s="3"/>
    </row>
    <row r="584" spans="1:7" ht="14.25" customHeight="1">
      <c r="A584" s="3"/>
      <c r="B584" s="3"/>
      <c r="C584" s="3"/>
      <c r="D584" s="3"/>
      <c r="E584" s="3"/>
      <c r="F584" s="3"/>
      <c r="G584" s="3"/>
    </row>
    <row r="585" spans="1:7" ht="14.25" customHeight="1">
      <c r="A585" s="3"/>
      <c r="B585" s="3"/>
      <c r="C585" s="3"/>
      <c r="D585" s="3"/>
      <c r="E585" s="3"/>
      <c r="F585" s="3"/>
      <c r="G585" s="3"/>
    </row>
    <row r="586" spans="1:7" ht="14.25" customHeight="1">
      <c r="A586" s="3"/>
      <c r="B586" s="3"/>
      <c r="C586" s="3"/>
      <c r="D586" s="3"/>
      <c r="E586" s="3"/>
      <c r="F586" s="3"/>
      <c r="G586" s="3"/>
    </row>
    <row r="587" spans="1:7" ht="14.25" customHeight="1">
      <c r="A587" s="3"/>
      <c r="B587" s="3"/>
      <c r="C587" s="3"/>
      <c r="D587" s="3"/>
      <c r="E587" s="3"/>
      <c r="F587" s="3"/>
      <c r="G587" s="3"/>
    </row>
    <row r="588" spans="1:7" ht="14.25" customHeight="1">
      <c r="A588" s="3"/>
      <c r="B588" s="3"/>
      <c r="C588" s="3"/>
      <c r="D588" s="3"/>
      <c r="E588" s="3"/>
      <c r="F588" s="3"/>
      <c r="G588" s="3"/>
    </row>
    <row r="589" spans="1:7" ht="14.25" customHeight="1">
      <c r="A589" s="3"/>
      <c r="B589" s="3"/>
      <c r="C589" s="3"/>
      <c r="D589" s="3"/>
      <c r="E589" s="3"/>
      <c r="F589" s="3"/>
      <c r="G589" s="3"/>
    </row>
    <row r="590" spans="1:7" ht="14.25" customHeight="1">
      <c r="A590" s="3"/>
      <c r="B590" s="3"/>
      <c r="C590" s="3"/>
      <c r="D590" s="3"/>
      <c r="E590" s="3"/>
      <c r="F590" s="3"/>
      <c r="G590" s="3"/>
    </row>
    <row r="591" spans="1:7" ht="14.25" customHeight="1">
      <c r="A591" s="3"/>
      <c r="B591" s="3"/>
      <c r="C591" s="3"/>
      <c r="D591" s="3"/>
      <c r="E591" s="3"/>
      <c r="F591" s="3"/>
      <c r="G591" s="3"/>
    </row>
    <row r="592" spans="1:7" ht="14.25" customHeight="1">
      <c r="A592" s="3"/>
      <c r="B592" s="3"/>
      <c r="C592" s="3"/>
      <c r="D592" s="3"/>
      <c r="E592" s="3"/>
      <c r="F592" s="3"/>
      <c r="G592" s="3"/>
    </row>
    <row r="593" spans="1:7" ht="14.25" customHeight="1">
      <c r="A593" s="3"/>
      <c r="B593" s="3"/>
      <c r="C593" s="3"/>
      <c r="D593" s="3"/>
      <c r="E593" s="3"/>
      <c r="F593" s="3"/>
      <c r="G593" s="3"/>
    </row>
    <row r="594" spans="1:7" ht="14.25" customHeight="1">
      <c r="A594" s="3"/>
      <c r="B594" s="3"/>
      <c r="C594" s="3"/>
      <c r="D594" s="3"/>
      <c r="E594" s="3"/>
      <c r="F594" s="3"/>
      <c r="G594" s="3"/>
    </row>
    <row r="595" spans="1:7" ht="14.25" customHeight="1">
      <c r="A595" s="3"/>
      <c r="B595" s="3"/>
      <c r="C595" s="3"/>
      <c r="D595" s="3"/>
      <c r="E595" s="3"/>
      <c r="F595" s="3"/>
      <c r="G595" s="3"/>
    </row>
    <row r="596" spans="1:7" ht="14.25" customHeight="1">
      <c r="A596" s="3"/>
      <c r="B596" s="3"/>
      <c r="C596" s="3"/>
      <c r="D596" s="3"/>
      <c r="E596" s="3"/>
      <c r="F596" s="3"/>
      <c r="G596" s="3"/>
    </row>
    <row r="597" spans="1:7" ht="14.25" customHeight="1">
      <c r="A597" s="3"/>
      <c r="B597" s="3"/>
      <c r="C597" s="3"/>
      <c r="D597" s="3"/>
      <c r="E597" s="3"/>
      <c r="F597" s="3"/>
      <c r="G597" s="3"/>
    </row>
    <row r="598" spans="1:7" ht="14.25" customHeight="1">
      <c r="A598" s="3"/>
      <c r="B598" s="3"/>
      <c r="C598" s="3"/>
      <c r="D598" s="3"/>
      <c r="E598" s="3"/>
      <c r="F598" s="3"/>
      <c r="G598" s="3"/>
    </row>
    <row r="599" spans="1:7" ht="14.25" customHeight="1">
      <c r="A599" s="3"/>
      <c r="B599" s="3"/>
      <c r="C599" s="3"/>
      <c r="D599" s="3"/>
      <c r="E599" s="3"/>
      <c r="F599" s="3"/>
      <c r="G599" s="3"/>
    </row>
    <row r="600" spans="1:7" ht="14.25" customHeight="1">
      <c r="A600" s="3"/>
      <c r="B600" s="3"/>
      <c r="C600" s="3"/>
      <c r="D600" s="3"/>
      <c r="E600" s="3"/>
      <c r="F600" s="3"/>
      <c r="G600" s="3"/>
    </row>
    <row r="601" spans="1:7" ht="14.25" customHeight="1">
      <c r="A601" s="3"/>
      <c r="B601" s="3"/>
      <c r="C601" s="3"/>
      <c r="D601" s="3"/>
      <c r="E601" s="3"/>
      <c r="F601" s="3"/>
      <c r="G601" s="3"/>
    </row>
    <row r="602" spans="1:7" ht="14.25" customHeight="1">
      <c r="A602" s="3"/>
      <c r="B602" s="3"/>
      <c r="C602" s="3"/>
      <c r="D602" s="3"/>
      <c r="E602" s="3"/>
      <c r="F602" s="3"/>
      <c r="G602" s="3"/>
    </row>
    <row r="603" spans="1:7" ht="14.25" customHeight="1">
      <c r="A603" s="3"/>
      <c r="B603" s="3"/>
      <c r="C603" s="3"/>
      <c r="D603" s="3"/>
      <c r="E603" s="3"/>
      <c r="F603" s="3"/>
      <c r="G603" s="3"/>
    </row>
    <row r="604" spans="1:7" ht="14.25" customHeight="1">
      <c r="A604" s="3"/>
      <c r="B604" s="3"/>
      <c r="C604" s="3"/>
      <c r="D604" s="3"/>
      <c r="E604" s="3"/>
      <c r="F604" s="3"/>
      <c r="G604" s="3"/>
    </row>
    <row r="605" spans="1:7" ht="14.25" customHeight="1">
      <c r="A605" s="3"/>
      <c r="B605" s="3"/>
      <c r="C605" s="3"/>
      <c r="D605" s="3"/>
      <c r="E605" s="3"/>
      <c r="F605" s="3"/>
      <c r="G605" s="3"/>
    </row>
    <row r="606" spans="1:7" ht="14.25" customHeight="1">
      <c r="A606" s="3"/>
      <c r="B606" s="3"/>
      <c r="C606" s="3"/>
      <c r="D606" s="3"/>
      <c r="E606" s="3"/>
      <c r="F606" s="3"/>
      <c r="G606" s="3"/>
    </row>
    <row r="607" spans="1:7" ht="14.25" customHeight="1">
      <c r="A607" s="3"/>
      <c r="B607" s="3"/>
      <c r="C607" s="3"/>
      <c r="D607" s="3"/>
      <c r="E607" s="3"/>
      <c r="F607" s="3"/>
      <c r="G607" s="3"/>
    </row>
    <row r="608" spans="1:7" ht="14.25" customHeight="1">
      <c r="A608" s="3"/>
      <c r="B608" s="3"/>
      <c r="C608" s="3"/>
      <c r="D608" s="3"/>
      <c r="E608" s="3"/>
      <c r="F608" s="3"/>
      <c r="G608" s="3"/>
    </row>
    <row r="609" spans="2:7" ht="14.25" customHeight="1">
      <c r="B609" s="3"/>
      <c r="C609" s="3"/>
      <c r="D609" s="3"/>
      <c r="E609" s="3"/>
      <c r="F609" s="3"/>
      <c r="G609" s="3"/>
    </row>
  </sheetData>
  <sortState xmlns:xlrd2="http://schemas.microsoft.com/office/spreadsheetml/2017/richdata2" ref="H4:Y93">
    <sortCondition ref="H4:H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O607"/>
  <sheetViews>
    <sheetView zoomScaleNormal="100" workbookViewId="0">
      <pane ySplit="3" topLeftCell="A4" activePane="bottomLeft" state="frozen"/>
      <selection activeCell="J2" sqref="J2"/>
      <selection pane="bottomLeft" activeCell="H2" sqref="H2"/>
    </sheetView>
  </sheetViews>
  <sheetFormatPr defaultColWidth="9.140625" defaultRowHeight="14.25" customHeight="1"/>
  <cols>
    <col min="1" max="1" width="19.7109375" customWidth="1"/>
    <col min="2" max="2" width="14.28515625" customWidth="1"/>
    <col min="3" max="3" width="11.5703125" customWidth="1"/>
    <col min="4" max="4" width="11.28515625" customWidth="1"/>
    <col min="5" max="5" width="10.5703125" customWidth="1"/>
    <col min="6" max="6" width="9.28515625" customWidth="1"/>
    <col min="7" max="7" width="15" customWidth="1"/>
    <col min="8" max="8" width="9.140625" style="3"/>
    <col min="9" max="9" width="19.140625" bestFit="1" customWidth="1"/>
    <col min="10" max="10" width="7.42578125" bestFit="1" customWidth="1"/>
    <col min="11" max="11" width="9.85546875" bestFit="1" customWidth="1"/>
    <col min="12" max="12" width="8.140625" bestFit="1" customWidth="1"/>
    <col min="13" max="13" width="7.28515625" bestFit="1" customWidth="1"/>
    <col min="14" max="14" width="7" bestFit="1" customWidth="1"/>
    <col min="15" max="15" width="10.5703125" customWidth="1"/>
  </cols>
  <sheetData>
    <row r="1" spans="1:8" ht="16.5" customHeight="1">
      <c r="A1" s="10" t="s">
        <v>387</v>
      </c>
    </row>
    <row r="3" spans="1:8" s="206" customFormat="1" ht="28.5" customHeight="1">
      <c r="A3" s="205"/>
      <c r="B3" s="212" t="s">
        <v>392</v>
      </c>
      <c r="C3" s="212" t="s">
        <v>345</v>
      </c>
      <c r="D3" s="212" t="s">
        <v>393</v>
      </c>
      <c r="E3" s="212" t="s">
        <v>394</v>
      </c>
      <c r="F3" s="212" t="s">
        <v>395</v>
      </c>
      <c r="G3" s="212" t="s">
        <v>396</v>
      </c>
      <c r="H3" s="178"/>
    </row>
    <row r="4" spans="1:8" ht="14.25" customHeight="1">
      <c r="A4" s="511" t="s">
        <v>24</v>
      </c>
      <c r="B4" s="512">
        <v>5517</v>
      </c>
      <c r="C4" s="513"/>
      <c r="D4" s="513"/>
      <c r="E4" s="513"/>
      <c r="F4" s="512">
        <v>1880</v>
      </c>
      <c r="G4" s="512">
        <v>20642</v>
      </c>
      <c r="H4" s="19"/>
    </row>
    <row r="5" spans="1:8" ht="14.25" customHeight="1">
      <c r="A5" s="511" t="s">
        <v>185</v>
      </c>
      <c r="B5" s="512">
        <v>13840</v>
      </c>
      <c r="C5" s="513"/>
      <c r="D5" s="513">
        <v>2</v>
      </c>
      <c r="E5" s="513"/>
      <c r="F5" s="512">
        <v>1019</v>
      </c>
      <c r="G5" s="512">
        <v>25693</v>
      </c>
      <c r="H5" s="19"/>
    </row>
    <row r="6" spans="1:8" ht="14.25" customHeight="1">
      <c r="A6" s="511" t="s">
        <v>28</v>
      </c>
      <c r="B6" s="513"/>
      <c r="C6" s="513"/>
      <c r="D6" s="513"/>
      <c r="E6" s="513"/>
      <c r="F6" s="513"/>
      <c r="G6" s="513">
        <v>713</v>
      </c>
      <c r="H6" s="19"/>
    </row>
    <row r="7" spans="1:8" ht="14.25" customHeight="1">
      <c r="A7" s="511" t="s">
        <v>29</v>
      </c>
      <c r="B7" s="512">
        <v>7233</v>
      </c>
      <c r="C7" s="513"/>
      <c r="D7" s="513"/>
      <c r="E7" s="513"/>
      <c r="F7" s="513">
        <v>150</v>
      </c>
      <c r="G7" s="512">
        <v>15270</v>
      </c>
      <c r="H7" s="19"/>
    </row>
    <row r="8" spans="1:8" ht="14.25" customHeight="1">
      <c r="A8" s="511" t="s">
        <v>31</v>
      </c>
      <c r="B8" s="512">
        <v>18687</v>
      </c>
      <c r="C8" s="513"/>
      <c r="D8" s="513"/>
      <c r="E8" s="513">
        <v>14</v>
      </c>
      <c r="F8" s="513">
        <v>117</v>
      </c>
      <c r="G8" s="512">
        <v>33318</v>
      </c>
      <c r="H8" s="19"/>
    </row>
    <row r="9" spans="1:8" ht="14.25" customHeight="1">
      <c r="A9" s="511" t="s">
        <v>32</v>
      </c>
      <c r="B9" s="512">
        <v>5075</v>
      </c>
      <c r="C9" s="513"/>
      <c r="D9" s="513">
        <v>41</v>
      </c>
      <c r="E9" s="513"/>
      <c r="F9" s="512">
        <v>1177</v>
      </c>
      <c r="G9" s="512">
        <v>10648</v>
      </c>
      <c r="H9" s="19"/>
    </row>
    <row r="10" spans="1:8" ht="14.25" customHeight="1">
      <c r="A10" s="511" t="s">
        <v>36</v>
      </c>
      <c r="B10" s="512">
        <v>2692</v>
      </c>
      <c r="C10" s="513"/>
      <c r="D10" s="513"/>
      <c r="E10" s="513"/>
      <c r="F10" s="513">
        <v>114</v>
      </c>
      <c r="G10" s="512">
        <v>4263</v>
      </c>
      <c r="H10" s="19"/>
    </row>
    <row r="11" spans="1:8" ht="14.25" customHeight="1">
      <c r="A11" s="511" t="s">
        <v>209</v>
      </c>
      <c r="B11" s="512">
        <v>4632</v>
      </c>
      <c r="C11" s="513"/>
      <c r="D11" s="513">
        <v>345</v>
      </c>
      <c r="E11" s="513"/>
      <c r="F11" s="512">
        <v>1206</v>
      </c>
      <c r="G11" s="512">
        <v>8865</v>
      </c>
      <c r="H11" s="19"/>
    </row>
    <row r="12" spans="1:8" ht="14.25" customHeight="1">
      <c r="A12" s="511" t="s">
        <v>37</v>
      </c>
      <c r="B12" s="512">
        <v>40000</v>
      </c>
      <c r="C12" s="513">
        <v>176</v>
      </c>
      <c r="D12" s="513">
        <v>252</v>
      </c>
      <c r="E12" s="513"/>
      <c r="F12" s="512">
        <v>1122</v>
      </c>
      <c r="G12" s="512">
        <v>60529</v>
      </c>
      <c r="H12" s="19"/>
    </row>
    <row r="13" spans="1:8" ht="14.25" customHeight="1">
      <c r="A13" s="511" t="s">
        <v>41</v>
      </c>
      <c r="B13" s="512">
        <v>7040</v>
      </c>
      <c r="C13" s="513"/>
      <c r="D13" s="513">
        <v>66</v>
      </c>
      <c r="E13" s="513">
        <v>55</v>
      </c>
      <c r="F13" s="513">
        <v>949</v>
      </c>
      <c r="G13" s="512">
        <v>20066</v>
      </c>
      <c r="H13" s="19"/>
    </row>
    <row r="14" spans="1:8" ht="14.25" customHeight="1">
      <c r="A14" s="511" t="s">
        <v>43</v>
      </c>
      <c r="B14" s="512">
        <v>3762</v>
      </c>
      <c r="C14" s="513"/>
      <c r="D14" s="513"/>
      <c r="E14" s="513"/>
      <c r="F14" s="513"/>
      <c r="G14" s="512">
        <v>5294</v>
      </c>
      <c r="H14" s="19"/>
    </row>
    <row r="15" spans="1:8" ht="14.25" customHeight="1">
      <c r="A15" s="511" t="s">
        <v>47</v>
      </c>
      <c r="B15" s="512">
        <v>4096</v>
      </c>
      <c r="C15" s="513"/>
      <c r="D15" s="513"/>
      <c r="E15" s="513"/>
      <c r="F15" s="513"/>
      <c r="G15" s="512">
        <v>6060</v>
      </c>
      <c r="H15" s="19"/>
    </row>
    <row r="16" spans="1:8" ht="14.25" customHeight="1">
      <c r="A16" s="511" t="s">
        <v>49</v>
      </c>
      <c r="B16" s="512">
        <v>5535</v>
      </c>
      <c r="C16" s="513"/>
      <c r="D16" s="513">
        <v>282</v>
      </c>
      <c r="E16" s="513"/>
      <c r="F16" s="513">
        <v>29</v>
      </c>
      <c r="G16" s="512">
        <v>9416</v>
      </c>
      <c r="H16" s="19"/>
    </row>
    <row r="17" spans="1:8" ht="14.25" customHeight="1">
      <c r="A17" s="511" t="s">
        <v>52</v>
      </c>
      <c r="B17" s="512">
        <v>5473</v>
      </c>
      <c r="C17" s="513">
        <v>5</v>
      </c>
      <c r="D17" s="513">
        <v>53</v>
      </c>
      <c r="E17" s="513"/>
      <c r="F17" s="513">
        <v>37</v>
      </c>
      <c r="G17" s="512">
        <v>14394</v>
      </c>
      <c r="H17" s="19"/>
    </row>
    <row r="18" spans="1:8" ht="14.25" customHeight="1">
      <c r="A18" s="511" t="s">
        <v>54</v>
      </c>
      <c r="B18" s="512">
        <v>11473</v>
      </c>
      <c r="C18" s="513"/>
      <c r="D18" s="513"/>
      <c r="E18" s="513"/>
      <c r="F18" s="512">
        <v>4929</v>
      </c>
      <c r="G18" s="512">
        <v>33603</v>
      </c>
      <c r="H18" s="19"/>
    </row>
    <row r="19" spans="1:8" ht="14.25" customHeight="1">
      <c r="A19" s="511" t="s">
        <v>56</v>
      </c>
      <c r="B19" s="512">
        <v>12642</v>
      </c>
      <c r="C19" s="513"/>
      <c r="D19" s="513"/>
      <c r="E19" s="513"/>
      <c r="F19" s="513">
        <v>19</v>
      </c>
      <c r="G19" s="512">
        <v>18875</v>
      </c>
      <c r="H19" s="19"/>
    </row>
    <row r="20" spans="1:8" ht="14.25" customHeight="1">
      <c r="A20" s="511" t="s">
        <v>57</v>
      </c>
      <c r="B20" s="512">
        <v>28604</v>
      </c>
      <c r="C20" s="513"/>
      <c r="D20" s="513"/>
      <c r="E20" s="513"/>
      <c r="F20" s="512">
        <v>5595</v>
      </c>
      <c r="G20" s="512">
        <v>67448</v>
      </c>
      <c r="H20" s="19"/>
    </row>
    <row r="21" spans="1:8" ht="14.25" customHeight="1">
      <c r="A21" s="511" t="s">
        <v>59</v>
      </c>
      <c r="B21" s="512">
        <v>32762</v>
      </c>
      <c r="C21" s="513"/>
      <c r="D21" s="513">
        <v>28</v>
      </c>
      <c r="E21" s="513"/>
      <c r="F21" s="512">
        <v>1386</v>
      </c>
      <c r="G21" s="512">
        <v>54829</v>
      </c>
      <c r="H21" s="19"/>
    </row>
    <row r="22" spans="1:8" ht="14.25" customHeight="1">
      <c r="A22" s="511" t="s">
        <v>316</v>
      </c>
      <c r="B22" s="512">
        <v>3090</v>
      </c>
      <c r="C22" s="513"/>
      <c r="D22" s="513">
        <v>10</v>
      </c>
      <c r="E22" s="513"/>
      <c r="F22" s="513"/>
      <c r="G22" s="512">
        <v>4757</v>
      </c>
      <c r="H22" s="19"/>
    </row>
    <row r="23" spans="1:8" ht="14.25" customHeight="1">
      <c r="A23" s="511" t="s">
        <v>317</v>
      </c>
      <c r="B23" s="512">
        <v>14200</v>
      </c>
      <c r="C23" s="513"/>
      <c r="D23" s="513"/>
      <c r="E23" s="513"/>
      <c r="F23" s="513">
        <v>729</v>
      </c>
      <c r="G23" s="512">
        <v>25397</v>
      </c>
      <c r="H23" s="19"/>
    </row>
    <row r="24" spans="1:8" ht="14.25" customHeight="1">
      <c r="A24" s="511" t="s">
        <v>217</v>
      </c>
      <c r="B24" s="512">
        <v>9073</v>
      </c>
      <c r="C24" s="513"/>
      <c r="D24" s="513">
        <v>36</v>
      </c>
      <c r="E24" s="513"/>
      <c r="F24" s="513"/>
      <c r="G24" s="512">
        <v>18641</v>
      </c>
      <c r="H24" s="19"/>
    </row>
    <row r="25" spans="1:8" ht="14.25" customHeight="1">
      <c r="A25" s="511" t="s">
        <v>60</v>
      </c>
      <c r="B25" s="512">
        <v>5686</v>
      </c>
      <c r="C25" s="513"/>
      <c r="D25" s="513">
        <v>39</v>
      </c>
      <c r="E25" s="513"/>
      <c r="F25" s="513"/>
      <c r="G25" s="512">
        <v>11757</v>
      </c>
      <c r="H25" s="19"/>
    </row>
    <row r="26" spans="1:8" ht="14.25" customHeight="1">
      <c r="A26" s="511" t="s">
        <v>319</v>
      </c>
      <c r="B26" s="512">
        <v>12038</v>
      </c>
      <c r="C26" s="513">
        <v>33</v>
      </c>
      <c r="D26" s="513">
        <v>150</v>
      </c>
      <c r="E26" s="513"/>
      <c r="F26" s="513">
        <v>522</v>
      </c>
      <c r="G26" s="512">
        <v>20123</v>
      </c>
      <c r="H26" s="19"/>
    </row>
    <row r="27" spans="1:8" ht="14.25" customHeight="1">
      <c r="A27" s="511" t="s">
        <v>63</v>
      </c>
      <c r="B27" s="512">
        <v>4920</v>
      </c>
      <c r="C27" s="513"/>
      <c r="D27" s="513">
        <v>14</v>
      </c>
      <c r="E27" s="513"/>
      <c r="F27" s="513">
        <v>928</v>
      </c>
      <c r="G27" s="512">
        <v>7198</v>
      </c>
      <c r="H27" s="19"/>
    </row>
    <row r="28" spans="1:8" ht="14.25" customHeight="1">
      <c r="A28" s="511" t="s">
        <v>65</v>
      </c>
      <c r="B28" s="512">
        <v>6574</v>
      </c>
      <c r="C28" s="513"/>
      <c r="D28" s="513"/>
      <c r="E28" s="513">
        <v>204</v>
      </c>
      <c r="F28" s="513">
        <v>15</v>
      </c>
      <c r="G28" s="512">
        <v>23785</v>
      </c>
      <c r="H28" s="19"/>
    </row>
    <row r="29" spans="1:8" ht="14.25" customHeight="1">
      <c r="A29" s="511" t="s">
        <v>70</v>
      </c>
      <c r="B29" s="512">
        <v>24405</v>
      </c>
      <c r="C29" s="513">
        <v>145</v>
      </c>
      <c r="D29" s="512">
        <v>1253</v>
      </c>
      <c r="E29" s="513">
        <v>415</v>
      </c>
      <c r="F29" s="512">
        <v>2200</v>
      </c>
      <c r="G29" s="512">
        <v>58515</v>
      </c>
      <c r="H29" s="19"/>
    </row>
    <row r="30" spans="1:8" ht="14.25" customHeight="1">
      <c r="A30" s="511" t="s">
        <v>74</v>
      </c>
      <c r="B30" s="512">
        <v>4940</v>
      </c>
      <c r="C30" s="513"/>
      <c r="D30" s="513">
        <v>67</v>
      </c>
      <c r="E30" s="513"/>
      <c r="F30" s="513">
        <v>160</v>
      </c>
      <c r="G30" s="512">
        <v>8309</v>
      </c>
      <c r="H30" s="19"/>
    </row>
    <row r="31" spans="1:8" ht="14.25" customHeight="1">
      <c r="A31" s="511" t="s">
        <v>75</v>
      </c>
      <c r="B31" s="512">
        <v>18951</v>
      </c>
      <c r="C31" s="513"/>
      <c r="D31" s="513">
        <v>28</v>
      </c>
      <c r="E31" s="513"/>
      <c r="F31" s="512">
        <v>21338</v>
      </c>
      <c r="G31" s="512">
        <v>69391</v>
      </c>
      <c r="H31" s="19"/>
    </row>
    <row r="32" spans="1:8" ht="14.25" customHeight="1">
      <c r="A32" s="511" t="s">
        <v>78</v>
      </c>
      <c r="B32" s="512">
        <v>17111</v>
      </c>
      <c r="C32" s="513"/>
      <c r="D32" s="512">
        <v>1849</v>
      </c>
      <c r="E32" s="513"/>
      <c r="F32" s="512">
        <v>1770</v>
      </c>
      <c r="G32" s="512">
        <v>41974</v>
      </c>
      <c r="H32" s="19"/>
    </row>
    <row r="33" spans="1:8" ht="14.25" customHeight="1">
      <c r="A33" s="511" t="s">
        <v>80</v>
      </c>
      <c r="B33" s="512">
        <v>3043</v>
      </c>
      <c r="C33" s="513"/>
      <c r="D33" s="513">
        <v>56</v>
      </c>
      <c r="E33" s="513"/>
      <c r="F33" s="513"/>
      <c r="G33" s="512">
        <v>6000</v>
      </c>
      <c r="H33" s="19"/>
    </row>
    <row r="34" spans="1:8" ht="14.25" customHeight="1">
      <c r="A34" s="511" t="s">
        <v>81</v>
      </c>
      <c r="B34" s="512">
        <v>3880</v>
      </c>
      <c r="C34" s="513">
        <v>211</v>
      </c>
      <c r="D34" s="513"/>
      <c r="E34" s="513"/>
      <c r="F34" s="512">
        <v>3876</v>
      </c>
      <c r="G34" s="512">
        <v>26029</v>
      </c>
      <c r="H34" s="19"/>
    </row>
    <row r="35" spans="1:8" ht="14.25" customHeight="1">
      <c r="A35" s="511" t="s">
        <v>221</v>
      </c>
      <c r="B35" s="512">
        <v>1180</v>
      </c>
      <c r="C35" s="513"/>
      <c r="D35" s="513">
        <v>187</v>
      </c>
      <c r="E35" s="513"/>
      <c r="F35" s="513">
        <v>112</v>
      </c>
      <c r="G35" s="512">
        <v>2897</v>
      </c>
      <c r="H35" s="19"/>
    </row>
    <row r="36" spans="1:8" ht="14.25" customHeight="1">
      <c r="A36" s="511" t="s">
        <v>85</v>
      </c>
      <c r="B36" s="513">
        <v>343</v>
      </c>
      <c r="C36" s="513"/>
      <c r="D36" s="513">
        <v>12</v>
      </c>
      <c r="E36" s="513"/>
      <c r="F36" s="513"/>
      <c r="G36" s="512">
        <v>1696</v>
      </c>
      <c r="H36" s="19"/>
    </row>
    <row r="37" spans="1:8" ht="14.25" customHeight="1">
      <c r="A37" s="511" t="s">
        <v>88</v>
      </c>
      <c r="B37" s="512">
        <v>12333</v>
      </c>
      <c r="C37" s="513"/>
      <c r="D37" s="513">
        <v>75</v>
      </c>
      <c r="E37" s="513"/>
      <c r="F37" s="513"/>
      <c r="G37" s="512">
        <v>116703</v>
      </c>
      <c r="H37" s="19"/>
    </row>
    <row r="38" spans="1:8" ht="14.25" customHeight="1">
      <c r="A38" s="511" t="s">
        <v>222</v>
      </c>
      <c r="B38" s="512">
        <v>11696</v>
      </c>
      <c r="C38" s="513"/>
      <c r="D38" s="513"/>
      <c r="E38" s="513"/>
      <c r="F38" s="512">
        <v>2126</v>
      </c>
      <c r="G38" s="512">
        <v>26796</v>
      </c>
      <c r="H38" s="19"/>
    </row>
    <row r="39" spans="1:8" ht="14.25" customHeight="1">
      <c r="A39" s="511" t="s">
        <v>91</v>
      </c>
      <c r="B39" s="512">
        <v>3223</v>
      </c>
      <c r="C39" s="513"/>
      <c r="D39" s="513"/>
      <c r="E39" s="513"/>
      <c r="F39" s="513">
        <v>5</v>
      </c>
      <c r="G39" s="512">
        <v>5467</v>
      </c>
      <c r="H39" s="19"/>
    </row>
    <row r="40" spans="1:8" ht="14.25" customHeight="1">
      <c r="A40" s="511" t="s">
        <v>92</v>
      </c>
      <c r="B40" s="512">
        <v>13533</v>
      </c>
      <c r="C40" s="513"/>
      <c r="D40" s="513">
        <v>48</v>
      </c>
      <c r="E40" s="513"/>
      <c r="F40" s="512">
        <v>7128</v>
      </c>
      <c r="G40" s="512">
        <v>36753</v>
      </c>
      <c r="H40" s="19"/>
    </row>
    <row r="41" spans="1:8" ht="14.25" customHeight="1">
      <c r="A41" s="511" t="s">
        <v>187</v>
      </c>
      <c r="B41" s="512">
        <v>26207</v>
      </c>
      <c r="C41" s="513"/>
      <c r="D41" s="513">
        <v>757</v>
      </c>
      <c r="E41" s="513"/>
      <c r="F41" s="513"/>
      <c r="G41" s="512">
        <v>43332</v>
      </c>
      <c r="H41" s="19"/>
    </row>
    <row r="42" spans="1:8" ht="14.25" customHeight="1">
      <c r="A42" s="511" t="s">
        <v>97</v>
      </c>
      <c r="B42" s="512">
        <v>5001</v>
      </c>
      <c r="C42" s="513"/>
      <c r="D42" s="513">
        <v>22</v>
      </c>
      <c r="E42" s="513"/>
      <c r="F42" s="513">
        <v>144</v>
      </c>
      <c r="G42" s="512">
        <v>8275</v>
      </c>
      <c r="H42" s="19"/>
    </row>
    <row r="43" spans="1:8" ht="14.25" customHeight="1">
      <c r="A43" s="511" t="s">
        <v>99</v>
      </c>
      <c r="B43" s="512">
        <v>4909</v>
      </c>
      <c r="C43" s="513">
        <v>2</v>
      </c>
      <c r="D43" s="513">
        <v>17</v>
      </c>
      <c r="E43" s="513"/>
      <c r="F43" s="513">
        <v>33</v>
      </c>
      <c r="G43" s="512">
        <v>8635</v>
      </c>
      <c r="H43" s="19"/>
    </row>
    <row r="44" spans="1:8" ht="14.25" customHeight="1">
      <c r="A44" s="511" t="s">
        <v>100</v>
      </c>
      <c r="B44" s="512">
        <v>2495</v>
      </c>
      <c r="C44" s="513"/>
      <c r="D44" s="513">
        <v>368</v>
      </c>
      <c r="E44" s="513"/>
      <c r="F44" s="513"/>
      <c r="G44" s="512">
        <v>6320</v>
      </c>
      <c r="H44" s="19"/>
    </row>
    <row r="45" spans="1:8" ht="14.25" customHeight="1">
      <c r="A45" s="511" t="s">
        <v>223</v>
      </c>
      <c r="B45" s="512">
        <v>17402</v>
      </c>
      <c r="C45" s="513"/>
      <c r="D45" s="513">
        <v>32</v>
      </c>
      <c r="E45" s="513"/>
      <c r="F45" s="513"/>
      <c r="G45" s="512">
        <v>50994</v>
      </c>
      <c r="H45" s="19"/>
    </row>
    <row r="46" spans="1:8" ht="14.25" customHeight="1">
      <c r="A46" s="511" t="s">
        <v>103</v>
      </c>
      <c r="B46" s="512">
        <v>1727</v>
      </c>
      <c r="C46" s="513"/>
      <c r="D46" s="513">
        <v>78</v>
      </c>
      <c r="E46" s="513"/>
      <c r="F46" s="513"/>
      <c r="G46" s="512">
        <v>3677</v>
      </c>
      <c r="H46" s="19"/>
    </row>
    <row r="47" spans="1:8" ht="14.25" customHeight="1">
      <c r="A47" s="511" t="s">
        <v>105</v>
      </c>
      <c r="B47" s="512">
        <v>22359</v>
      </c>
      <c r="C47" s="513"/>
      <c r="D47" s="513">
        <v>30</v>
      </c>
      <c r="E47" s="513"/>
      <c r="F47" s="513">
        <v>52</v>
      </c>
      <c r="G47" s="512">
        <v>39651</v>
      </c>
      <c r="H47" s="19"/>
    </row>
    <row r="48" spans="1:8" ht="14.25" customHeight="1">
      <c r="A48" s="511" t="s">
        <v>106</v>
      </c>
      <c r="B48" s="512">
        <v>15318</v>
      </c>
      <c r="C48" s="513"/>
      <c r="D48" s="513">
        <v>172</v>
      </c>
      <c r="E48" s="513"/>
      <c r="F48" s="512">
        <v>13191</v>
      </c>
      <c r="G48" s="512">
        <v>67520</v>
      </c>
      <c r="H48" s="19"/>
    </row>
    <row r="49" spans="1:8" ht="14.25" customHeight="1">
      <c r="A49" s="511" t="s">
        <v>107</v>
      </c>
      <c r="B49" s="512">
        <v>1516</v>
      </c>
      <c r="C49" s="513"/>
      <c r="D49" s="513">
        <v>10</v>
      </c>
      <c r="E49" s="513"/>
      <c r="F49" s="513"/>
      <c r="G49" s="512">
        <v>3185</v>
      </c>
      <c r="H49" s="19"/>
    </row>
    <row r="50" spans="1:8" ht="14.25" customHeight="1">
      <c r="A50" s="511" t="s">
        <v>109</v>
      </c>
      <c r="B50" s="512">
        <v>4952</v>
      </c>
      <c r="C50" s="513"/>
      <c r="D50" s="513"/>
      <c r="E50" s="513"/>
      <c r="F50" s="513">
        <v>301</v>
      </c>
      <c r="G50" s="512">
        <v>10388</v>
      </c>
      <c r="H50" s="19"/>
    </row>
    <row r="51" spans="1:8" ht="11.45" customHeight="1">
      <c r="A51" s="3"/>
      <c r="B51" s="279"/>
      <c r="C51" s="279"/>
      <c r="D51" s="279"/>
      <c r="E51" s="279"/>
      <c r="F51" s="279"/>
      <c r="G51" s="279"/>
      <c r="H51" s="19"/>
    </row>
    <row r="52" spans="1:8" ht="14.25" customHeight="1">
      <c r="A52" s="353" t="s">
        <v>397</v>
      </c>
      <c r="B52" s="279"/>
      <c r="C52" s="279"/>
      <c r="D52" s="279"/>
      <c r="E52" s="279"/>
      <c r="F52" s="279"/>
      <c r="G52" s="279"/>
      <c r="H52" s="19"/>
    </row>
    <row r="53" spans="1:8" ht="14.25" customHeight="1">
      <c r="A53" s="353" t="s">
        <v>398</v>
      </c>
      <c r="B53" s="279"/>
      <c r="C53" s="279"/>
      <c r="D53" s="279"/>
      <c r="E53" s="279"/>
      <c r="F53" s="279"/>
      <c r="G53" s="279"/>
      <c r="H53" s="19"/>
    </row>
    <row r="54" spans="1:8" ht="14.25" customHeight="1">
      <c r="A54" s="3"/>
      <c r="B54" s="279"/>
      <c r="C54" s="279"/>
      <c r="D54" s="279"/>
      <c r="E54" s="279"/>
      <c r="F54" s="279"/>
      <c r="G54" s="279"/>
      <c r="H54" s="19"/>
    </row>
    <row r="55" spans="1:8" ht="14.25" customHeight="1">
      <c r="B55" s="32"/>
      <c r="H55" s="19"/>
    </row>
    <row r="56" spans="1:8" ht="14.25" customHeight="1">
      <c r="A56" s="289"/>
      <c r="B56" s="32"/>
      <c r="G56" s="70"/>
      <c r="H56" s="19"/>
    </row>
    <row r="57" spans="1:8" ht="14.25" customHeight="1">
      <c r="B57" s="32"/>
    </row>
    <row r="58" spans="1:8" ht="14.25" customHeight="1">
      <c r="A58" s="289"/>
      <c r="B58" s="32"/>
      <c r="G58" s="70"/>
      <c r="H58" s="19"/>
    </row>
    <row r="59" spans="1:8" ht="14.25" customHeight="1">
      <c r="B59" s="32"/>
    </row>
    <row r="60" spans="1:8" ht="14.25" customHeight="1">
      <c r="B60" s="32"/>
    </row>
    <row r="61" spans="1:8" ht="14.25" customHeight="1">
      <c r="B61" s="32"/>
    </row>
    <row r="62" spans="1:8" ht="14.25" customHeight="1">
      <c r="B62" s="32"/>
    </row>
    <row r="63" spans="1:8" ht="14.25" customHeight="1">
      <c r="B63" s="32"/>
    </row>
    <row r="64" spans="1:8" ht="14.25" customHeight="1">
      <c r="B64" s="32"/>
    </row>
    <row r="65" spans="2:2" ht="14.25" customHeight="1">
      <c r="B65" s="32"/>
    </row>
    <row r="66" spans="2:2" ht="14.25" customHeight="1">
      <c r="B66" s="32"/>
    </row>
    <row r="67" spans="2:2" ht="14.25" customHeight="1">
      <c r="B67" s="32"/>
    </row>
    <row r="68" spans="2:2" ht="14.25" customHeight="1">
      <c r="B68" s="32"/>
    </row>
    <row r="69" spans="2:2" ht="14.25" customHeight="1">
      <c r="B69" s="32"/>
    </row>
    <row r="70" spans="2:2" ht="14.25" customHeight="1">
      <c r="B70" s="32"/>
    </row>
    <row r="71" spans="2:2" ht="14.25" customHeight="1">
      <c r="B71" s="32"/>
    </row>
    <row r="72" spans="2:2" ht="14.25" customHeight="1">
      <c r="B72" s="32"/>
    </row>
    <row r="73" spans="2:2" ht="14.25" customHeight="1">
      <c r="B73" s="32"/>
    </row>
    <row r="74" spans="2:2" ht="14.25" customHeight="1">
      <c r="B74" s="32"/>
    </row>
    <row r="75" spans="2:2" ht="14.25" customHeight="1">
      <c r="B75" s="32"/>
    </row>
    <row r="76" spans="2:2" ht="14.25" customHeight="1">
      <c r="B76" s="32"/>
    </row>
    <row r="77" spans="2:2" ht="14.25" customHeight="1">
      <c r="B77" s="32"/>
    </row>
    <row r="78" spans="2:2" ht="14.25" customHeight="1">
      <c r="B78" s="32"/>
    </row>
    <row r="79" spans="2:2" ht="14.25" customHeight="1">
      <c r="B79" s="32"/>
    </row>
    <row r="80" spans="2:2" ht="14.25" customHeight="1">
      <c r="B80" s="32"/>
    </row>
    <row r="81" spans="2:15" ht="14.25" customHeight="1">
      <c r="B81" s="32"/>
    </row>
    <row r="82" spans="2:15" ht="14.25" customHeight="1">
      <c r="B82" s="32"/>
    </row>
    <row r="83" spans="2:15" ht="14.25" customHeight="1">
      <c r="B83" s="32"/>
    </row>
    <row r="84" spans="2:15" ht="14.25" customHeight="1">
      <c r="B84" s="32"/>
    </row>
    <row r="85" spans="2:15" ht="14.25" customHeight="1">
      <c r="B85" s="32"/>
    </row>
    <row r="86" spans="2:15" ht="14.25" customHeight="1">
      <c r="B86" s="32"/>
    </row>
    <row r="87" spans="2:15" ht="14.25" customHeight="1">
      <c r="B87" s="32"/>
    </row>
    <row r="88" spans="2:15" ht="14.25" customHeight="1">
      <c r="B88" s="32"/>
    </row>
    <row r="89" spans="2:15" ht="14.25" customHeight="1">
      <c r="B89" s="32"/>
    </row>
    <row r="90" spans="2:15" ht="14.25" customHeight="1">
      <c r="B90" s="32"/>
    </row>
    <row r="91" spans="2:15" ht="14.25" customHeight="1">
      <c r="B91" s="32"/>
    </row>
    <row r="92" spans="2:15" ht="14.25" customHeight="1">
      <c r="B92" s="32"/>
    </row>
    <row r="93" spans="2:15" ht="14.25" customHeight="1">
      <c r="B93" s="32"/>
    </row>
    <row r="94" spans="2:15" ht="14.25" customHeight="1">
      <c r="B94" s="32"/>
      <c r="I94" s="3"/>
      <c r="J94" s="3"/>
      <c r="K94" s="3"/>
      <c r="L94" s="3"/>
      <c r="M94" s="3"/>
      <c r="N94" s="3"/>
      <c r="O94" s="448"/>
    </row>
    <row r="95" spans="2:15" ht="14.25" customHeight="1">
      <c r="B95" s="32"/>
      <c r="I95" s="3"/>
      <c r="J95" s="3"/>
      <c r="K95" s="3"/>
      <c r="L95" s="3"/>
      <c r="M95" s="3"/>
      <c r="N95" s="3"/>
      <c r="O95" s="448"/>
    </row>
    <row r="96" spans="2:15" ht="14.25" customHeight="1">
      <c r="B96" s="32"/>
      <c r="I96" s="3"/>
      <c r="J96" s="3"/>
      <c r="K96" s="3"/>
      <c r="L96" s="3"/>
      <c r="M96" s="3"/>
      <c r="N96" s="3"/>
      <c r="O96" s="448"/>
    </row>
    <row r="97" spans="2:15" ht="14.25" customHeight="1">
      <c r="B97" s="32"/>
      <c r="I97" s="3"/>
      <c r="J97" s="3"/>
      <c r="K97" s="3"/>
      <c r="L97" s="3"/>
      <c r="M97" s="3"/>
      <c r="N97" s="3"/>
      <c r="O97" s="448"/>
    </row>
    <row r="98" spans="2:15" ht="14.25" customHeight="1">
      <c r="B98" s="12"/>
      <c r="I98" s="3"/>
      <c r="J98" s="3"/>
      <c r="K98" s="3"/>
      <c r="L98" s="3"/>
      <c r="M98" s="3"/>
      <c r="N98" s="3"/>
      <c r="O98" s="448"/>
    </row>
    <row r="99" spans="2:15" ht="14.25" customHeight="1">
      <c r="B99" s="30"/>
      <c r="I99" s="3"/>
      <c r="J99" s="3"/>
      <c r="K99" s="3"/>
      <c r="L99" s="3"/>
      <c r="M99" s="3"/>
      <c r="N99" s="3"/>
      <c r="O99" s="448"/>
    </row>
    <row r="100" spans="2:15" ht="14.25" customHeight="1">
      <c r="B100" s="30"/>
      <c r="I100" s="3"/>
      <c r="J100" s="3"/>
      <c r="K100" s="3"/>
      <c r="L100" s="3"/>
      <c r="M100" s="3"/>
      <c r="N100" s="3"/>
      <c r="O100" s="448"/>
    </row>
    <row r="101" spans="2:15" ht="14.25" customHeight="1">
      <c r="B101" s="30"/>
      <c r="I101" s="3"/>
      <c r="J101" s="3"/>
      <c r="K101" s="3"/>
      <c r="L101" s="3"/>
      <c r="M101" s="3"/>
      <c r="N101" s="3"/>
      <c r="O101" s="448"/>
    </row>
    <row r="102" spans="2:15" ht="14.25" customHeight="1">
      <c r="B102" s="12"/>
      <c r="I102" s="3"/>
      <c r="J102" s="3"/>
      <c r="K102" s="3"/>
      <c r="L102" s="3"/>
      <c r="M102" s="3"/>
      <c r="N102" s="3"/>
      <c r="O102" s="448"/>
    </row>
    <row r="103" spans="2:15" ht="14.25" customHeight="1">
      <c r="B103" s="12"/>
      <c r="I103" s="3"/>
      <c r="J103" s="3"/>
      <c r="K103" s="3"/>
      <c r="L103" s="3"/>
      <c r="M103" s="3"/>
      <c r="N103" s="3"/>
      <c r="O103" s="448"/>
    </row>
    <row r="104" spans="2:15" ht="14.25" customHeight="1">
      <c r="B104" s="12"/>
      <c r="I104" s="3"/>
      <c r="J104" s="3"/>
      <c r="K104" s="3"/>
      <c r="L104" s="3"/>
      <c r="M104" s="3"/>
      <c r="N104" s="3"/>
      <c r="O104" s="448"/>
    </row>
    <row r="105" spans="2:15" ht="14.25" customHeight="1">
      <c r="B105" s="12"/>
      <c r="I105" s="3"/>
      <c r="J105" s="3"/>
      <c r="K105" s="3"/>
      <c r="L105" s="3"/>
      <c r="M105" s="3"/>
      <c r="N105" s="3"/>
      <c r="O105" s="448"/>
    </row>
    <row r="106" spans="2:15" ht="14.25" customHeight="1">
      <c r="B106" s="3"/>
      <c r="I106" s="3"/>
      <c r="J106" s="3"/>
      <c r="K106" s="3"/>
      <c r="L106" s="3"/>
      <c r="M106" s="3"/>
      <c r="N106" s="3"/>
      <c r="O106" s="448"/>
    </row>
    <row r="107" spans="2:15" ht="14.25" customHeight="1">
      <c r="B107" s="3"/>
      <c r="I107" s="3"/>
      <c r="J107" s="3"/>
      <c r="K107" s="3"/>
      <c r="L107" s="3"/>
      <c r="M107" s="3"/>
      <c r="N107" s="3"/>
      <c r="O107" s="448"/>
    </row>
    <row r="108" spans="2:15" ht="14.25" customHeight="1">
      <c r="B108" s="3"/>
      <c r="I108" s="3"/>
      <c r="J108" s="3"/>
      <c r="K108" s="3"/>
      <c r="L108" s="3"/>
      <c r="M108" s="3"/>
      <c r="N108" s="3"/>
      <c r="O108" s="448"/>
    </row>
    <row r="109" spans="2:15" ht="14.25" customHeight="1">
      <c r="B109" s="3"/>
      <c r="I109" s="3"/>
      <c r="J109" s="3"/>
      <c r="K109" s="3"/>
      <c r="L109" s="3"/>
      <c r="M109" s="3"/>
      <c r="N109" s="3"/>
      <c r="O109" s="448"/>
    </row>
    <row r="110" spans="2:15" ht="14.25" customHeight="1">
      <c r="B110" s="3"/>
      <c r="I110" s="3"/>
      <c r="J110" s="3"/>
      <c r="K110" s="3"/>
      <c r="L110" s="3"/>
      <c r="M110" s="3"/>
      <c r="N110" s="3"/>
      <c r="O110" s="448"/>
    </row>
    <row r="111" spans="2:15" ht="14.25" customHeight="1">
      <c r="B111" s="3"/>
      <c r="I111" s="3"/>
      <c r="J111" s="3"/>
      <c r="K111" s="3"/>
      <c r="L111" s="3"/>
      <c r="M111" s="3"/>
      <c r="N111" s="3"/>
      <c r="O111" s="448"/>
    </row>
    <row r="112" spans="2:15" ht="14.25" customHeight="1">
      <c r="B112" s="3"/>
      <c r="I112" s="3"/>
      <c r="J112" s="3"/>
      <c r="K112" s="3"/>
      <c r="L112" s="3"/>
      <c r="M112" s="3"/>
      <c r="N112" s="3"/>
      <c r="O112" s="448"/>
    </row>
    <row r="113" spans="2:15" ht="14.25" customHeight="1">
      <c r="B113" s="3"/>
      <c r="I113" s="3"/>
      <c r="J113" s="3"/>
      <c r="K113" s="3"/>
      <c r="L113" s="3"/>
      <c r="M113" s="3"/>
      <c r="N113" s="3"/>
      <c r="O113" s="448"/>
    </row>
    <row r="114" spans="2:15" ht="14.25" customHeight="1">
      <c r="B114" s="3"/>
      <c r="I114" s="3"/>
      <c r="J114" s="3"/>
      <c r="K114" s="3"/>
      <c r="L114" s="3"/>
      <c r="M114" s="3"/>
      <c r="N114" s="3"/>
      <c r="O114" s="448"/>
    </row>
    <row r="115" spans="2:15" ht="14.25" customHeight="1">
      <c r="B115" s="3"/>
      <c r="I115" s="3"/>
      <c r="J115" s="3"/>
      <c r="K115" s="3"/>
      <c r="L115" s="3"/>
      <c r="M115" s="3"/>
      <c r="N115" s="3"/>
      <c r="O115" s="448"/>
    </row>
    <row r="116" spans="2:15" ht="14.25" customHeight="1">
      <c r="B116" s="3"/>
      <c r="I116" s="3"/>
      <c r="J116" s="3"/>
      <c r="K116" s="3"/>
      <c r="L116" s="3"/>
      <c r="M116" s="3"/>
      <c r="N116" s="3"/>
      <c r="O116" s="448"/>
    </row>
    <row r="117" spans="2:15" ht="14.25" customHeight="1">
      <c r="B117" s="3"/>
      <c r="I117" s="3"/>
      <c r="J117" s="3"/>
      <c r="K117" s="3"/>
      <c r="L117" s="3"/>
      <c r="M117" s="3"/>
      <c r="N117" s="3"/>
      <c r="O117" s="448"/>
    </row>
    <row r="118" spans="2:15" ht="14.25" customHeight="1">
      <c r="B118" s="3"/>
      <c r="I118" s="3"/>
      <c r="J118" s="3"/>
      <c r="K118" s="3"/>
      <c r="L118" s="3"/>
      <c r="M118" s="3"/>
      <c r="N118" s="3"/>
      <c r="O118" s="448"/>
    </row>
    <row r="119" spans="2:15" ht="14.25" customHeight="1">
      <c r="B119" s="3"/>
      <c r="I119" s="3"/>
      <c r="J119" s="3"/>
      <c r="K119" s="3"/>
      <c r="L119" s="3"/>
      <c r="M119" s="3"/>
      <c r="N119" s="3"/>
      <c r="O119" s="448"/>
    </row>
    <row r="120" spans="2:15" ht="14.25" customHeight="1">
      <c r="B120" s="3"/>
      <c r="I120" s="3"/>
      <c r="J120" s="3"/>
      <c r="K120" s="3"/>
      <c r="L120" s="3"/>
      <c r="M120" s="3"/>
      <c r="N120" s="3"/>
      <c r="O120" s="448"/>
    </row>
    <row r="121" spans="2:15" ht="14.25" customHeight="1">
      <c r="B121" s="3"/>
      <c r="I121" s="3"/>
      <c r="J121" s="3"/>
      <c r="K121" s="3"/>
      <c r="L121" s="3"/>
      <c r="M121" s="3"/>
      <c r="N121" s="3"/>
      <c r="O121" s="448"/>
    </row>
    <row r="122" spans="2:15" ht="14.25" customHeight="1">
      <c r="B122" s="3"/>
      <c r="I122" s="3"/>
      <c r="J122" s="3"/>
      <c r="K122" s="3"/>
      <c r="L122" s="3"/>
      <c r="M122" s="3"/>
      <c r="N122" s="3"/>
      <c r="O122" s="448"/>
    </row>
    <row r="123" spans="2:15" ht="14.25" customHeight="1">
      <c r="B123" s="3"/>
      <c r="I123" s="3"/>
      <c r="J123" s="3"/>
      <c r="K123" s="3"/>
      <c r="L123" s="3"/>
      <c r="M123" s="3"/>
      <c r="N123" s="3"/>
      <c r="O123" s="448"/>
    </row>
    <row r="124" spans="2:15" ht="14.25" customHeight="1">
      <c r="B124" s="3"/>
      <c r="I124" s="3"/>
      <c r="J124" s="3"/>
      <c r="K124" s="3"/>
      <c r="L124" s="3"/>
      <c r="M124" s="3"/>
      <c r="N124" s="3"/>
      <c r="O124" s="448"/>
    </row>
    <row r="125" spans="2:15" ht="14.25" customHeight="1">
      <c r="B125" s="3"/>
      <c r="I125" s="3"/>
      <c r="J125" s="3"/>
      <c r="K125" s="3"/>
      <c r="L125" s="3"/>
      <c r="M125" s="3"/>
      <c r="N125" s="3"/>
      <c r="O125" s="448"/>
    </row>
    <row r="126" spans="2:15" ht="14.25" customHeight="1">
      <c r="B126" s="3"/>
      <c r="I126" s="3"/>
      <c r="J126" s="3"/>
      <c r="K126" s="3"/>
      <c r="L126" s="3"/>
      <c r="M126" s="3"/>
      <c r="N126" s="3"/>
      <c r="O126" s="448"/>
    </row>
    <row r="127" spans="2:15" ht="14.25" customHeight="1">
      <c r="B127" s="3"/>
      <c r="I127" s="3"/>
      <c r="J127" s="3"/>
      <c r="K127" s="3"/>
      <c r="L127" s="3"/>
      <c r="M127" s="3"/>
      <c r="N127" s="3"/>
      <c r="O127" s="448"/>
    </row>
    <row r="128" spans="2:15" ht="14.25" customHeight="1">
      <c r="B128" s="3"/>
    </row>
    <row r="129" spans="2:2" ht="14.25" customHeight="1">
      <c r="B129" s="3"/>
    </row>
    <row r="130" spans="2:2" ht="14.25" customHeight="1">
      <c r="B130" s="3"/>
    </row>
    <row r="131" spans="2:2" ht="14.25" customHeight="1">
      <c r="B131" s="3"/>
    </row>
    <row r="132" spans="2:2" ht="14.25" customHeight="1">
      <c r="B132" s="3"/>
    </row>
    <row r="133" spans="2:2" ht="14.25" customHeight="1">
      <c r="B133" s="3"/>
    </row>
    <row r="134" spans="2:2" ht="14.25" customHeight="1">
      <c r="B134" s="3"/>
    </row>
    <row r="135" spans="2:2" ht="14.25" customHeight="1">
      <c r="B135" s="3"/>
    </row>
    <row r="136" spans="2:2" ht="14.25" customHeight="1">
      <c r="B136" s="3"/>
    </row>
    <row r="137" spans="2:2" ht="14.25" customHeight="1">
      <c r="B137" s="3"/>
    </row>
    <row r="138" spans="2:2" ht="14.25" customHeight="1">
      <c r="B138" s="3"/>
    </row>
    <row r="139" spans="2:2" ht="14.25" customHeight="1">
      <c r="B139" s="3"/>
    </row>
    <row r="140" spans="2:2" ht="14.25" customHeight="1">
      <c r="B140" s="3"/>
    </row>
    <row r="141" spans="2:2" ht="14.25" customHeight="1">
      <c r="B141" s="3"/>
    </row>
    <row r="142" spans="2:2" ht="14.25" customHeight="1">
      <c r="B142" s="3"/>
    </row>
    <row r="143" spans="2:2" ht="14.25" customHeight="1">
      <c r="B143" s="3"/>
    </row>
    <row r="144" spans="2:2" ht="14.25" customHeight="1">
      <c r="B144" s="3"/>
    </row>
    <row r="145" spans="2:2" ht="14.25" customHeight="1">
      <c r="B145" s="3"/>
    </row>
    <row r="146" spans="2:2" ht="14.25" customHeight="1">
      <c r="B146" s="3"/>
    </row>
    <row r="147" spans="2:2" ht="14.25" customHeight="1">
      <c r="B147" s="3"/>
    </row>
    <row r="148" spans="2:2" ht="14.25" customHeight="1">
      <c r="B148" s="3"/>
    </row>
    <row r="149" spans="2:2" ht="14.25" customHeight="1">
      <c r="B149" s="3"/>
    </row>
    <row r="150" spans="2:2" ht="14.25" customHeight="1">
      <c r="B150" s="3"/>
    </row>
    <row r="151" spans="2:2" ht="14.25" customHeight="1">
      <c r="B151" s="3"/>
    </row>
    <row r="152" spans="2:2" ht="14.25" customHeight="1">
      <c r="B152" s="3"/>
    </row>
    <row r="153" spans="2:2" ht="14.25" customHeight="1">
      <c r="B153" s="3"/>
    </row>
    <row r="154" spans="2:2" ht="14.25" customHeight="1">
      <c r="B154" s="3"/>
    </row>
    <row r="155" spans="2:2" ht="14.25" customHeight="1">
      <c r="B155" s="3"/>
    </row>
    <row r="156" spans="2:2" ht="14.25" customHeight="1">
      <c r="B156" s="3"/>
    </row>
    <row r="157" spans="2:2" ht="14.25" customHeight="1">
      <c r="B157" s="3"/>
    </row>
    <row r="158" spans="2:2" ht="14.25" customHeight="1">
      <c r="B158" s="3"/>
    </row>
    <row r="159" spans="2:2" ht="14.25" customHeight="1">
      <c r="B159" s="3"/>
    </row>
    <row r="160" spans="2:2" ht="14.25" customHeight="1">
      <c r="B160" s="3"/>
    </row>
    <row r="161" spans="2:2" ht="14.25" customHeight="1">
      <c r="B161" s="3"/>
    </row>
    <row r="162" spans="2:2" ht="14.25" customHeight="1">
      <c r="B162" s="3"/>
    </row>
    <row r="163" spans="2:2" ht="14.25" customHeight="1">
      <c r="B163" s="3"/>
    </row>
    <row r="164" spans="2:2" ht="14.25" customHeight="1">
      <c r="B164" s="3"/>
    </row>
    <row r="165" spans="2:2" ht="14.25" customHeight="1">
      <c r="B165" s="3"/>
    </row>
    <row r="166" spans="2:2" ht="14.25" customHeight="1">
      <c r="B166" s="3"/>
    </row>
    <row r="167" spans="2:2" ht="14.25" customHeight="1">
      <c r="B167" s="3"/>
    </row>
    <row r="168" spans="2:2" ht="14.25" customHeight="1">
      <c r="B168" s="3"/>
    </row>
    <row r="169" spans="2:2" ht="14.25" customHeight="1">
      <c r="B169" s="3"/>
    </row>
    <row r="170" spans="2:2" ht="14.25" customHeight="1">
      <c r="B170" s="3"/>
    </row>
    <row r="171" spans="2:2" ht="14.25" customHeight="1">
      <c r="B171" s="3"/>
    </row>
    <row r="172" spans="2:2" ht="14.25" customHeight="1">
      <c r="B172" s="3"/>
    </row>
    <row r="173" spans="2:2" ht="14.25" customHeight="1">
      <c r="B173" s="3"/>
    </row>
    <row r="174" spans="2:2" ht="14.25" customHeight="1">
      <c r="B174" s="3"/>
    </row>
    <row r="175" spans="2:2" ht="14.25" customHeight="1">
      <c r="B175" s="3"/>
    </row>
    <row r="176" spans="2:2" ht="14.25" customHeight="1">
      <c r="B176" s="3"/>
    </row>
    <row r="177" spans="2:2" ht="14.25" customHeight="1">
      <c r="B177" s="3"/>
    </row>
    <row r="178" spans="2:2" ht="14.25" customHeight="1">
      <c r="B178" s="3"/>
    </row>
    <row r="179" spans="2:2" ht="14.25" customHeight="1">
      <c r="B179" s="3"/>
    </row>
    <row r="180" spans="2:2" ht="14.25" customHeight="1">
      <c r="B180" s="3"/>
    </row>
    <row r="181" spans="2:2" ht="14.25" customHeight="1">
      <c r="B181" s="3"/>
    </row>
    <row r="182" spans="2:2" ht="14.25" customHeight="1">
      <c r="B182" s="3"/>
    </row>
    <row r="183" spans="2:2" ht="14.25" customHeight="1">
      <c r="B183" s="3"/>
    </row>
    <row r="184" spans="2:2" ht="14.25" customHeight="1">
      <c r="B184" s="3"/>
    </row>
    <row r="185" spans="2:2" ht="14.25" customHeight="1">
      <c r="B185" s="3"/>
    </row>
    <row r="186" spans="2:2" ht="14.25" customHeight="1">
      <c r="B186" s="3"/>
    </row>
    <row r="187" spans="2:2" ht="14.25" customHeight="1">
      <c r="B187" s="3"/>
    </row>
    <row r="188" spans="2:2" ht="14.25" customHeight="1">
      <c r="B188" s="3"/>
    </row>
    <row r="189" spans="2:2" ht="14.25" customHeight="1">
      <c r="B189" s="3"/>
    </row>
    <row r="190" spans="2:2" ht="14.25" customHeight="1">
      <c r="B190" s="3"/>
    </row>
    <row r="191" spans="2:2" ht="14.25" customHeight="1">
      <c r="B191" s="3"/>
    </row>
    <row r="192" spans="2:2" ht="14.25" customHeight="1">
      <c r="B192" s="3"/>
    </row>
    <row r="193" spans="2:2" ht="14.25" customHeight="1">
      <c r="B193" s="3"/>
    </row>
    <row r="194" spans="2:2" ht="14.25" customHeight="1">
      <c r="B194" s="3"/>
    </row>
    <row r="195" spans="2:2" ht="14.25" customHeight="1">
      <c r="B195" s="3"/>
    </row>
    <row r="196" spans="2:2" ht="14.25" customHeight="1">
      <c r="B196" s="3"/>
    </row>
    <row r="197" spans="2:2" ht="14.25" customHeight="1">
      <c r="B197" s="3"/>
    </row>
    <row r="198" spans="2:2" ht="14.25" customHeight="1">
      <c r="B198" s="3"/>
    </row>
    <row r="199" spans="2:2" ht="14.25" customHeight="1">
      <c r="B199" s="3"/>
    </row>
    <row r="200" spans="2:2" ht="14.25" customHeight="1">
      <c r="B200" s="3"/>
    </row>
    <row r="201" spans="2:2" ht="14.25" customHeight="1">
      <c r="B201" s="3"/>
    </row>
    <row r="202" spans="2:2" ht="14.25" customHeight="1">
      <c r="B202" s="3"/>
    </row>
    <row r="203" spans="2:2" ht="14.25" customHeight="1">
      <c r="B203" s="3"/>
    </row>
    <row r="204" spans="2:2" ht="14.25" customHeight="1">
      <c r="B204" s="3"/>
    </row>
    <row r="205" spans="2:2" ht="14.25" customHeight="1">
      <c r="B205" s="3"/>
    </row>
    <row r="206" spans="2:2" ht="14.25" customHeight="1">
      <c r="B206" s="3"/>
    </row>
    <row r="207" spans="2:2" ht="14.25" customHeight="1">
      <c r="B207" s="3"/>
    </row>
    <row r="208" spans="2:2" ht="14.25" customHeight="1">
      <c r="B208" s="3"/>
    </row>
    <row r="209" spans="2:2" ht="14.25" customHeight="1">
      <c r="B209" s="3"/>
    </row>
    <row r="210" spans="2:2" ht="14.25" customHeight="1">
      <c r="B210" s="3"/>
    </row>
    <row r="211" spans="2:2" ht="14.25" customHeight="1">
      <c r="B211" s="3"/>
    </row>
    <row r="212" spans="2:2" ht="14.25" customHeight="1">
      <c r="B212" s="3"/>
    </row>
    <row r="213" spans="2:2" ht="14.25" customHeight="1">
      <c r="B213" s="3"/>
    </row>
    <row r="214" spans="2:2" ht="14.25" customHeight="1">
      <c r="B214" s="3"/>
    </row>
    <row r="215" spans="2:2" ht="14.25" customHeight="1">
      <c r="B215" s="3"/>
    </row>
    <row r="216" spans="2:2" ht="14.25" customHeight="1">
      <c r="B216" s="3"/>
    </row>
    <row r="217" spans="2:2" ht="14.25" customHeight="1">
      <c r="B217" s="3"/>
    </row>
    <row r="218" spans="2:2" ht="14.25" customHeight="1">
      <c r="B218" s="3"/>
    </row>
    <row r="219" spans="2:2" ht="14.25" customHeight="1">
      <c r="B219" s="3"/>
    </row>
    <row r="220" spans="2:2" ht="14.25" customHeight="1">
      <c r="B220" s="3"/>
    </row>
    <row r="221" spans="2:2" ht="14.25" customHeight="1">
      <c r="B221" s="3"/>
    </row>
    <row r="222" spans="2:2" ht="14.25" customHeight="1">
      <c r="B222" s="3"/>
    </row>
    <row r="223" spans="2:2" ht="14.25" customHeight="1">
      <c r="B223" s="3"/>
    </row>
    <row r="224" spans="2:2" ht="14.25" customHeight="1">
      <c r="B224" s="3"/>
    </row>
    <row r="225" spans="2:2" ht="14.25" customHeight="1">
      <c r="B225" s="3"/>
    </row>
    <row r="226" spans="2:2" ht="14.25" customHeight="1">
      <c r="B226" s="3"/>
    </row>
    <row r="227" spans="2:2" ht="14.25" customHeight="1">
      <c r="B227" s="3"/>
    </row>
    <row r="228" spans="2:2" ht="14.25" customHeight="1">
      <c r="B228" s="3"/>
    </row>
    <row r="229" spans="2:2" ht="14.25" customHeight="1">
      <c r="B229" s="3"/>
    </row>
    <row r="230" spans="2:2" ht="14.25" customHeight="1">
      <c r="B230" s="3"/>
    </row>
    <row r="231" spans="2:2" ht="14.25" customHeight="1">
      <c r="B231" s="3"/>
    </row>
    <row r="232" spans="2:2" ht="14.25" customHeight="1">
      <c r="B232" s="3"/>
    </row>
    <row r="233" spans="2:2" ht="14.25" customHeight="1">
      <c r="B233" s="3"/>
    </row>
    <row r="234" spans="2:2" ht="14.25" customHeight="1">
      <c r="B234" s="3"/>
    </row>
    <row r="235" spans="2:2" ht="14.25" customHeight="1">
      <c r="B235" s="3"/>
    </row>
    <row r="236" spans="2:2" ht="14.25" customHeight="1">
      <c r="B236" s="3"/>
    </row>
    <row r="237" spans="2:2" ht="14.25" customHeight="1">
      <c r="B237" s="3"/>
    </row>
    <row r="238" spans="2:2" ht="14.25" customHeight="1">
      <c r="B238" s="3"/>
    </row>
    <row r="239" spans="2:2" ht="14.25" customHeight="1">
      <c r="B239" s="3"/>
    </row>
    <row r="240" spans="2:2" ht="14.25" customHeight="1">
      <c r="B240" s="3"/>
    </row>
    <row r="241" spans="2:2" ht="14.25" customHeight="1">
      <c r="B241" s="3"/>
    </row>
    <row r="242" spans="2:2" ht="14.25" customHeight="1">
      <c r="B242" s="3"/>
    </row>
    <row r="243" spans="2:2" ht="14.25" customHeight="1">
      <c r="B243" s="3"/>
    </row>
    <row r="244" spans="2:2" ht="14.25" customHeight="1">
      <c r="B244" s="3"/>
    </row>
    <row r="245" spans="2:2" ht="14.25" customHeight="1">
      <c r="B245" s="3"/>
    </row>
    <row r="246" spans="2:2" ht="14.25" customHeight="1">
      <c r="B246" s="3"/>
    </row>
    <row r="247" spans="2:2" ht="14.25" customHeight="1">
      <c r="B247" s="3"/>
    </row>
    <row r="248" spans="2:2" ht="14.25" customHeight="1">
      <c r="B248" s="3"/>
    </row>
    <row r="249" spans="2:2" ht="14.25" customHeight="1">
      <c r="B249" s="3"/>
    </row>
    <row r="250" spans="2:2" ht="14.25" customHeight="1">
      <c r="B250" s="3"/>
    </row>
    <row r="251" spans="2:2" ht="14.25" customHeight="1">
      <c r="B251" s="3"/>
    </row>
    <row r="252" spans="2:2" ht="14.25" customHeight="1">
      <c r="B252" s="3"/>
    </row>
    <row r="253" spans="2:2" ht="14.25" customHeight="1">
      <c r="B253" s="3"/>
    </row>
    <row r="254" spans="2:2" ht="14.25" customHeight="1">
      <c r="B254" s="3"/>
    </row>
    <row r="255" spans="2:2" ht="14.25" customHeight="1">
      <c r="B255" s="3"/>
    </row>
    <row r="256" spans="2:2" ht="14.25" customHeight="1">
      <c r="B256" s="3"/>
    </row>
    <row r="257" spans="2:2" ht="14.25" customHeight="1">
      <c r="B257" s="3"/>
    </row>
    <row r="258" spans="2:2" ht="14.25" customHeight="1">
      <c r="B258" s="3"/>
    </row>
    <row r="259" spans="2:2" ht="14.25" customHeight="1">
      <c r="B259" s="3"/>
    </row>
    <row r="260" spans="2:2" ht="14.25" customHeight="1">
      <c r="B260" s="3"/>
    </row>
    <row r="261" spans="2:2" ht="14.25" customHeight="1">
      <c r="B261" s="3"/>
    </row>
    <row r="262" spans="2:2" ht="14.25" customHeight="1">
      <c r="B262" s="3"/>
    </row>
    <row r="263" spans="2:2" ht="14.25" customHeight="1">
      <c r="B263" s="3"/>
    </row>
    <row r="264" spans="2:2" ht="14.25" customHeight="1">
      <c r="B264" s="3"/>
    </row>
    <row r="265" spans="2:2" ht="14.25" customHeight="1">
      <c r="B265" s="3"/>
    </row>
    <row r="266" spans="2:2" ht="14.25" customHeight="1">
      <c r="B266" s="3"/>
    </row>
    <row r="267" spans="2:2" ht="14.25" customHeight="1">
      <c r="B267" s="3"/>
    </row>
    <row r="268" spans="2:2" ht="14.25" customHeight="1">
      <c r="B268" s="3"/>
    </row>
    <row r="269" spans="2:2" ht="14.25" customHeight="1">
      <c r="B269" s="3"/>
    </row>
    <row r="270" spans="2:2" ht="14.25" customHeight="1">
      <c r="B270" s="3"/>
    </row>
    <row r="271" spans="2:2" ht="14.25" customHeight="1">
      <c r="B271" s="3"/>
    </row>
    <row r="272" spans="2:2" ht="14.25" customHeight="1">
      <c r="B272" s="3"/>
    </row>
    <row r="273" spans="2:2" ht="14.25" customHeight="1">
      <c r="B273" s="3"/>
    </row>
    <row r="274" spans="2:2" ht="14.25" customHeight="1">
      <c r="B274" s="3"/>
    </row>
    <row r="275" spans="2:2" ht="14.25" customHeight="1">
      <c r="B275" s="3"/>
    </row>
    <row r="276" spans="2:2" ht="14.25" customHeight="1">
      <c r="B276" s="3"/>
    </row>
    <row r="277" spans="2:2" ht="14.25" customHeight="1">
      <c r="B277" s="3"/>
    </row>
    <row r="278" spans="2:2" ht="14.25" customHeight="1">
      <c r="B278" s="3"/>
    </row>
    <row r="279" spans="2:2" ht="14.25" customHeight="1">
      <c r="B279" s="3"/>
    </row>
    <row r="280" spans="2:2" ht="14.25" customHeight="1">
      <c r="B280" s="3"/>
    </row>
    <row r="281" spans="2:2" ht="14.25" customHeight="1">
      <c r="B281" s="3"/>
    </row>
    <row r="282" spans="2:2" ht="14.25" customHeight="1">
      <c r="B282" s="3"/>
    </row>
    <row r="283" spans="2:2" ht="14.25" customHeight="1">
      <c r="B283" s="3"/>
    </row>
    <row r="284" spans="2:2" ht="14.25" customHeight="1">
      <c r="B284" s="3"/>
    </row>
    <row r="285" spans="2:2" ht="14.25" customHeight="1">
      <c r="B285" s="3"/>
    </row>
    <row r="286" spans="2:2" ht="14.25" customHeight="1">
      <c r="B286" s="3"/>
    </row>
    <row r="287" spans="2:2" ht="14.25" customHeight="1">
      <c r="B287" s="3"/>
    </row>
    <row r="288" spans="2:2" ht="14.25" customHeight="1">
      <c r="B288" s="3"/>
    </row>
    <row r="289" spans="2:2" ht="14.25" customHeight="1">
      <c r="B289" s="3"/>
    </row>
    <row r="290" spans="2:2" ht="14.25" customHeight="1">
      <c r="B290" s="3"/>
    </row>
    <row r="291" spans="2:2" ht="14.25" customHeight="1">
      <c r="B291" s="3"/>
    </row>
    <row r="292" spans="2:2" ht="14.25" customHeight="1">
      <c r="B292" s="3"/>
    </row>
    <row r="293" spans="2:2" ht="14.25" customHeight="1">
      <c r="B293" s="3"/>
    </row>
    <row r="294" spans="2:2" ht="14.25" customHeight="1">
      <c r="B294" s="3"/>
    </row>
    <row r="295" spans="2:2" ht="14.25" customHeight="1">
      <c r="B295" s="3"/>
    </row>
    <row r="296" spans="2:2" ht="14.25" customHeight="1">
      <c r="B296" s="3"/>
    </row>
    <row r="297" spans="2:2" ht="14.25" customHeight="1">
      <c r="B297" s="3"/>
    </row>
    <row r="298" spans="2:2" ht="14.25" customHeight="1">
      <c r="B298" s="3"/>
    </row>
    <row r="299" spans="2:2" ht="14.25" customHeight="1">
      <c r="B299" s="3"/>
    </row>
    <row r="300" spans="2:2" ht="14.25" customHeight="1">
      <c r="B300" s="3"/>
    </row>
    <row r="301" spans="2:2" ht="14.25" customHeight="1">
      <c r="B301" s="3"/>
    </row>
    <row r="302" spans="2:2" ht="14.25" customHeight="1">
      <c r="B302" s="3"/>
    </row>
    <row r="303" spans="2:2" ht="14.25" customHeight="1">
      <c r="B303" s="3"/>
    </row>
    <row r="304" spans="2:2" ht="14.25" customHeight="1">
      <c r="B304" s="3"/>
    </row>
    <row r="305" spans="2:2" ht="14.25" customHeight="1">
      <c r="B305" s="3"/>
    </row>
    <row r="306" spans="2:2" ht="14.25" customHeight="1">
      <c r="B306" s="3"/>
    </row>
    <row r="307" spans="2:2" ht="14.25" customHeight="1">
      <c r="B307" s="3"/>
    </row>
    <row r="308" spans="2:2" ht="14.25" customHeight="1">
      <c r="B308" s="3"/>
    </row>
    <row r="309" spans="2:2" ht="14.25" customHeight="1">
      <c r="B309" s="3"/>
    </row>
    <row r="310" spans="2:2" ht="14.25" customHeight="1">
      <c r="B310" s="3"/>
    </row>
    <row r="311" spans="2:2" ht="14.25" customHeight="1">
      <c r="B311" s="3"/>
    </row>
    <row r="312" spans="2:2" ht="14.25" customHeight="1">
      <c r="B312" s="3"/>
    </row>
    <row r="313" spans="2:2" ht="14.25" customHeight="1">
      <c r="B313" s="3"/>
    </row>
    <row r="314" spans="2:2" ht="14.25" customHeight="1">
      <c r="B314" s="3"/>
    </row>
    <row r="315" spans="2:2" ht="14.25" customHeight="1">
      <c r="B315" s="3"/>
    </row>
    <row r="316" spans="2:2" ht="14.25" customHeight="1">
      <c r="B316" s="3"/>
    </row>
    <row r="317" spans="2:2" ht="14.25" customHeight="1">
      <c r="B317" s="3"/>
    </row>
    <row r="318" spans="2:2" ht="14.25" customHeight="1">
      <c r="B318" s="3"/>
    </row>
    <row r="319" spans="2:2" ht="14.25" customHeight="1">
      <c r="B319" s="3"/>
    </row>
    <row r="320" spans="2:2" ht="14.25" customHeight="1">
      <c r="B320" s="3"/>
    </row>
    <row r="321" spans="2:2" ht="14.25" customHeight="1">
      <c r="B321" s="3"/>
    </row>
    <row r="322" spans="2:2" ht="14.25" customHeight="1">
      <c r="B322" s="3"/>
    </row>
    <row r="323" spans="2:2" ht="14.25" customHeight="1">
      <c r="B323" s="3"/>
    </row>
    <row r="324" spans="2:2" ht="14.25" customHeight="1">
      <c r="B324" s="3"/>
    </row>
    <row r="325" spans="2:2" ht="14.25" customHeight="1">
      <c r="B325" s="3"/>
    </row>
    <row r="326" spans="2:2" ht="14.25" customHeight="1">
      <c r="B326" s="3"/>
    </row>
    <row r="327" spans="2:2" ht="14.25" customHeight="1">
      <c r="B327" s="3"/>
    </row>
    <row r="328" spans="2:2" ht="14.25" customHeight="1">
      <c r="B328" s="3"/>
    </row>
    <row r="329" spans="2:2" ht="14.25" customHeight="1">
      <c r="B329" s="3"/>
    </row>
    <row r="330" spans="2:2" ht="14.25" customHeight="1">
      <c r="B330" s="3"/>
    </row>
    <row r="331" spans="2:2" ht="14.25" customHeight="1">
      <c r="B331" s="3"/>
    </row>
    <row r="332" spans="2:2" ht="14.25" customHeight="1">
      <c r="B332" s="3"/>
    </row>
    <row r="333" spans="2:2" ht="14.25" customHeight="1">
      <c r="B333" s="3"/>
    </row>
    <row r="334" spans="2:2" ht="14.25" customHeight="1">
      <c r="B334" s="3"/>
    </row>
    <row r="335" spans="2:2" ht="14.25" customHeight="1">
      <c r="B335" s="3"/>
    </row>
    <row r="336" spans="2:2" ht="14.25" customHeight="1">
      <c r="B336" s="3"/>
    </row>
    <row r="337" spans="2:2" ht="14.25" customHeight="1">
      <c r="B337" s="3"/>
    </row>
    <row r="338" spans="2:2" ht="14.25" customHeight="1">
      <c r="B338" s="3"/>
    </row>
    <row r="339" spans="2:2" ht="14.25" customHeight="1">
      <c r="B339" s="3"/>
    </row>
    <row r="340" spans="2:2" ht="14.25" customHeight="1">
      <c r="B340" s="3"/>
    </row>
    <row r="341" spans="2:2" ht="14.25" customHeight="1">
      <c r="B341" s="3"/>
    </row>
    <row r="342" spans="2:2" ht="14.25" customHeight="1">
      <c r="B342" s="3"/>
    </row>
    <row r="343" spans="2:2" ht="14.25" customHeight="1">
      <c r="B343" s="3"/>
    </row>
    <row r="344" spans="2:2" ht="14.25" customHeight="1">
      <c r="B344" s="3"/>
    </row>
    <row r="345" spans="2:2" ht="14.25" customHeight="1">
      <c r="B345" s="3"/>
    </row>
    <row r="346" spans="2:2" ht="14.25" customHeight="1">
      <c r="B346" s="3"/>
    </row>
    <row r="347" spans="2:2" ht="14.25" customHeight="1">
      <c r="B347" s="3"/>
    </row>
    <row r="348" spans="2:2" ht="14.25" customHeight="1">
      <c r="B348" s="3"/>
    </row>
    <row r="349" spans="2:2" ht="14.25" customHeight="1">
      <c r="B349" s="3"/>
    </row>
    <row r="350" spans="2:2" ht="14.25" customHeight="1">
      <c r="B350" s="3"/>
    </row>
    <row r="351" spans="2:2" ht="14.25" customHeight="1">
      <c r="B351" s="3"/>
    </row>
    <row r="352" spans="2:2" ht="14.25" customHeight="1">
      <c r="B352" s="3"/>
    </row>
    <row r="353" spans="2:2" ht="14.25" customHeight="1">
      <c r="B353" s="3"/>
    </row>
    <row r="354" spans="2:2" ht="14.25" customHeight="1">
      <c r="B354" s="3"/>
    </row>
    <row r="355" spans="2:2" ht="14.25" customHeight="1">
      <c r="B355" s="3"/>
    </row>
    <row r="356" spans="2:2" ht="14.25" customHeight="1">
      <c r="B356" s="3"/>
    </row>
    <row r="357" spans="2:2" ht="14.25" customHeight="1">
      <c r="B357" s="3"/>
    </row>
    <row r="358" spans="2:2" ht="14.25" customHeight="1">
      <c r="B358" s="3"/>
    </row>
    <row r="359" spans="2:2" ht="14.25" customHeight="1">
      <c r="B359" s="3"/>
    </row>
    <row r="360" spans="2:2" ht="14.25" customHeight="1">
      <c r="B360" s="3"/>
    </row>
    <row r="361" spans="2:2" ht="14.25" customHeight="1">
      <c r="B361" s="3"/>
    </row>
    <row r="362" spans="2:2" ht="14.25" customHeight="1">
      <c r="B362" s="3"/>
    </row>
    <row r="363" spans="2:2" ht="14.25" customHeight="1">
      <c r="B363" s="3"/>
    </row>
    <row r="364" spans="2:2" ht="14.25" customHeight="1">
      <c r="B364" s="3"/>
    </row>
    <row r="365" spans="2:2" ht="14.25" customHeight="1">
      <c r="B365" s="3"/>
    </row>
    <row r="366" spans="2:2" ht="14.25" customHeight="1">
      <c r="B366" s="3"/>
    </row>
    <row r="367" spans="2:2" ht="14.25" customHeight="1">
      <c r="B367" s="3"/>
    </row>
    <row r="368" spans="2:2" ht="14.25" customHeight="1">
      <c r="B368" s="3"/>
    </row>
    <row r="369" spans="2:2" ht="14.25" customHeight="1">
      <c r="B369" s="3"/>
    </row>
    <row r="370" spans="2:2" ht="14.25" customHeight="1">
      <c r="B370" s="3"/>
    </row>
    <row r="371" spans="2:2" ht="14.25" customHeight="1">
      <c r="B371" s="3"/>
    </row>
    <row r="372" spans="2:2" ht="14.25" customHeight="1">
      <c r="B372" s="3"/>
    </row>
    <row r="373" spans="2:2" ht="14.25" customHeight="1">
      <c r="B373" s="3"/>
    </row>
    <row r="374" spans="2:2" ht="14.25" customHeight="1">
      <c r="B374" s="3"/>
    </row>
    <row r="375" spans="2:2" ht="14.25" customHeight="1">
      <c r="B375" s="3"/>
    </row>
    <row r="376" spans="2:2" ht="14.25" customHeight="1">
      <c r="B376" s="3"/>
    </row>
    <row r="377" spans="2:2" ht="14.25" customHeight="1">
      <c r="B377" s="3"/>
    </row>
    <row r="378" spans="2:2" ht="14.25" customHeight="1">
      <c r="B378" s="3"/>
    </row>
    <row r="379" spans="2:2" ht="14.25" customHeight="1">
      <c r="B379" s="3"/>
    </row>
    <row r="380" spans="2:2" ht="14.25" customHeight="1">
      <c r="B380" s="3"/>
    </row>
    <row r="381" spans="2:2" ht="14.25" customHeight="1">
      <c r="B381" s="3"/>
    </row>
    <row r="382" spans="2:2" ht="14.25" customHeight="1">
      <c r="B382" s="3"/>
    </row>
    <row r="383" spans="2:2" ht="14.25" customHeight="1">
      <c r="B383" s="3"/>
    </row>
    <row r="384" spans="2:2" ht="14.25" customHeight="1">
      <c r="B384" s="3"/>
    </row>
    <row r="385" spans="2:2" ht="14.25" customHeight="1">
      <c r="B385" s="3"/>
    </row>
    <row r="386" spans="2:2" ht="14.25" customHeight="1">
      <c r="B386" s="3"/>
    </row>
    <row r="387" spans="2:2" ht="14.25" customHeight="1">
      <c r="B387" s="3"/>
    </row>
    <row r="388" spans="2:2" ht="14.25" customHeight="1">
      <c r="B388" s="3"/>
    </row>
    <row r="389" spans="2:2" ht="14.25" customHeight="1">
      <c r="B389" s="3"/>
    </row>
    <row r="390" spans="2:2" ht="14.25" customHeight="1">
      <c r="B390" s="3"/>
    </row>
    <row r="391" spans="2:2" ht="14.25" customHeight="1">
      <c r="B391" s="3"/>
    </row>
    <row r="392" spans="2:2" ht="14.25" customHeight="1">
      <c r="B392" s="3"/>
    </row>
    <row r="393" spans="2:2" ht="14.25" customHeight="1">
      <c r="B393" s="3"/>
    </row>
    <row r="394" spans="2:2" ht="14.25" customHeight="1">
      <c r="B394" s="3"/>
    </row>
    <row r="395" spans="2:2" ht="14.25" customHeight="1">
      <c r="B395" s="3"/>
    </row>
    <row r="396" spans="2:2" ht="14.25" customHeight="1">
      <c r="B396" s="3"/>
    </row>
    <row r="397" spans="2:2" ht="14.25" customHeight="1">
      <c r="B397" s="3"/>
    </row>
    <row r="398" spans="2:2" ht="14.25" customHeight="1">
      <c r="B398" s="3"/>
    </row>
    <row r="399" spans="2:2" ht="14.25" customHeight="1">
      <c r="B399" s="3"/>
    </row>
    <row r="400" spans="2:2" ht="14.25" customHeight="1">
      <c r="B400" s="3"/>
    </row>
    <row r="401" spans="2:2" ht="14.25" customHeight="1">
      <c r="B401" s="3"/>
    </row>
    <row r="402" spans="2:2" ht="14.25" customHeight="1">
      <c r="B402" s="3"/>
    </row>
    <row r="403" spans="2:2" ht="14.25" customHeight="1">
      <c r="B403" s="3"/>
    </row>
    <row r="404" spans="2:2" ht="14.25" customHeight="1">
      <c r="B404" s="3"/>
    </row>
    <row r="405" spans="2:2" ht="14.25" customHeight="1">
      <c r="B405" s="3"/>
    </row>
    <row r="406" spans="2:2" ht="14.25" customHeight="1">
      <c r="B406" s="3"/>
    </row>
    <row r="407" spans="2:2" ht="14.25" customHeight="1">
      <c r="B407" s="3"/>
    </row>
    <row r="408" spans="2:2" ht="14.25" customHeight="1">
      <c r="B408" s="3"/>
    </row>
    <row r="409" spans="2:2" ht="14.25" customHeight="1">
      <c r="B409" s="3"/>
    </row>
    <row r="410" spans="2:2" ht="14.25" customHeight="1">
      <c r="B410" s="3"/>
    </row>
    <row r="411" spans="2:2" ht="14.25" customHeight="1">
      <c r="B411" s="3"/>
    </row>
    <row r="412" spans="2:2" ht="14.25" customHeight="1">
      <c r="B412" s="3"/>
    </row>
    <row r="413" spans="2:2" ht="14.25" customHeight="1">
      <c r="B413" s="3"/>
    </row>
    <row r="414" spans="2:2" ht="14.25" customHeight="1">
      <c r="B414" s="3"/>
    </row>
    <row r="415" spans="2:2" ht="14.25" customHeight="1">
      <c r="B415" s="3"/>
    </row>
    <row r="416" spans="2:2" ht="14.25" customHeight="1">
      <c r="B416" s="3"/>
    </row>
    <row r="417" spans="2:2" ht="14.25" customHeight="1">
      <c r="B417" s="3"/>
    </row>
    <row r="418" spans="2:2" ht="14.25" customHeight="1">
      <c r="B418" s="3"/>
    </row>
    <row r="419" spans="2:2" ht="14.25" customHeight="1">
      <c r="B419" s="3"/>
    </row>
    <row r="420" spans="2:2" ht="14.25" customHeight="1">
      <c r="B420" s="3"/>
    </row>
    <row r="421" spans="2:2" ht="14.25" customHeight="1">
      <c r="B421" s="3"/>
    </row>
    <row r="422" spans="2:2" ht="14.25" customHeight="1">
      <c r="B422" s="3"/>
    </row>
    <row r="423" spans="2:2" ht="14.25" customHeight="1">
      <c r="B423" s="3"/>
    </row>
    <row r="424" spans="2:2" ht="14.25" customHeight="1">
      <c r="B424" s="3"/>
    </row>
    <row r="425" spans="2:2" ht="14.25" customHeight="1">
      <c r="B425" s="3"/>
    </row>
    <row r="426" spans="2:2" ht="14.25" customHeight="1">
      <c r="B426" s="3"/>
    </row>
    <row r="427" spans="2:2" ht="14.25" customHeight="1">
      <c r="B427" s="3"/>
    </row>
    <row r="428" spans="2:2" ht="14.25" customHeight="1">
      <c r="B428" s="3"/>
    </row>
    <row r="429" spans="2:2" ht="14.25" customHeight="1">
      <c r="B429" s="3"/>
    </row>
    <row r="430" spans="2:2" ht="14.25" customHeight="1">
      <c r="B430" s="3"/>
    </row>
    <row r="431" spans="2:2" ht="14.25" customHeight="1">
      <c r="B431" s="3"/>
    </row>
    <row r="432" spans="2:2" ht="14.25" customHeight="1">
      <c r="B432" s="3"/>
    </row>
    <row r="433" spans="2:2" ht="14.25" customHeight="1">
      <c r="B433" s="3"/>
    </row>
    <row r="434" spans="2:2" ht="14.25" customHeight="1">
      <c r="B434" s="3"/>
    </row>
    <row r="435" spans="2:2" ht="14.25" customHeight="1">
      <c r="B435" s="3"/>
    </row>
    <row r="436" spans="2:2" ht="14.25" customHeight="1">
      <c r="B436" s="3"/>
    </row>
    <row r="437" spans="2:2" ht="14.25" customHeight="1">
      <c r="B437" s="3"/>
    </row>
    <row r="438" spans="2:2" ht="14.25" customHeight="1">
      <c r="B438" s="3"/>
    </row>
    <row r="439" spans="2:2" ht="14.25" customHeight="1">
      <c r="B439" s="3"/>
    </row>
    <row r="440" spans="2:2" ht="14.25" customHeight="1">
      <c r="B440" s="3"/>
    </row>
    <row r="441" spans="2:2" ht="14.25" customHeight="1">
      <c r="B441" s="3"/>
    </row>
    <row r="442" spans="2:2" ht="14.25" customHeight="1">
      <c r="B442" s="3"/>
    </row>
    <row r="443" spans="2:2" ht="14.25" customHeight="1">
      <c r="B443" s="3"/>
    </row>
    <row r="444" spans="2:2" ht="14.25" customHeight="1">
      <c r="B444" s="3"/>
    </row>
    <row r="445" spans="2:2" ht="14.25" customHeight="1">
      <c r="B445" s="3"/>
    </row>
    <row r="446" spans="2:2" ht="14.25" customHeight="1">
      <c r="B446" s="3"/>
    </row>
    <row r="447" spans="2:2" ht="14.25" customHeight="1">
      <c r="B447" s="3"/>
    </row>
    <row r="448" spans="2:2" ht="14.25" customHeight="1">
      <c r="B448" s="3"/>
    </row>
    <row r="449" spans="2:2" ht="14.25" customHeight="1">
      <c r="B449" s="3"/>
    </row>
    <row r="450" spans="2:2" ht="14.25" customHeight="1">
      <c r="B450" s="3"/>
    </row>
    <row r="451" spans="2:2" ht="14.25" customHeight="1">
      <c r="B451" s="3"/>
    </row>
    <row r="452" spans="2:2" ht="14.25" customHeight="1">
      <c r="B452" s="3"/>
    </row>
    <row r="453" spans="2:2" ht="14.25" customHeight="1">
      <c r="B453" s="3"/>
    </row>
    <row r="454" spans="2:2" ht="14.25" customHeight="1">
      <c r="B454" s="3"/>
    </row>
    <row r="455" spans="2:2" ht="14.25" customHeight="1">
      <c r="B455" s="3"/>
    </row>
    <row r="456" spans="2:2" ht="14.25" customHeight="1">
      <c r="B456" s="3"/>
    </row>
    <row r="457" spans="2:2" ht="14.25" customHeight="1">
      <c r="B457" s="3"/>
    </row>
    <row r="458" spans="2:2" ht="14.25" customHeight="1">
      <c r="B458" s="3"/>
    </row>
    <row r="459" spans="2:2" ht="14.25" customHeight="1">
      <c r="B459" s="3"/>
    </row>
    <row r="460" spans="2:2" ht="14.25" customHeight="1">
      <c r="B460" s="3"/>
    </row>
    <row r="461" spans="2:2" ht="14.25" customHeight="1">
      <c r="B461" s="3"/>
    </row>
    <row r="462" spans="2:2" ht="14.25" customHeight="1">
      <c r="B462" s="3"/>
    </row>
    <row r="463" spans="2:2" ht="14.25" customHeight="1">
      <c r="B463" s="3"/>
    </row>
    <row r="464" spans="2:2" ht="14.25" customHeight="1">
      <c r="B464" s="3"/>
    </row>
    <row r="465" spans="2:2" ht="14.25" customHeight="1">
      <c r="B465" s="3"/>
    </row>
    <row r="466" spans="2:2" ht="14.25" customHeight="1">
      <c r="B466" s="3"/>
    </row>
    <row r="467" spans="2:2" ht="14.25" customHeight="1">
      <c r="B467" s="3"/>
    </row>
    <row r="468" spans="2:2" ht="14.25" customHeight="1">
      <c r="B468" s="3"/>
    </row>
    <row r="469" spans="2:2" ht="14.25" customHeight="1">
      <c r="B469" s="3"/>
    </row>
    <row r="470" spans="2:2" ht="14.25" customHeight="1">
      <c r="B470" s="3"/>
    </row>
    <row r="471" spans="2:2" ht="14.25" customHeight="1">
      <c r="B471" s="3"/>
    </row>
    <row r="472" spans="2:2" ht="14.25" customHeight="1">
      <c r="B472" s="3"/>
    </row>
    <row r="473" spans="2:2" ht="14.25" customHeight="1">
      <c r="B473" s="3"/>
    </row>
    <row r="474" spans="2:2" ht="14.25" customHeight="1">
      <c r="B474" s="3"/>
    </row>
    <row r="475" spans="2:2" ht="14.25" customHeight="1">
      <c r="B475" s="3"/>
    </row>
    <row r="476" spans="2:2" ht="14.25" customHeight="1">
      <c r="B476" s="3"/>
    </row>
    <row r="477" spans="2:2" ht="14.25" customHeight="1">
      <c r="B477" s="3"/>
    </row>
    <row r="478" spans="2:2" ht="14.25" customHeight="1">
      <c r="B478" s="3"/>
    </row>
    <row r="479" spans="2:2" ht="14.25" customHeight="1">
      <c r="B479" s="3"/>
    </row>
    <row r="480" spans="2:2" ht="14.25" customHeight="1">
      <c r="B480" s="3"/>
    </row>
    <row r="481" spans="2:2" ht="14.25" customHeight="1">
      <c r="B481" s="3"/>
    </row>
    <row r="482" spans="2:2" ht="14.25" customHeight="1">
      <c r="B482" s="3"/>
    </row>
    <row r="483" spans="2:2" ht="14.25" customHeight="1">
      <c r="B483" s="3"/>
    </row>
    <row r="484" spans="2:2" ht="14.25" customHeight="1">
      <c r="B484" s="3"/>
    </row>
    <row r="485" spans="2:2" ht="14.25" customHeight="1">
      <c r="B485" s="3"/>
    </row>
    <row r="486" spans="2:2" ht="14.25" customHeight="1">
      <c r="B486" s="3"/>
    </row>
    <row r="487" spans="2:2" ht="14.25" customHeight="1">
      <c r="B487" s="3"/>
    </row>
    <row r="488" spans="2:2" ht="14.25" customHeight="1">
      <c r="B488" s="3"/>
    </row>
    <row r="489" spans="2:2" ht="14.25" customHeight="1">
      <c r="B489" s="3"/>
    </row>
    <row r="490" spans="2:2" ht="14.25" customHeight="1">
      <c r="B490" s="3"/>
    </row>
    <row r="491" spans="2:2" ht="14.25" customHeight="1">
      <c r="B491" s="3"/>
    </row>
    <row r="492" spans="2:2" ht="14.25" customHeight="1">
      <c r="B492" s="3"/>
    </row>
    <row r="493" spans="2:2" ht="14.25" customHeight="1">
      <c r="B493" s="3"/>
    </row>
    <row r="494" spans="2:2" ht="14.25" customHeight="1">
      <c r="B494" s="3"/>
    </row>
    <row r="495" spans="2:2" ht="14.25" customHeight="1">
      <c r="B495" s="3"/>
    </row>
    <row r="496" spans="2:2" ht="14.25" customHeight="1">
      <c r="B496" s="3"/>
    </row>
    <row r="497" spans="2:2" ht="14.25" customHeight="1">
      <c r="B497" s="3"/>
    </row>
    <row r="498" spans="2:2" ht="14.25" customHeight="1">
      <c r="B498" s="3"/>
    </row>
    <row r="499" spans="2:2" ht="14.25" customHeight="1">
      <c r="B499" s="3"/>
    </row>
    <row r="500" spans="2:2" ht="14.25" customHeight="1">
      <c r="B500" s="3"/>
    </row>
    <row r="501" spans="2:2" ht="14.25" customHeight="1">
      <c r="B501" s="3"/>
    </row>
    <row r="502" spans="2:2" ht="14.25" customHeight="1">
      <c r="B502" s="3"/>
    </row>
    <row r="503" spans="2:2" ht="14.25" customHeight="1">
      <c r="B503" s="3"/>
    </row>
    <row r="504" spans="2:2" ht="14.25" customHeight="1">
      <c r="B504" s="3"/>
    </row>
    <row r="505" spans="2:2" ht="14.25" customHeight="1">
      <c r="B505" s="3"/>
    </row>
    <row r="506" spans="2:2" ht="14.25" customHeight="1">
      <c r="B506" s="3"/>
    </row>
    <row r="507" spans="2:2" ht="14.25" customHeight="1">
      <c r="B507" s="3"/>
    </row>
    <row r="508" spans="2:2" ht="14.25" customHeight="1">
      <c r="B508" s="3"/>
    </row>
    <row r="509" spans="2:2" ht="14.25" customHeight="1">
      <c r="B509" s="3"/>
    </row>
    <row r="510" spans="2:2" ht="14.25" customHeight="1">
      <c r="B510" s="3"/>
    </row>
    <row r="511" spans="2:2" ht="14.25" customHeight="1">
      <c r="B511" s="3"/>
    </row>
    <row r="512" spans="2:2" ht="14.25" customHeight="1">
      <c r="B512" s="3"/>
    </row>
    <row r="513" spans="2:2" ht="14.25" customHeight="1">
      <c r="B513" s="3"/>
    </row>
    <row r="514" spans="2:2" ht="14.25" customHeight="1">
      <c r="B514" s="3"/>
    </row>
    <row r="515" spans="2:2" ht="14.25" customHeight="1">
      <c r="B515" s="3"/>
    </row>
    <row r="516" spans="2:2" ht="14.25" customHeight="1">
      <c r="B516" s="3"/>
    </row>
    <row r="517" spans="2:2" ht="14.25" customHeight="1">
      <c r="B517" s="3"/>
    </row>
    <row r="518" spans="2:2" ht="14.25" customHeight="1">
      <c r="B518" s="3"/>
    </row>
    <row r="519" spans="2:2" ht="14.25" customHeight="1">
      <c r="B519" s="3"/>
    </row>
    <row r="520" spans="2:2" ht="14.25" customHeight="1">
      <c r="B520" s="3"/>
    </row>
    <row r="521" spans="2:2" ht="14.25" customHeight="1">
      <c r="B521" s="3"/>
    </row>
    <row r="522" spans="2:2" ht="14.25" customHeight="1">
      <c r="B522" s="3"/>
    </row>
    <row r="523" spans="2:2" ht="14.25" customHeight="1">
      <c r="B523" s="3"/>
    </row>
    <row r="524" spans="2:2" ht="14.25" customHeight="1">
      <c r="B524" s="3"/>
    </row>
    <row r="525" spans="2:2" ht="14.25" customHeight="1">
      <c r="B525" s="3"/>
    </row>
    <row r="526" spans="2:2" ht="14.25" customHeight="1">
      <c r="B526" s="3"/>
    </row>
    <row r="527" spans="2:2" ht="14.25" customHeight="1">
      <c r="B527" s="3"/>
    </row>
    <row r="528" spans="2:2" ht="14.25" customHeight="1">
      <c r="B528" s="3"/>
    </row>
    <row r="529" spans="2:2" ht="14.25" customHeight="1">
      <c r="B529" s="3"/>
    </row>
    <row r="530" spans="2:2" ht="14.25" customHeight="1">
      <c r="B530" s="3"/>
    </row>
    <row r="531" spans="2:2" ht="14.25" customHeight="1">
      <c r="B531" s="3"/>
    </row>
    <row r="532" spans="2:2" ht="14.25" customHeight="1">
      <c r="B532" s="3"/>
    </row>
    <row r="533" spans="2:2" ht="14.25" customHeight="1">
      <c r="B533" s="3"/>
    </row>
    <row r="534" spans="2:2" ht="14.25" customHeight="1">
      <c r="B534" s="3"/>
    </row>
    <row r="535" spans="2:2" ht="14.25" customHeight="1">
      <c r="B535" s="3"/>
    </row>
    <row r="536" spans="2:2" ht="14.25" customHeight="1">
      <c r="B536" s="3"/>
    </row>
    <row r="537" spans="2:2" ht="14.25" customHeight="1">
      <c r="B537" s="3"/>
    </row>
    <row r="538" spans="2:2" ht="14.25" customHeight="1">
      <c r="B538" s="3"/>
    </row>
    <row r="539" spans="2:2" ht="14.25" customHeight="1">
      <c r="B539" s="3"/>
    </row>
    <row r="540" spans="2:2" ht="14.25" customHeight="1">
      <c r="B540" s="3"/>
    </row>
    <row r="541" spans="2:2" ht="14.25" customHeight="1">
      <c r="B541" s="3"/>
    </row>
    <row r="542" spans="2:2" ht="14.25" customHeight="1">
      <c r="B542" s="3"/>
    </row>
    <row r="543" spans="2:2" ht="14.25" customHeight="1">
      <c r="B543" s="3"/>
    </row>
    <row r="544" spans="2:2" ht="14.25" customHeight="1">
      <c r="B544" s="3"/>
    </row>
    <row r="545" spans="2:2" ht="14.25" customHeight="1">
      <c r="B545" s="3"/>
    </row>
    <row r="546" spans="2:2" ht="14.25" customHeight="1">
      <c r="B546" s="3"/>
    </row>
    <row r="547" spans="2:2" ht="14.25" customHeight="1">
      <c r="B547" s="3"/>
    </row>
    <row r="548" spans="2:2" ht="14.25" customHeight="1">
      <c r="B548" s="3"/>
    </row>
    <row r="549" spans="2:2" ht="14.25" customHeight="1">
      <c r="B549" s="3"/>
    </row>
    <row r="550" spans="2:2" ht="14.25" customHeight="1">
      <c r="B550" s="3"/>
    </row>
    <row r="551" spans="2:2" ht="14.25" customHeight="1">
      <c r="B551" s="3"/>
    </row>
    <row r="552" spans="2:2" ht="14.25" customHeight="1">
      <c r="B552" s="3"/>
    </row>
    <row r="553" spans="2:2" ht="14.25" customHeight="1">
      <c r="B553" s="3"/>
    </row>
    <row r="554" spans="2:2" ht="14.25" customHeight="1">
      <c r="B554" s="3"/>
    </row>
    <row r="555" spans="2:2" ht="14.25" customHeight="1">
      <c r="B555" s="3"/>
    </row>
    <row r="556" spans="2:2" ht="14.25" customHeight="1">
      <c r="B556" s="3"/>
    </row>
    <row r="557" spans="2:2" ht="14.25" customHeight="1">
      <c r="B557" s="3"/>
    </row>
    <row r="558" spans="2:2" ht="14.25" customHeight="1">
      <c r="B558" s="3"/>
    </row>
    <row r="559" spans="2:2" ht="14.25" customHeight="1">
      <c r="B559" s="3"/>
    </row>
    <row r="560" spans="2:2" ht="14.25" customHeight="1">
      <c r="B560" s="3"/>
    </row>
    <row r="561" spans="2:2" ht="14.25" customHeight="1">
      <c r="B561" s="3"/>
    </row>
    <row r="562" spans="2:2" ht="14.25" customHeight="1">
      <c r="B562" s="3"/>
    </row>
    <row r="563" spans="2:2" ht="14.25" customHeight="1">
      <c r="B563" s="3"/>
    </row>
    <row r="564" spans="2:2" ht="14.25" customHeight="1">
      <c r="B564" s="3"/>
    </row>
    <row r="565" spans="2:2" ht="14.25" customHeight="1">
      <c r="B565" s="3"/>
    </row>
    <row r="566" spans="2:2" ht="14.25" customHeight="1">
      <c r="B566" s="3"/>
    </row>
    <row r="567" spans="2:2" ht="14.25" customHeight="1">
      <c r="B567" s="3"/>
    </row>
    <row r="568" spans="2:2" ht="14.25" customHeight="1">
      <c r="B568" s="3"/>
    </row>
    <row r="569" spans="2:2" ht="14.25" customHeight="1">
      <c r="B569" s="3"/>
    </row>
    <row r="570" spans="2:2" ht="14.25" customHeight="1">
      <c r="B570" s="3"/>
    </row>
    <row r="571" spans="2:2" ht="14.25" customHeight="1">
      <c r="B571" s="3"/>
    </row>
    <row r="572" spans="2:2" ht="14.25" customHeight="1">
      <c r="B572" s="3"/>
    </row>
    <row r="573" spans="2:2" ht="14.25" customHeight="1">
      <c r="B573" s="3"/>
    </row>
    <row r="574" spans="2:2" ht="14.25" customHeight="1">
      <c r="B574" s="3"/>
    </row>
    <row r="575" spans="2:2" ht="14.25" customHeight="1">
      <c r="B575" s="3"/>
    </row>
    <row r="576" spans="2:2" ht="14.25" customHeight="1">
      <c r="B576" s="3"/>
    </row>
    <row r="577" spans="2:2" ht="14.25" customHeight="1">
      <c r="B577" s="3"/>
    </row>
    <row r="578" spans="2:2" ht="14.25" customHeight="1">
      <c r="B578" s="3"/>
    </row>
    <row r="579" spans="2:2" ht="14.25" customHeight="1">
      <c r="B579" s="3"/>
    </row>
    <row r="580" spans="2:2" ht="14.25" customHeight="1">
      <c r="B580" s="3"/>
    </row>
    <row r="581" spans="2:2" ht="14.25" customHeight="1">
      <c r="B581" s="3"/>
    </row>
    <row r="582" spans="2:2" ht="14.25" customHeight="1">
      <c r="B582" s="3"/>
    </row>
    <row r="583" spans="2:2" ht="14.25" customHeight="1">
      <c r="B583" s="3"/>
    </row>
    <row r="584" spans="2:2" ht="14.25" customHeight="1">
      <c r="B584" s="3"/>
    </row>
    <row r="585" spans="2:2" ht="14.25" customHeight="1">
      <c r="B585" s="3"/>
    </row>
    <row r="586" spans="2:2" ht="14.25" customHeight="1">
      <c r="B586" s="3"/>
    </row>
    <row r="587" spans="2:2" ht="14.25" customHeight="1">
      <c r="B587" s="3"/>
    </row>
    <row r="588" spans="2:2" ht="14.25" customHeight="1">
      <c r="B588" s="3"/>
    </row>
    <row r="589" spans="2:2" ht="14.25" customHeight="1">
      <c r="B589" s="3"/>
    </row>
    <row r="590" spans="2:2" ht="14.25" customHeight="1">
      <c r="B590" s="3"/>
    </row>
    <row r="591" spans="2:2" ht="14.25" customHeight="1">
      <c r="B591" s="3"/>
    </row>
    <row r="592" spans="2:2" ht="14.25" customHeight="1">
      <c r="B592" s="3"/>
    </row>
    <row r="593" spans="2:2" ht="14.25" customHeight="1">
      <c r="B593" s="3"/>
    </row>
    <row r="594" spans="2:2" ht="14.25" customHeight="1">
      <c r="B594" s="3"/>
    </row>
    <row r="595" spans="2:2" ht="14.25" customHeight="1">
      <c r="B595" s="3"/>
    </row>
    <row r="596" spans="2:2" ht="14.25" customHeight="1">
      <c r="B596" s="3"/>
    </row>
    <row r="597" spans="2:2" ht="14.25" customHeight="1">
      <c r="B597" s="3"/>
    </row>
    <row r="598" spans="2:2" ht="14.25" customHeight="1">
      <c r="B598" s="3"/>
    </row>
    <row r="599" spans="2:2" ht="14.25" customHeight="1">
      <c r="B599" s="3"/>
    </row>
    <row r="600" spans="2:2" ht="14.25" customHeight="1">
      <c r="B600" s="3"/>
    </row>
    <row r="601" spans="2:2" ht="14.25" customHeight="1">
      <c r="B601" s="3"/>
    </row>
    <row r="602" spans="2:2" ht="14.25" customHeight="1">
      <c r="B602" s="3"/>
    </row>
    <row r="603" spans="2:2" ht="14.25" customHeight="1">
      <c r="B603" s="3"/>
    </row>
    <row r="604" spans="2:2" ht="14.25" customHeight="1">
      <c r="B604" s="3"/>
    </row>
    <row r="605" spans="2:2" ht="14.25" customHeight="1">
      <c r="B605" s="3"/>
    </row>
    <row r="606" spans="2:2" ht="14.25" customHeight="1">
      <c r="B606" s="3"/>
    </row>
    <row r="607" spans="2:2" ht="14.25" customHeight="1">
      <c r="B607" s="3"/>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N50"/>
  <sheetViews>
    <sheetView zoomScaleNormal="100" workbookViewId="0">
      <pane ySplit="3" topLeftCell="A4" activePane="bottomLeft" state="frozen"/>
      <selection activeCell="J2" sqref="J2"/>
      <selection pane="bottomLeft" activeCell="H50" sqref="H50"/>
    </sheetView>
  </sheetViews>
  <sheetFormatPr defaultColWidth="9.140625" defaultRowHeight="14.25" customHeight="1"/>
  <cols>
    <col min="1" max="1" width="21.7109375" customWidth="1"/>
    <col min="2" max="2" width="15.85546875" customWidth="1"/>
    <col min="3" max="3" width="11.5703125" bestFit="1" customWidth="1"/>
    <col min="4" max="4" width="11.7109375" bestFit="1" customWidth="1"/>
    <col min="5" max="5" width="11.42578125" bestFit="1" customWidth="1"/>
    <col min="6" max="6" width="10.28515625" bestFit="1" customWidth="1"/>
    <col min="7" max="7" width="9" bestFit="1" customWidth="1"/>
    <col min="8" max="8" width="14.28515625" customWidth="1"/>
  </cols>
  <sheetData>
    <row r="1" spans="1:14" ht="16.5" customHeight="1">
      <c r="A1" s="10" t="s">
        <v>387</v>
      </c>
      <c r="H1" s="3"/>
      <c r="I1" s="3"/>
      <c r="J1" s="3"/>
      <c r="K1" s="3"/>
      <c r="L1" s="3"/>
      <c r="M1" s="3"/>
      <c r="N1" s="3"/>
    </row>
    <row r="2" spans="1:14" ht="14.25" customHeight="1">
      <c r="H2" s="3"/>
      <c r="I2" s="3"/>
      <c r="J2" s="3"/>
      <c r="K2" s="3"/>
      <c r="L2" s="3"/>
      <c r="M2" s="3"/>
      <c r="N2" s="3"/>
    </row>
    <row r="3" spans="1:14" ht="39" customHeight="1">
      <c r="A3" s="25"/>
      <c r="B3" s="309" t="s">
        <v>338</v>
      </c>
      <c r="C3" s="309" t="s">
        <v>339</v>
      </c>
      <c r="D3" s="212" t="s">
        <v>388</v>
      </c>
      <c r="E3" s="212" t="s">
        <v>389</v>
      </c>
      <c r="F3" s="212" t="s">
        <v>390</v>
      </c>
      <c r="G3" s="212" t="s">
        <v>391</v>
      </c>
      <c r="H3" s="3"/>
      <c r="I3" s="580"/>
      <c r="J3" s="448"/>
      <c r="K3" s="580"/>
      <c r="L3" s="580"/>
      <c r="M3" s="580"/>
      <c r="N3" s="580"/>
    </row>
    <row r="4" spans="1:14" ht="14.25" customHeight="1">
      <c r="A4" s="511" t="s">
        <v>110</v>
      </c>
      <c r="B4" s="512">
        <v>4279</v>
      </c>
      <c r="C4" s="512">
        <v>4357</v>
      </c>
      <c r="D4" s="512">
        <v>4264</v>
      </c>
      <c r="E4" s="512">
        <v>24750</v>
      </c>
      <c r="F4" s="513">
        <v>799</v>
      </c>
      <c r="G4" s="513">
        <v>27</v>
      </c>
    </row>
    <row r="5" spans="1:14" ht="14.25" customHeight="1">
      <c r="A5" s="511" t="s">
        <v>225</v>
      </c>
      <c r="B5" s="512">
        <v>5612</v>
      </c>
      <c r="C5" s="512">
        <v>2753</v>
      </c>
      <c r="D5" s="513"/>
      <c r="E5" s="512">
        <v>2793</v>
      </c>
      <c r="F5" s="512">
        <v>2453</v>
      </c>
      <c r="G5" s="513">
        <v>45</v>
      </c>
    </row>
    <row r="6" spans="1:14" ht="14.25" customHeight="1">
      <c r="A6" s="511" t="s">
        <v>113</v>
      </c>
      <c r="B6" s="512">
        <v>2418</v>
      </c>
      <c r="C6" s="512">
        <v>2348</v>
      </c>
      <c r="D6" s="513">
        <v>420</v>
      </c>
      <c r="E6" s="513">
        <v>210</v>
      </c>
      <c r="F6" s="513">
        <v>26</v>
      </c>
      <c r="G6" s="513"/>
    </row>
    <row r="7" spans="1:14" ht="14.25" customHeight="1">
      <c r="A7" s="511" t="s">
        <v>226</v>
      </c>
      <c r="B7" s="512">
        <v>8517</v>
      </c>
      <c r="C7" s="512">
        <v>2879</v>
      </c>
      <c r="D7" s="513">
        <v>511</v>
      </c>
      <c r="E7" s="513"/>
      <c r="F7" s="512">
        <v>5980</v>
      </c>
      <c r="G7" s="513">
        <v>111</v>
      </c>
    </row>
    <row r="8" spans="1:14" ht="14.25" customHeight="1">
      <c r="A8" s="511" t="s">
        <v>115</v>
      </c>
      <c r="B8" s="512">
        <v>2224</v>
      </c>
      <c r="C8" s="512">
        <v>1041</v>
      </c>
      <c r="D8" s="513">
        <v>226</v>
      </c>
      <c r="E8" s="513"/>
      <c r="F8" s="513"/>
      <c r="G8" s="513"/>
    </row>
    <row r="9" spans="1:14" ht="14.25" customHeight="1">
      <c r="A9" s="511" t="s">
        <v>117</v>
      </c>
      <c r="B9" s="512">
        <v>2114</v>
      </c>
      <c r="C9" s="512">
        <v>1122</v>
      </c>
      <c r="D9" s="513">
        <v>280</v>
      </c>
      <c r="E9" s="513">
        <v>999</v>
      </c>
      <c r="F9" s="512">
        <v>1187</v>
      </c>
      <c r="G9" s="513">
        <v>27</v>
      </c>
    </row>
    <row r="10" spans="1:14" ht="14.25" customHeight="1">
      <c r="A10" s="511" t="s">
        <v>314</v>
      </c>
      <c r="B10" s="513">
        <v>260</v>
      </c>
      <c r="C10" s="512">
        <v>1093</v>
      </c>
      <c r="D10" s="513"/>
      <c r="E10" s="513"/>
      <c r="F10" s="513">
        <v>4</v>
      </c>
      <c r="G10" s="513"/>
    </row>
    <row r="11" spans="1:14" ht="14.25" customHeight="1">
      <c r="A11" s="511" t="s">
        <v>315</v>
      </c>
      <c r="B11" s="512">
        <v>1772</v>
      </c>
      <c r="C11" s="513">
        <v>185</v>
      </c>
      <c r="D11" s="513">
        <v>23</v>
      </c>
      <c r="E11" s="513"/>
      <c r="F11" s="513"/>
      <c r="G11" s="513">
        <v>4</v>
      </c>
    </row>
    <row r="12" spans="1:14" ht="14.25" customHeight="1">
      <c r="A12" s="511" t="s">
        <v>125</v>
      </c>
      <c r="B12" s="512">
        <v>9161</v>
      </c>
      <c r="C12" s="512">
        <v>5838</v>
      </c>
      <c r="D12" s="513"/>
      <c r="E12" s="512">
        <v>354226</v>
      </c>
      <c r="F12" s="512">
        <v>17422</v>
      </c>
      <c r="G12" s="513">
        <v>531</v>
      </c>
    </row>
    <row r="13" spans="1:14" ht="14.25" customHeight="1">
      <c r="A13" s="511" t="s">
        <v>126</v>
      </c>
      <c r="B13" s="512">
        <v>3026</v>
      </c>
      <c r="C13" s="513">
        <v>655</v>
      </c>
      <c r="D13" s="512">
        <v>2390</v>
      </c>
      <c r="E13" s="512">
        <v>10672</v>
      </c>
      <c r="F13" s="512">
        <v>10485</v>
      </c>
      <c r="G13" s="513">
        <v>8</v>
      </c>
    </row>
    <row r="14" spans="1:14" ht="14.25" customHeight="1">
      <c r="A14" s="511" t="s">
        <v>227</v>
      </c>
      <c r="B14" s="512">
        <v>2240</v>
      </c>
      <c r="C14" s="513">
        <v>156</v>
      </c>
      <c r="D14" s="513"/>
      <c r="E14" s="512">
        <v>1070</v>
      </c>
      <c r="F14" s="513">
        <v>692</v>
      </c>
      <c r="G14" s="513"/>
    </row>
    <row r="15" spans="1:14" ht="14.25" customHeight="1">
      <c r="A15" s="511" t="s">
        <v>127</v>
      </c>
      <c r="B15" s="512">
        <v>6192</v>
      </c>
      <c r="C15" s="512">
        <v>8192</v>
      </c>
      <c r="D15" s="512">
        <v>1731</v>
      </c>
      <c r="E15" s="512">
        <v>28340</v>
      </c>
      <c r="F15" s="512">
        <v>4983</v>
      </c>
      <c r="G15" s="513"/>
    </row>
    <row r="16" spans="1:14" ht="14.25" customHeight="1">
      <c r="A16" s="511" t="s">
        <v>128</v>
      </c>
      <c r="B16" s="513">
        <v>507</v>
      </c>
      <c r="C16" s="513">
        <v>235</v>
      </c>
      <c r="D16" s="513"/>
      <c r="E16" s="513">
        <v>57</v>
      </c>
      <c r="F16" s="513">
        <v>60</v>
      </c>
      <c r="G16" s="513"/>
    </row>
    <row r="17" spans="1:7" ht="14.25" customHeight="1">
      <c r="A17" s="511" t="s">
        <v>130</v>
      </c>
      <c r="B17" s="512">
        <v>2227</v>
      </c>
      <c r="C17" s="513">
        <v>254</v>
      </c>
      <c r="D17" s="513"/>
      <c r="E17" s="513"/>
      <c r="F17" s="513">
        <v>722</v>
      </c>
      <c r="G17" s="513"/>
    </row>
    <row r="18" spans="1:7" ht="14.25" customHeight="1">
      <c r="A18" s="511" t="s">
        <v>131</v>
      </c>
      <c r="B18" s="512">
        <v>4481</v>
      </c>
      <c r="C18" s="512">
        <v>3737</v>
      </c>
      <c r="D18" s="512">
        <v>2645</v>
      </c>
      <c r="E18" s="513"/>
      <c r="F18" s="512">
        <v>4248</v>
      </c>
      <c r="G18" s="513">
        <v>600</v>
      </c>
    </row>
    <row r="19" spans="1:7" ht="14.25" customHeight="1">
      <c r="A19" s="511" t="s">
        <v>132</v>
      </c>
      <c r="B19" s="512">
        <v>2587</v>
      </c>
      <c r="C19" s="512">
        <v>5103</v>
      </c>
      <c r="D19" s="513">
        <v>174</v>
      </c>
      <c r="E19" s="512">
        <v>46164</v>
      </c>
      <c r="F19" s="513">
        <v>538</v>
      </c>
      <c r="G19" s="513">
        <v>87</v>
      </c>
    </row>
    <row r="20" spans="1:7" ht="14.25" customHeight="1">
      <c r="A20" s="511" t="s">
        <v>133</v>
      </c>
      <c r="B20" s="512">
        <v>3918</v>
      </c>
      <c r="C20" s="512">
        <v>1090</v>
      </c>
      <c r="D20" s="513"/>
      <c r="E20" s="513">
        <v>198</v>
      </c>
      <c r="F20" s="512">
        <v>3354</v>
      </c>
      <c r="G20" s="513">
        <v>24</v>
      </c>
    </row>
    <row r="21" spans="1:7" ht="14.25" customHeight="1">
      <c r="A21" s="511" t="s">
        <v>135</v>
      </c>
      <c r="B21" s="512">
        <v>2812</v>
      </c>
      <c r="C21" s="512">
        <v>1099</v>
      </c>
      <c r="D21" s="513">
        <v>108</v>
      </c>
      <c r="E21" s="512">
        <v>1200</v>
      </c>
      <c r="F21" s="513">
        <v>527</v>
      </c>
      <c r="G21" s="513"/>
    </row>
    <row r="22" spans="1:7" ht="14.25" customHeight="1">
      <c r="A22" s="511" t="s">
        <v>139</v>
      </c>
      <c r="B22" s="512">
        <v>3790</v>
      </c>
      <c r="C22" s="512">
        <v>4242</v>
      </c>
      <c r="D22" s="513">
        <v>696</v>
      </c>
      <c r="E22" s="512">
        <v>5200</v>
      </c>
      <c r="F22" s="512">
        <v>3839</v>
      </c>
      <c r="G22" s="513">
        <v>24</v>
      </c>
    </row>
    <row r="23" spans="1:7" ht="14.25" customHeight="1">
      <c r="A23" s="511" t="s">
        <v>229</v>
      </c>
      <c r="B23" s="512">
        <v>9099</v>
      </c>
      <c r="C23" s="512">
        <v>3795</v>
      </c>
      <c r="D23" s="513">
        <v>277</v>
      </c>
      <c r="E23" s="512">
        <v>2100</v>
      </c>
      <c r="F23" s="512">
        <v>6311</v>
      </c>
      <c r="G23" s="513">
        <v>45</v>
      </c>
    </row>
    <row r="24" spans="1:7" ht="14.25" customHeight="1">
      <c r="A24" s="511" t="s">
        <v>230</v>
      </c>
      <c r="B24" s="512">
        <v>1264</v>
      </c>
      <c r="C24" s="512">
        <v>2830</v>
      </c>
      <c r="D24" s="513">
        <v>22</v>
      </c>
      <c r="E24" s="513"/>
      <c r="F24" s="513">
        <v>595</v>
      </c>
      <c r="G24" s="513">
        <v>7</v>
      </c>
    </row>
    <row r="25" spans="1:7" ht="14.25" customHeight="1">
      <c r="A25" s="511" t="s">
        <v>318</v>
      </c>
      <c r="B25" s="512">
        <v>9200</v>
      </c>
      <c r="C25" s="512">
        <v>2294</v>
      </c>
      <c r="D25" s="513"/>
      <c r="E25" s="512">
        <v>3514</v>
      </c>
      <c r="F25" s="513">
        <v>438</v>
      </c>
      <c r="G25" s="513">
        <v>25</v>
      </c>
    </row>
    <row r="26" spans="1:7" ht="14.25" customHeight="1">
      <c r="A26" s="511" t="s">
        <v>141</v>
      </c>
      <c r="B26" s="512">
        <v>2408</v>
      </c>
      <c r="C26" s="512">
        <v>5282</v>
      </c>
      <c r="D26" s="512">
        <v>1481</v>
      </c>
      <c r="E26" s="512">
        <v>2716</v>
      </c>
      <c r="F26" s="512">
        <v>4840</v>
      </c>
      <c r="G26" s="513">
        <v>85</v>
      </c>
    </row>
    <row r="27" spans="1:7" ht="14.25" customHeight="1">
      <c r="A27" s="511" t="s">
        <v>142</v>
      </c>
      <c r="B27" s="512">
        <v>2060</v>
      </c>
      <c r="C27" s="513">
        <v>941</v>
      </c>
      <c r="D27" s="513"/>
      <c r="E27" s="513"/>
      <c r="F27" s="512">
        <v>3875</v>
      </c>
      <c r="G27" s="513"/>
    </row>
    <row r="28" spans="1:7" ht="14.25" customHeight="1">
      <c r="A28" s="511" t="s">
        <v>143</v>
      </c>
      <c r="B28" s="512">
        <v>7943</v>
      </c>
      <c r="C28" s="513">
        <v>646</v>
      </c>
      <c r="D28" s="513"/>
      <c r="E28" s="512">
        <v>1085</v>
      </c>
      <c r="F28" s="512">
        <v>6032</v>
      </c>
      <c r="G28" s="513"/>
    </row>
    <row r="29" spans="1:7" ht="14.25" customHeight="1">
      <c r="A29" s="511" t="s">
        <v>144</v>
      </c>
      <c r="B29" s="512">
        <v>1746</v>
      </c>
      <c r="C29" s="513">
        <v>586</v>
      </c>
      <c r="D29" s="513">
        <v>50</v>
      </c>
      <c r="E29" s="513">
        <v>714</v>
      </c>
      <c r="F29" s="513">
        <v>902</v>
      </c>
      <c r="G29" s="513">
        <v>81</v>
      </c>
    </row>
    <row r="30" spans="1:7" ht="14.25" customHeight="1">
      <c r="A30" s="511" t="s">
        <v>146</v>
      </c>
      <c r="B30" s="512">
        <v>1389</v>
      </c>
      <c r="C30" s="513">
        <v>757</v>
      </c>
      <c r="D30" s="513">
        <v>48</v>
      </c>
      <c r="E30" s="512">
        <v>1025</v>
      </c>
      <c r="F30" s="513">
        <v>525</v>
      </c>
      <c r="G30" s="513">
        <v>30</v>
      </c>
    </row>
    <row r="31" spans="1:7" ht="14.25" customHeight="1">
      <c r="A31" s="511" t="s">
        <v>148</v>
      </c>
      <c r="B31" s="513">
        <v>770</v>
      </c>
      <c r="C31" s="513">
        <v>284</v>
      </c>
      <c r="D31" s="513"/>
      <c r="E31" s="513"/>
      <c r="F31" s="512">
        <v>1056</v>
      </c>
      <c r="G31" s="513"/>
    </row>
    <row r="32" spans="1:7" ht="14.25" customHeight="1">
      <c r="A32" s="511" t="s">
        <v>149</v>
      </c>
      <c r="B32" s="512">
        <v>6827</v>
      </c>
      <c r="C32" s="512">
        <v>8162</v>
      </c>
      <c r="D32" s="513">
        <v>301</v>
      </c>
      <c r="E32" s="512">
        <v>7507</v>
      </c>
      <c r="F32" s="512">
        <v>4460</v>
      </c>
      <c r="G32" s="513">
        <v>138</v>
      </c>
    </row>
    <row r="33" spans="1:8" ht="14.25" customHeight="1">
      <c r="A33" s="511" t="s">
        <v>320</v>
      </c>
      <c r="B33" s="512">
        <v>6276</v>
      </c>
      <c r="C33" s="512">
        <v>3026</v>
      </c>
      <c r="D33" s="512">
        <v>4235</v>
      </c>
      <c r="E33" s="513"/>
      <c r="F33" s="512">
        <v>20588</v>
      </c>
      <c r="G33" s="513">
        <v>104</v>
      </c>
    </row>
    <row r="34" spans="1:8" ht="14.25" customHeight="1">
      <c r="A34" s="511" t="s">
        <v>154</v>
      </c>
      <c r="B34" s="513">
        <v>930</v>
      </c>
      <c r="C34" s="512">
        <v>1099</v>
      </c>
      <c r="D34" s="513">
        <v>28</v>
      </c>
      <c r="E34" s="513"/>
      <c r="F34" s="513">
        <v>979</v>
      </c>
      <c r="G34" s="513">
        <v>99</v>
      </c>
    </row>
    <row r="35" spans="1:8" ht="14.25" customHeight="1">
      <c r="A35" s="511" t="s">
        <v>321</v>
      </c>
      <c r="B35" s="513">
        <v>918</v>
      </c>
      <c r="C35" s="513">
        <v>588</v>
      </c>
      <c r="D35" s="513"/>
      <c r="E35" s="513"/>
      <c r="F35" s="512">
        <v>1572</v>
      </c>
      <c r="G35" s="513">
        <v>56</v>
      </c>
    </row>
    <row r="36" spans="1:8" ht="14.25" customHeight="1">
      <c r="A36" s="511" t="s">
        <v>234</v>
      </c>
      <c r="B36" s="513">
        <v>911</v>
      </c>
      <c r="C36" s="513">
        <v>588</v>
      </c>
      <c r="D36" s="513"/>
      <c r="E36" s="513"/>
      <c r="F36" s="512">
        <v>1278</v>
      </c>
      <c r="G36" s="513">
        <v>38</v>
      </c>
    </row>
    <row r="37" spans="1:8" ht="14.25" customHeight="1">
      <c r="A37" s="511" t="s">
        <v>157</v>
      </c>
      <c r="B37" s="513">
        <v>959</v>
      </c>
      <c r="C37" s="513">
        <v>720</v>
      </c>
      <c r="D37" s="513">
        <v>805</v>
      </c>
      <c r="E37" s="513"/>
      <c r="F37" s="513">
        <v>178</v>
      </c>
      <c r="G37" s="513"/>
    </row>
    <row r="38" spans="1:8" ht="14.25" customHeight="1">
      <c r="A38" s="511" t="s">
        <v>164</v>
      </c>
      <c r="B38" s="512">
        <v>2416</v>
      </c>
      <c r="C38" s="512">
        <v>2557</v>
      </c>
      <c r="D38" s="513">
        <v>39</v>
      </c>
      <c r="E38" s="512">
        <v>67772</v>
      </c>
      <c r="F38" s="512">
        <v>3367</v>
      </c>
      <c r="G38" s="513">
        <v>81</v>
      </c>
    </row>
    <row r="39" spans="1:8" ht="14.25" customHeight="1">
      <c r="A39" s="511" t="s">
        <v>166</v>
      </c>
      <c r="B39" s="512">
        <v>1296</v>
      </c>
      <c r="C39" s="513">
        <v>504</v>
      </c>
      <c r="D39" s="513">
        <v>77</v>
      </c>
      <c r="E39" s="513"/>
      <c r="F39" s="513">
        <v>51</v>
      </c>
      <c r="G39" s="513">
        <v>28</v>
      </c>
    </row>
    <row r="40" spans="1:8" ht="14.25" customHeight="1">
      <c r="A40" s="511" t="s">
        <v>235</v>
      </c>
      <c r="B40" s="512">
        <v>3190</v>
      </c>
      <c r="C40" s="513">
        <v>347</v>
      </c>
      <c r="D40" s="513"/>
      <c r="E40" s="512">
        <v>3855</v>
      </c>
      <c r="F40" s="513">
        <v>913</v>
      </c>
      <c r="G40" s="513">
        <v>56</v>
      </c>
    </row>
    <row r="41" spans="1:8" ht="14.25" customHeight="1">
      <c r="A41" s="511" t="s">
        <v>167</v>
      </c>
      <c r="B41" s="512">
        <v>3871</v>
      </c>
      <c r="C41" s="512">
        <v>3638</v>
      </c>
      <c r="D41" s="512">
        <v>1652</v>
      </c>
      <c r="E41" s="512">
        <v>10210</v>
      </c>
      <c r="F41" s="512">
        <v>3182</v>
      </c>
      <c r="G41" s="513">
        <v>61</v>
      </c>
    </row>
    <row r="42" spans="1:8" ht="14.25" customHeight="1">
      <c r="A42" s="511" t="s">
        <v>168</v>
      </c>
      <c r="B42" s="512">
        <v>2851</v>
      </c>
      <c r="C42" s="513">
        <v>798</v>
      </c>
      <c r="D42" s="513">
        <v>26</v>
      </c>
      <c r="E42" s="513"/>
      <c r="F42" s="513">
        <v>507</v>
      </c>
      <c r="G42" s="513">
        <v>18</v>
      </c>
    </row>
    <row r="43" spans="1:8" ht="14.25" customHeight="1">
      <c r="A43" s="511" t="s">
        <v>188</v>
      </c>
      <c r="B43" s="512">
        <v>1390</v>
      </c>
      <c r="C43" s="513">
        <v>841</v>
      </c>
      <c r="D43" s="513">
        <v>68</v>
      </c>
      <c r="E43" s="513">
        <v>283</v>
      </c>
      <c r="F43" s="513">
        <v>836</v>
      </c>
      <c r="G43" s="513"/>
    </row>
    <row r="44" spans="1:8" ht="14.25" customHeight="1">
      <c r="A44" s="511" t="s">
        <v>170</v>
      </c>
      <c r="B44" s="512">
        <v>11174</v>
      </c>
      <c r="C44" s="512">
        <v>2379</v>
      </c>
      <c r="D44" s="512">
        <v>1555</v>
      </c>
      <c r="E44" s="512">
        <v>25816</v>
      </c>
      <c r="F44" s="512">
        <v>14725</v>
      </c>
      <c r="G44" s="513">
        <v>214</v>
      </c>
    </row>
    <row r="45" spans="1:8" ht="14.25" customHeight="1">
      <c r="A45" s="511" t="s">
        <v>171</v>
      </c>
      <c r="B45" s="512">
        <v>2766</v>
      </c>
      <c r="C45" s="512">
        <v>3729</v>
      </c>
      <c r="D45" s="513">
        <v>95</v>
      </c>
      <c r="E45" s="512">
        <v>9897</v>
      </c>
      <c r="F45" s="512">
        <v>2573</v>
      </c>
      <c r="G45" s="513"/>
    </row>
    <row r="46" spans="1:8" ht="14.25" customHeight="1">
      <c r="A46" s="511" t="s">
        <v>172</v>
      </c>
      <c r="B46" s="512">
        <v>2265</v>
      </c>
      <c r="C46" s="513">
        <v>927</v>
      </c>
      <c r="D46" s="513">
        <v>9</v>
      </c>
      <c r="E46" s="513"/>
      <c r="F46" s="513">
        <v>392</v>
      </c>
      <c r="G46" s="513"/>
    </row>
    <row r="47" spans="1:8" ht="14.25" customHeight="1">
      <c r="A47" s="3"/>
      <c r="B47" s="279"/>
      <c r="C47" s="279"/>
      <c r="D47" s="279"/>
      <c r="E47" s="279"/>
      <c r="F47" s="279"/>
      <c r="G47" s="279"/>
      <c r="H47" s="3"/>
    </row>
    <row r="48" spans="1:8" ht="14.25" customHeight="1">
      <c r="A48" s="8" t="s">
        <v>11</v>
      </c>
      <c r="B48" s="30">
        <f>MEDIAN(B4:B46,' Total Non-Book A-L'!B4:B50)</f>
        <v>2401</v>
      </c>
      <c r="C48" s="30">
        <f>MEDIAN(C4:C46,' Total Non-Book A-L'!C4:C50)</f>
        <v>934</v>
      </c>
      <c r="D48" s="30">
        <f>MEDIAN(D4:D46,' Total Non-Book A-L'!D4:D50)</f>
        <v>280</v>
      </c>
      <c r="E48" s="30">
        <f>MEDIAN(E4:E46,' Total Non-Book A-L'!E4:E50)</f>
        <v>2754.5</v>
      </c>
      <c r="F48" s="30">
        <f>MEDIAN(F4:F46,' Total Non-Book A-L'!F4:F50)</f>
        <v>1424.5</v>
      </c>
      <c r="G48" s="30">
        <f>MEDIAN(G4:G46,' Total Non-Book A-L'!G4:G50)</f>
        <v>35</v>
      </c>
    </row>
    <row r="49" spans="1:8" ht="14.25" customHeight="1">
      <c r="A49" s="8" t="s">
        <v>10</v>
      </c>
      <c r="B49" s="30">
        <f>AVERAGE(B4:B46,' Total Non-Book A-L'!B4:B50)</f>
        <v>3117.9777777777776</v>
      </c>
      <c r="C49" s="30">
        <f>AVERAGE(C4:C46,' Total Non-Book A-L'!C4:C50)</f>
        <v>2127.6222222222223</v>
      </c>
      <c r="D49" s="30">
        <f>AVERAGE(D4:D46,' Total Non-Book A-L'!D4:D50)</f>
        <v>837.69491525423734</v>
      </c>
      <c r="E49" s="30">
        <f>AVERAGE(E4:E46,' Total Non-Book A-L'!E4:E50)</f>
        <v>15974.111111111111</v>
      </c>
      <c r="F49" s="30">
        <f>AVERAGE(F4:F46,' Total Non-Book A-L'!F4:F50)</f>
        <v>2858.2439024390242</v>
      </c>
      <c r="G49" s="30">
        <f>AVERAGE(G4:G46,' Total Non-Book A-L'!G4:G50)</f>
        <v>86.473684210526315</v>
      </c>
    </row>
    <row r="50" spans="1:8" ht="14.25" customHeight="1">
      <c r="A50" s="8" t="s">
        <v>237</v>
      </c>
      <c r="B50" s="30">
        <f>SUM(B4:B46,' Total Non-Book A-L'!B4:B50)</f>
        <v>280618</v>
      </c>
      <c r="C50" s="30">
        <f>SUM(C4:C46,' Total Non-Book A-L'!C4:C50)</f>
        <v>191486</v>
      </c>
      <c r="D50" s="30">
        <f>SUM(D4:D46,' Total Non-Book A-L'!D4:D50)</f>
        <v>49424</v>
      </c>
      <c r="E50" s="30">
        <f>SUM(E4:E46,' Total Non-Book A-L'!E4:E50)</f>
        <v>862602</v>
      </c>
      <c r="F50" s="30">
        <f>SUM(F4:F46,' Total Non-Book A-L'!F4:F50)</f>
        <v>234376</v>
      </c>
      <c r="G50" s="30">
        <f>SUM(G4:G46,' Total Non-Book A-L'!G4:G50)</f>
        <v>4929</v>
      </c>
      <c r="H50" s="33"/>
    </row>
  </sheetData>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O53"/>
  <sheetViews>
    <sheetView zoomScaleNormal="100" workbookViewId="0">
      <pane ySplit="3" topLeftCell="A4" activePane="bottomLeft" state="frozen"/>
      <selection activeCell="J2" sqref="J2"/>
      <selection pane="bottomLeft" activeCell="H1" sqref="H1"/>
    </sheetView>
  </sheetViews>
  <sheetFormatPr defaultColWidth="9.140625" defaultRowHeight="14.25" customHeight="1"/>
  <cols>
    <col min="1" max="1" width="22.42578125" customWidth="1"/>
    <col min="2" max="2" width="13.28515625" customWidth="1"/>
    <col min="3" max="3" width="10.85546875" customWidth="1"/>
    <col min="4" max="4" width="11.42578125" customWidth="1"/>
    <col min="5" max="5" width="10.42578125" customWidth="1"/>
    <col min="6" max="6" width="9.85546875" customWidth="1"/>
    <col min="7" max="7" width="15.5703125" customWidth="1"/>
    <col min="8" max="8" width="10.28515625" bestFit="1" customWidth="1"/>
  </cols>
  <sheetData>
    <row r="1" spans="1:15" ht="14.25" customHeight="1">
      <c r="A1" s="10" t="s">
        <v>387</v>
      </c>
    </row>
    <row r="2" spans="1:15" ht="14.25" customHeight="1">
      <c r="A2" s="10"/>
    </row>
    <row r="3" spans="1:15" ht="27" customHeight="1">
      <c r="A3" s="25"/>
      <c r="B3" s="212" t="s">
        <v>392</v>
      </c>
      <c r="C3" s="212" t="s">
        <v>345</v>
      </c>
      <c r="D3" s="212" t="s">
        <v>393</v>
      </c>
      <c r="E3" s="212" t="s">
        <v>394</v>
      </c>
      <c r="F3" s="212" t="s">
        <v>395</v>
      </c>
      <c r="G3" s="212" t="s">
        <v>396</v>
      </c>
      <c r="H3" s="580"/>
      <c r="I3" s="580"/>
      <c r="J3" s="580"/>
      <c r="K3" s="580"/>
      <c r="L3" s="580"/>
      <c r="M3" s="580"/>
      <c r="N3" s="449"/>
      <c r="O3" s="340"/>
    </row>
    <row r="4" spans="1:15" ht="14.25" customHeight="1">
      <c r="A4" s="511" t="s">
        <v>110</v>
      </c>
      <c r="B4" s="512">
        <v>34867</v>
      </c>
      <c r="C4" s="513">
        <v>146</v>
      </c>
      <c r="D4" s="513"/>
      <c r="E4" s="513"/>
      <c r="F4" s="513"/>
      <c r="G4" s="512">
        <v>73489</v>
      </c>
    </row>
    <row r="5" spans="1:15" ht="14.25" customHeight="1">
      <c r="A5" s="511" t="s">
        <v>225</v>
      </c>
      <c r="B5" s="512">
        <v>10059</v>
      </c>
      <c r="C5" s="513"/>
      <c r="D5" s="513">
        <v>33</v>
      </c>
      <c r="E5" s="513"/>
      <c r="F5" s="513"/>
      <c r="G5" s="512">
        <v>23748</v>
      </c>
    </row>
    <row r="6" spans="1:15" ht="14.25" customHeight="1">
      <c r="A6" s="511" t="s">
        <v>113</v>
      </c>
      <c r="B6" s="512">
        <v>15096</v>
      </c>
      <c r="C6" s="513"/>
      <c r="D6" s="513"/>
      <c r="E6" s="513"/>
      <c r="F6" s="513"/>
      <c r="G6" s="512">
        <v>20518</v>
      </c>
    </row>
    <row r="7" spans="1:15" ht="14.25" customHeight="1">
      <c r="A7" s="511" t="s">
        <v>226</v>
      </c>
      <c r="B7" s="512">
        <v>19327</v>
      </c>
      <c r="C7" s="513"/>
      <c r="D7" s="513">
        <v>216</v>
      </c>
      <c r="E7" s="513"/>
      <c r="F7" s="512">
        <v>2054</v>
      </c>
      <c r="G7" s="512">
        <v>39595</v>
      </c>
    </row>
    <row r="8" spans="1:15" ht="14.25" customHeight="1">
      <c r="A8" s="511" t="s">
        <v>115</v>
      </c>
      <c r="B8" s="512">
        <v>2343</v>
      </c>
      <c r="C8" s="513"/>
      <c r="D8" s="513">
        <v>81</v>
      </c>
      <c r="E8" s="513"/>
      <c r="F8" s="513">
        <v>942</v>
      </c>
      <c r="G8" s="512">
        <v>6857</v>
      </c>
    </row>
    <row r="9" spans="1:15" ht="14.25" customHeight="1">
      <c r="A9" s="511" t="s">
        <v>117</v>
      </c>
      <c r="B9" s="512">
        <v>3804</v>
      </c>
      <c r="C9" s="513"/>
      <c r="D9" s="513">
        <v>1</v>
      </c>
      <c r="E9" s="513"/>
      <c r="F9" s="513">
        <v>298</v>
      </c>
      <c r="G9" s="512">
        <v>9832</v>
      </c>
    </row>
    <row r="10" spans="1:15" ht="14.25" customHeight="1">
      <c r="A10" s="511" t="s">
        <v>314</v>
      </c>
      <c r="B10" s="512">
        <v>1191</v>
      </c>
      <c r="C10" s="513"/>
      <c r="D10" s="513"/>
      <c r="E10" s="513"/>
      <c r="F10" s="513"/>
      <c r="G10" s="512">
        <v>2548</v>
      </c>
    </row>
    <row r="11" spans="1:15" ht="14.25" customHeight="1">
      <c r="A11" s="511" t="s">
        <v>315</v>
      </c>
      <c r="B11" s="512">
        <v>3027</v>
      </c>
      <c r="C11" s="513"/>
      <c r="D11" s="513">
        <v>11</v>
      </c>
      <c r="E11" s="513"/>
      <c r="F11" s="513"/>
      <c r="G11" s="512">
        <v>5022</v>
      </c>
    </row>
    <row r="12" spans="1:15" ht="14.25" customHeight="1">
      <c r="A12" s="511" t="s">
        <v>125</v>
      </c>
      <c r="B12" s="512">
        <v>49171</v>
      </c>
      <c r="C12" s="513"/>
      <c r="D12" s="512">
        <v>1484</v>
      </c>
      <c r="E12" s="513"/>
      <c r="F12" s="512">
        <v>11567</v>
      </c>
      <c r="G12" s="512">
        <v>449400</v>
      </c>
    </row>
    <row r="13" spans="1:15" ht="14.25" customHeight="1">
      <c r="A13" s="511" t="s">
        <v>126</v>
      </c>
      <c r="B13" s="512">
        <v>12499</v>
      </c>
      <c r="C13" s="513"/>
      <c r="D13" s="513"/>
      <c r="E13" s="513"/>
      <c r="F13" s="512">
        <v>2040</v>
      </c>
      <c r="G13" s="512">
        <v>41775</v>
      </c>
    </row>
    <row r="14" spans="1:15" ht="14.25" customHeight="1">
      <c r="A14" s="511" t="s">
        <v>227</v>
      </c>
      <c r="B14" s="512">
        <v>5080</v>
      </c>
      <c r="C14" s="513"/>
      <c r="D14" s="513">
        <v>525</v>
      </c>
      <c r="E14" s="513"/>
      <c r="F14" s="513"/>
      <c r="G14" s="512">
        <v>9763</v>
      </c>
    </row>
    <row r="15" spans="1:15" ht="14.25" customHeight="1">
      <c r="A15" s="511" t="s">
        <v>127</v>
      </c>
      <c r="B15" s="512">
        <v>21652</v>
      </c>
      <c r="C15" s="513"/>
      <c r="D15" s="513">
        <v>81</v>
      </c>
      <c r="E15" s="513"/>
      <c r="F15" s="513">
        <v>155</v>
      </c>
      <c r="G15" s="512">
        <v>71326</v>
      </c>
    </row>
    <row r="16" spans="1:15" ht="14.25" customHeight="1">
      <c r="A16" s="511" t="s">
        <v>128</v>
      </c>
      <c r="B16" s="513">
        <v>884</v>
      </c>
      <c r="C16" s="513"/>
      <c r="D16" s="513"/>
      <c r="E16" s="513"/>
      <c r="F16" s="513"/>
      <c r="G16" s="512">
        <v>1743</v>
      </c>
    </row>
    <row r="17" spans="1:7" ht="14.25" customHeight="1">
      <c r="A17" s="511" t="s">
        <v>130</v>
      </c>
      <c r="B17" s="512">
        <v>3531</v>
      </c>
      <c r="C17" s="513"/>
      <c r="D17" s="513"/>
      <c r="E17" s="513"/>
      <c r="F17" s="513"/>
      <c r="G17" s="512">
        <v>6734</v>
      </c>
    </row>
    <row r="18" spans="1:7" ht="14.25" customHeight="1">
      <c r="A18" s="511" t="s">
        <v>131</v>
      </c>
      <c r="B18" s="512">
        <v>23596</v>
      </c>
      <c r="C18" s="513"/>
      <c r="D18" s="513">
        <v>1</v>
      </c>
      <c r="E18" s="513"/>
      <c r="F18" s="512">
        <v>1218</v>
      </c>
      <c r="G18" s="512">
        <v>40526</v>
      </c>
    </row>
    <row r="19" spans="1:7" ht="14.25" customHeight="1">
      <c r="A19" s="511" t="s">
        <v>132</v>
      </c>
      <c r="B19" s="512">
        <v>19586</v>
      </c>
      <c r="C19" s="513"/>
      <c r="D19" s="512">
        <v>1820</v>
      </c>
      <c r="E19" s="513"/>
      <c r="F19" s="513">
        <v>96</v>
      </c>
      <c r="G19" s="512">
        <v>76155</v>
      </c>
    </row>
    <row r="20" spans="1:7" ht="14.25" customHeight="1">
      <c r="A20" s="511" t="s">
        <v>133</v>
      </c>
      <c r="B20" s="512">
        <v>9614</v>
      </c>
      <c r="C20" s="513"/>
      <c r="D20" s="513">
        <v>16</v>
      </c>
      <c r="E20" s="513">
        <v>279</v>
      </c>
      <c r="F20" s="513">
        <v>868</v>
      </c>
      <c r="G20" s="512">
        <v>19361</v>
      </c>
    </row>
    <row r="21" spans="1:7" ht="14.25" customHeight="1">
      <c r="A21" s="511" t="s">
        <v>135</v>
      </c>
      <c r="B21" s="512">
        <v>8075</v>
      </c>
      <c r="C21" s="513"/>
      <c r="D21" s="513">
        <v>190</v>
      </c>
      <c r="E21" s="513"/>
      <c r="F21" s="513">
        <v>9</v>
      </c>
      <c r="G21" s="512">
        <v>14020</v>
      </c>
    </row>
    <row r="22" spans="1:7" ht="14.25" customHeight="1">
      <c r="A22" s="511" t="s">
        <v>139</v>
      </c>
      <c r="B22" s="512">
        <v>11385</v>
      </c>
      <c r="C22" s="513">
        <v>22</v>
      </c>
      <c r="D22" s="512">
        <v>2927</v>
      </c>
      <c r="E22" s="513"/>
      <c r="F22" s="513">
        <v>154</v>
      </c>
      <c r="G22" s="512">
        <v>32279</v>
      </c>
    </row>
    <row r="23" spans="1:7" ht="14.25" customHeight="1">
      <c r="A23" s="511" t="s">
        <v>229</v>
      </c>
      <c r="B23" s="512">
        <v>40384</v>
      </c>
      <c r="C23" s="513"/>
      <c r="D23" s="512">
        <v>1280</v>
      </c>
      <c r="E23" s="513"/>
      <c r="F23" s="512">
        <v>2197</v>
      </c>
      <c r="G23" s="512">
        <v>65488</v>
      </c>
    </row>
    <row r="24" spans="1:7" ht="14.25" customHeight="1">
      <c r="A24" s="511" t="s">
        <v>230</v>
      </c>
      <c r="B24" s="512">
        <v>3262</v>
      </c>
      <c r="C24" s="513"/>
      <c r="D24" s="513">
        <v>12</v>
      </c>
      <c r="E24" s="513">
        <v>25</v>
      </c>
      <c r="F24" s="513"/>
      <c r="G24" s="512">
        <v>8017</v>
      </c>
    </row>
    <row r="25" spans="1:7" ht="14.25" customHeight="1">
      <c r="A25" s="511" t="s">
        <v>318</v>
      </c>
      <c r="B25" s="512">
        <v>28530</v>
      </c>
      <c r="C25" s="513"/>
      <c r="D25" s="513"/>
      <c r="E25" s="513"/>
      <c r="F25" s="512">
        <v>2605</v>
      </c>
      <c r="G25" s="512">
        <v>46606</v>
      </c>
    </row>
    <row r="26" spans="1:7" ht="14.25" customHeight="1">
      <c r="A26" s="511" t="s">
        <v>141</v>
      </c>
      <c r="B26" s="512">
        <v>14155</v>
      </c>
      <c r="C26" s="513"/>
      <c r="D26" s="512">
        <v>1114</v>
      </c>
      <c r="E26" s="513"/>
      <c r="F26" s="512">
        <v>3297</v>
      </c>
      <c r="G26" s="512">
        <v>35378</v>
      </c>
    </row>
    <row r="27" spans="1:7" ht="14.25" customHeight="1">
      <c r="A27" s="511" t="s">
        <v>142</v>
      </c>
      <c r="B27" s="512">
        <v>15158</v>
      </c>
      <c r="C27" s="513"/>
      <c r="D27" s="513"/>
      <c r="E27" s="513"/>
      <c r="F27" s="513">
        <v>169</v>
      </c>
      <c r="G27" s="512">
        <v>22203</v>
      </c>
    </row>
    <row r="28" spans="1:7" ht="14.25" customHeight="1">
      <c r="A28" s="511" t="s">
        <v>143</v>
      </c>
      <c r="B28" s="512">
        <v>10134</v>
      </c>
      <c r="C28" s="513"/>
      <c r="D28" s="513">
        <v>403</v>
      </c>
      <c r="E28" s="513">
        <v>54</v>
      </c>
      <c r="F28" s="513">
        <v>85</v>
      </c>
      <c r="G28" s="512">
        <v>26382</v>
      </c>
    </row>
    <row r="29" spans="1:7" ht="14.25" customHeight="1">
      <c r="A29" s="511" t="s">
        <v>144</v>
      </c>
      <c r="B29" s="512">
        <v>5158</v>
      </c>
      <c r="C29" s="513">
        <v>44</v>
      </c>
      <c r="D29" s="513">
        <v>515</v>
      </c>
      <c r="E29" s="513"/>
      <c r="F29" s="513">
        <v>652</v>
      </c>
      <c r="G29" s="512">
        <v>10448</v>
      </c>
    </row>
    <row r="30" spans="1:7" ht="14.25" customHeight="1">
      <c r="A30" s="511" t="s">
        <v>146</v>
      </c>
      <c r="B30" s="512">
        <v>5337</v>
      </c>
      <c r="C30" s="513"/>
      <c r="D30" s="513">
        <v>8</v>
      </c>
      <c r="E30" s="513"/>
      <c r="F30" s="513"/>
      <c r="G30" s="512">
        <v>9119</v>
      </c>
    </row>
    <row r="31" spans="1:7" ht="14.25" customHeight="1">
      <c r="A31" s="511" t="s">
        <v>148</v>
      </c>
      <c r="B31" s="512">
        <v>4324</v>
      </c>
      <c r="C31" s="513"/>
      <c r="D31" s="513"/>
      <c r="E31" s="513"/>
      <c r="F31" s="513"/>
      <c r="G31" s="512">
        <v>6434</v>
      </c>
    </row>
    <row r="32" spans="1:7" ht="14.25" customHeight="1">
      <c r="A32" s="511" t="s">
        <v>149</v>
      </c>
      <c r="B32" s="512">
        <v>19931</v>
      </c>
      <c r="C32" s="513"/>
      <c r="D32" s="513"/>
      <c r="E32" s="513"/>
      <c r="F32" s="512">
        <v>2020</v>
      </c>
      <c r="G32" s="512">
        <v>49346</v>
      </c>
    </row>
    <row r="33" spans="1:9" ht="14.25" customHeight="1">
      <c r="A33" s="511" t="s">
        <v>320</v>
      </c>
      <c r="B33" s="512">
        <v>54806</v>
      </c>
      <c r="C33" s="513">
        <v>120</v>
      </c>
      <c r="D33" s="513">
        <v>770</v>
      </c>
      <c r="E33" s="512">
        <v>3888</v>
      </c>
      <c r="F33" s="512">
        <v>1742</v>
      </c>
      <c r="G33" s="512">
        <v>95555</v>
      </c>
    </row>
    <row r="34" spans="1:9" ht="14.25" customHeight="1">
      <c r="A34" s="511" t="s">
        <v>154</v>
      </c>
      <c r="B34" s="512">
        <v>2541</v>
      </c>
      <c r="C34" s="511"/>
      <c r="D34" s="511"/>
      <c r="E34" s="513">
        <v>29</v>
      </c>
      <c r="F34" s="512">
        <v>1488</v>
      </c>
      <c r="G34" s="512">
        <v>7193</v>
      </c>
    </row>
    <row r="35" spans="1:9" ht="14.25" customHeight="1">
      <c r="A35" s="511" t="s">
        <v>321</v>
      </c>
      <c r="B35" s="512">
        <v>2293</v>
      </c>
      <c r="C35" s="513">
        <v>130</v>
      </c>
      <c r="D35" s="513"/>
      <c r="E35" s="513"/>
      <c r="F35" s="513">
        <v>354</v>
      </c>
      <c r="G35" s="512">
        <v>5911</v>
      </c>
    </row>
    <row r="36" spans="1:9" ht="14.25" customHeight="1">
      <c r="A36" s="511" t="s">
        <v>234</v>
      </c>
      <c r="B36" s="512">
        <v>3372</v>
      </c>
      <c r="C36" s="513">
        <v>90</v>
      </c>
      <c r="D36" s="513"/>
      <c r="E36" s="513"/>
      <c r="F36" s="513">
        <v>212</v>
      </c>
      <c r="G36" s="512">
        <v>6489</v>
      </c>
    </row>
    <row r="37" spans="1:9" ht="14.25" customHeight="1">
      <c r="A37" s="511" t="s">
        <v>157</v>
      </c>
      <c r="B37" s="512">
        <v>2624</v>
      </c>
      <c r="C37" s="513"/>
      <c r="D37" s="513">
        <v>48</v>
      </c>
      <c r="E37" s="513"/>
      <c r="F37" s="513">
        <v>2</v>
      </c>
      <c r="G37" s="512">
        <v>5336</v>
      </c>
    </row>
    <row r="38" spans="1:9" ht="14.25" customHeight="1">
      <c r="A38" s="511" t="s">
        <v>164</v>
      </c>
      <c r="B38" s="512">
        <v>8438</v>
      </c>
      <c r="C38" s="513"/>
      <c r="D38" s="513"/>
      <c r="E38" s="513"/>
      <c r="F38" s="512">
        <v>2768</v>
      </c>
      <c r="G38" s="512">
        <v>87438</v>
      </c>
    </row>
    <row r="39" spans="1:9" ht="14.25" customHeight="1">
      <c r="A39" s="511" t="s">
        <v>166</v>
      </c>
      <c r="B39" s="512">
        <v>1232</v>
      </c>
      <c r="C39" s="513">
        <v>18</v>
      </c>
      <c r="D39" s="513">
        <v>32</v>
      </c>
      <c r="E39" s="513"/>
      <c r="F39" s="513">
        <v>121</v>
      </c>
      <c r="G39" s="512">
        <v>3359</v>
      </c>
    </row>
    <row r="40" spans="1:9" ht="14.25" customHeight="1">
      <c r="A40" s="511" t="s">
        <v>235</v>
      </c>
      <c r="B40" s="512">
        <v>11415</v>
      </c>
      <c r="C40" s="513">
        <v>37</v>
      </c>
      <c r="D40" s="513">
        <v>15</v>
      </c>
      <c r="E40" s="513"/>
      <c r="F40" s="513">
        <v>297</v>
      </c>
      <c r="G40" s="512">
        <v>20125</v>
      </c>
    </row>
    <row r="41" spans="1:9" ht="14.25" customHeight="1">
      <c r="A41" s="511" t="s">
        <v>167</v>
      </c>
      <c r="B41" s="512">
        <v>17918</v>
      </c>
      <c r="C41" s="513"/>
      <c r="D41" s="513"/>
      <c r="E41" s="512">
        <v>1371</v>
      </c>
      <c r="F41" s="512">
        <v>1053</v>
      </c>
      <c r="G41" s="512">
        <v>42956</v>
      </c>
    </row>
    <row r="42" spans="1:9" ht="14.25" customHeight="1">
      <c r="A42" s="511" t="s">
        <v>168</v>
      </c>
      <c r="B42" s="512">
        <v>4683</v>
      </c>
      <c r="C42" s="513"/>
      <c r="D42" s="513"/>
      <c r="E42" s="513"/>
      <c r="F42" s="513"/>
      <c r="G42" s="512">
        <v>8883</v>
      </c>
    </row>
    <row r="43" spans="1:9" ht="14.25" customHeight="1">
      <c r="A43" s="511" t="s">
        <v>188</v>
      </c>
      <c r="B43" s="512">
        <v>2617</v>
      </c>
      <c r="C43" s="513"/>
      <c r="D43" s="513"/>
      <c r="E43" s="513"/>
      <c r="F43" s="513">
        <v>19</v>
      </c>
      <c r="G43" s="512">
        <v>6054</v>
      </c>
    </row>
    <row r="44" spans="1:9" ht="14.25" customHeight="1">
      <c r="A44" s="511" t="s">
        <v>170</v>
      </c>
      <c r="B44" s="512">
        <v>37713</v>
      </c>
      <c r="C44" s="513">
        <v>101</v>
      </c>
      <c r="D44" s="513">
        <v>252</v>
      </c>
      <c r="E44" s="513"/>
      <c r="F44" s="513"/>
      <c r="G44" s="512">
        <v>93929</v>
      </c>
    </row>
    <row r="45" spans="1:9" ht="14.25" customHeight="1">
      <c r="A45" s="511" t="s">
        <v>171</v>
      </c>
      <c r="B45" s="512">
        <v>14337</v>
      </c>
      <c r="C45" s="513"/>
      <c r="D45" s="513"/>
      <c r="E45" s="513"/>
      <c r="F45" s="513">
        <v>84</v>
      </c>
      <c r="G45" s="512">
        <v>33481</v>
      </c>
    </row>
    <row r="46" spans="1:9" ht="14.25" customHeight="1">
      <c r="A46" s="511" t="s">
        <v>172</v>
      </c>
      <c r="B46" s="512">
        <v>5336</v>
      </c>
      <c r="C46" s="513"/>
      <c r="D46" s="513"/>
      <c r="E46" s="513"/>
      <c r="F46" s="513">
        <v>5</v>
      </c>
      <c r="G46" s="512">
        <v>8934</v>
      </c>
    </row>
    <row r="47" spans="1:9" ht="9.75" customHeight="1">
      <c r="A47" s="337"/>
      <c r="B47" s="338"/>
      <c r="C47" s="337"/>
      <c r="D47" s="337"/>
      <c r="E47" s="337"/>
      <c r="F47" s="337"/>
      <c r="G47" s="338"/>
      <c r="H47" s="70"/>
      <c r="I47" s="337"/>
    </row>
    <row r="48" spans="1:9" ht="14.25" customHeight="1">
      <c r="A48" s="353" t="s">
        <v>397</v>
      </c>
      <c r="B48" s="279"/>
      <c r="C48" s="279"/>
      <c r="D48" s="279"/>
      <c r="E48" s="279"/>
      <c r="F48" s="279"/>
      <c r="G48" s="279"/>
      <c r="H48" s="70"/>
    </row>
    <row r="49" spans="1:8" ht="12.75">
      <c r="A49" s="353" t="s">
        <v>398</v>
      </c>
      <c r="B49" s="279"/>
      <c r="C49" s="279"/>
      <c r="D49" s="279"/>
      <c r="E49" s="279"/>
      <c r="F49" s="279"/>
      <c r="G49" s="279"/>
      <c r="H49" s="70"/>
    </row>
    <row r="50" spans="1:8" ht="9.75" customHeight="1">
      <c r="A50" s="353"/>
      <c r="B50" s="279"/>
      <c r="C50" s="279"/>
      <c r="D50" s="279"/>
      <c r="E50" s="279"/>
      <c r="F50" s="279"/>
      <c r="G50" s="279"/>
      <c r="H50" s="70"/>
    </row>
    <row r="51" spans="1:8" ht="14.25" customHeight="1">
      <c r="A51" s="8" t="s">
        <v>11</v>
      </c>
      <c r="B51" s="30">
        <f>MEDIAN(B4:B46,'Total Non-Book A-L (2)'!B4:B50)</f>
        <v>7233</v>
      </c>
      <c r="C51" s="30">
        <f>MEDIAN(C4:C46,'Total Non-Book A-L (2)'!C4:C50)</f>
        <v>90</v>
      </c>
      <c r="D51" s="30">
        <f>MEDIAN(D4:D46,'Total Non-Book A-L (2)'!D4:D50)</f>
        <v>66</v>
      </c>
      <c r="E51" s="30">
        <f>MEDIAN(E4:E46,'Total Non-Book A-L (2)'!E4:E50)</f>
        <v>129.5</v>
      </c>
      <c r="F51" s="30">
        <f>MEDIAN(F4:F46,'Total Non-Book A-L (2)'!F4:F50)</f>
        <v>729</v>
      </c>
      <c r="G51" s="30">
        <f>MEDIAN(G4:G46,'Total Non-Book A-L (2)'!G4:G50)</f>
        <v>19118</v>
      </c>
      <c r="H51" s="108"/>
    </row>
    <row r="52" spans="1:8" ht="14.25" customHeight="1">
      <c r="A52" s="8" t="s">
        <v>10</v>
      </c>
      <c r="B52" s="30">
        <f>AVERAGE(B4:B46,'Total Non-Book A-L (2)'!B4:B50)</f>
        <v>11816.325842696629</v>
      </c>
      <c r="C52" s="30">
        <f>AVERAGE(C4:C46,'Total Non-Book A-L (2)'!C4:C50)</f>
        <v>85.333333333333329</v>
      </c>
      <c r="D52" s="30">
        <f>AVERAGE(D4:D46,'Total Non-Book A-L (2)'!D4:D50)</f>
        <v>331.16363636363639</v>
      </c>
      <c r="E52" s="30">
        <f>AVERAGE(E4:E46,'Total Non-Book A-L (2)'!E4:E50)</f>
        <v>633.4</v>
      </c>
      <c r="F52" s="30">
        <f>AVERAGE(F4:F46,'Total Non-Book A-L (2)'!F4:F50)</f>
        <v>1792.5396825396826</v>
      </c>
      <c r="G52" s="30">
        <f>AVERAGE(G4:G46,'Total Non-Book A-L (2)'!G4:G50)</f>
        <v>31264.955555555556</v>
      </c>
      <c r="H52" s="108"/>
    </row>
    <row r="53" spans="1:8" ht="14.25" customHeight="1">
      <c r="A53" s="8" t="s">
        <v>237</v>
      </c>
      <c r="B53" s="30">
        <f>SUM(B4:B46,'Total Non-Book A-L (2)'!B4:B50)</f>
        <v>1051653</v>
      </c>
      <c r="C53" s="30">
        <f>SUM(C4:C46,'Total Non-Book A-L (2)'!C4:C50)</f>
        <v>1280</v>
      </c>
      <c r="D53" s="30">
        <f>SUM(D4:D46,'Total Non-Book A-L (2)'!D4:D50)</f>
        <v>18214</v>
      </c>
      <c r="E53" s="30">
        <f>SUM(E4:E46,'Total Non-Book A-L (2)'!E4:E50)</f>
        <v>6334</v>
      </c>
      <c r="F53" s="30">
        <f>SUM(F4:F46,'Total Non-Book A-L (2)'!F4:F50)</f>
        <v>112930</v>
      </c>
      <c r="G53" s="30">
        <f>SUM(G4:G46,'Total Non-Book A-L (2)'!G4:G50)</f>
        <v>2813846</v>
      </c>
      <c r="H53" s="267"/>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X534"/>
  <sheetViews>
    <sheetView zoomScaleNormal="100" workbookViewId="0">
      <pane ySplit="3" topLeftCell="A4" activePane="bottomLeft" state="frozen"/>
      <selection activeCell="J2" sqref="J2"/>
      <selection pane="bottomLeft" activeCell="I2" sqref="I2"/>
    </sheetView>
  </sheetViews>
  <sheetFormatPr defaultColWidth="9.140625" defaultRowHeight="14.25" customHeight="1"/>
  <cols>
    <col min="1" max="1" width="18.85546875" customWidth="1"/>
    <col min="2" max="3" width="10.7109375" bestFit="1" customWidth="1"/>
    <col min="4" max="4" width="10.140625" bestFit="1" customWidth="1"/>
    <col min="5" max="5" width="10.7109375" bestFit="1" customWidth="1"/>
    <col min="6" max="6" width="11.28515625" bestFit="1" customWidth="1"/>
    <col min="7" max="7" width="10.85546875" style="37" customWidth="1"/>
    <col min="8" max="8" width="10" style="5" customWidth="1"/>
    <col min="9" max="9" width="18.28515625" style="3" bestFit="1" customWidth="1"/>
    <col min="10" max="10" width="14" customWidth="1"/>
    <col min="11" max="11" width="16.7109375" customWidth="1"/>
    <col min="12" max="12" width="16.42578125" customWidth="1"/>
    <col min="13" max="13" width="14.42578125" bestFit="1" customWidth="1"/>
    <col min="15" max="15" width="12.7109375" customWidth="1"/>
    <col min="16" max="16" width="11.42578125" customWidth="1"/>
    <col min="17" max="17" width="9.5703125" bestFit="1" customWidth="1"/>
    <col min="18" max="18" width="8.5703125" customWidth="1"/>
    <col min="19" max="19" width="9.140625" style="54"/>
  </cols>
  <sheetData>
    <row r="1" spans="1:24" ht="14.25" customHeight="1">
      <c r="A1" s="10" t="s">
        <v>399</v>
      </c>
      <c r="I1" s="117"/>
      <c r="J1" s="3"/>
      <c r="K1" s="3"/>
      <c r="L1" s="3"/>
      <c r="M1" s="3"/>
      <c r="O1" s="3"/>
      <c r="P1" s="3"/>
      <c r="Q1" s="3"/>
      <c r="S1" s="3"/>
    </row>
    <row r="2" spans="1:24" ht="14.25" customHeight="1">
      <c r="A2" s="178"/>
      <c r="J2" s="3"/>
      <c r="K2" s="3"/>
      <c r="L2" s="3"/>
      <c r="M2" s="3"/>
      <c r="O2" s="3"/>
      <c r="P2" s="3"/>
      <c r="Q2" s="3"/>
      <c r="S2" s="3"/>
    </row>
    <row r="3" spans="1:24" ht="24.95" customHeight="1">
      <c r="A3" s="26"/>
      <c r="B3" s="311" t="s">
        <v>400</v>
      </c>
      <c r="C3" s="311" t="s">
        <v>401</v>
      </c>
      <c r="D3" s="311" t="s">
        <v>402</v>
      </c>
      <c r="E3" s="311" t="s">
        <v>403</v>
      </c>
      <c r="F3" s="212" t="s">
        <v>404</v>
      </c>
      <c r="G3" s="212" t="s">
        <v>405</v>
      </c>
      <c r="H3" s="212" t="s">
        <v>406</v>
      </c>
      <c r="I3" s="8"/>
      <c r="J3" s="511"/>
      <c r="K3" s="515"/>
      <c r="L3" s="515"/>
      <c r="M3" s="515"/>
      <c r="O3" s="515"/>
      <c r="P3" s="515"/>
      <c r="Q3" s="515"/>
      <c r="R3" s="389"/>
      <c r="S3" s="203"/>
      <c r="T3" s="183"/>
      <c r="U3" s="183"/>
      <c r="V3" s="183"/>
      <c r="W3" s="183"/>
      <c r="X3" s="183"/>
    </row>
    <row r="4" spans="1:24" ht="14.25" customHeight="1">
      <c r="A4" s="511" t="s">
        <v>313</v>
      </c>
      <c r="B4" s="513">
        <v>115</v>
      </c>
      <c r="C4" s="513">
        <v>4</v>
      </c>
      <c r="D4" s="513">
        <v>5</v>
      </c>
      <c r="E4" s="3">
        <f>SUM(B4:D4)</f>
        <v>124</v>
      </c>
      <c r="F4" s="513">
        <v>13</v>
      </c>
      <c r="G4" s="512">
        <v>3435</v>
      </c>
      <c r="H4" s="512">
        <v>3572</v>
      </c>
      <c r="S4" s="3"/>
    </row>
    <row r="5" spans="1:24" ht="14.25" customHeight="1">
      <c r="A5" s="511" t="s">
        <v>185</v>
      </c>
      <c r="B5" s="513">
        <v>106</v>
      </c>
      <c r="C5" s="513">
        <v>3</v>
      </c>
      <c r="D5" s="513">
        <v>1</v>
      </c>
      <c r="E5" s="3">
        <f t="shared" ref="E5:E50" si="0">SUM(B5:D5)</f>
        <v>110</v>
      </c>
      <c r="F5" s="513">
        <v>13</v>
      </c>
      <c r="G5" s="512">
        <v>6720</v>
      </c>
      <c r="H5" s="512">
        <v>6843</v>
      </c>
      <c r="S5" s="3"/>
    </row>
    <row r="6" spans="1:24" ht="14.25" customHeight="1">
      <c r="A6" s="511" t="s">
        <v>28</v>
      </c>
      <c r="B6" s="513">
        <v>10</v>
      </c>
      <c r="C6" s="513"/>
      <c r="D6" s="513"/>
      <c r="E6" s="3">
        <f t="shared" si="0"/>
        <v>10</v>
      </c>
      <c r="F6" s="513"/>
      <c r="G6" s="513"/>
      <c r="H6" s="513">
        <v>10</v>
      </c>
      <c r="S6" s="3"/>
    </row>
    <row r="7" spans="1:24" ht="14.25" customHeight="1">
      <c r="A7" s="511" t="s">
        <v>29</v>
      </c>
      <c r="B7" s="513">
        <v>70</v>
      </c>
      <c r="C7" s="513">
        <v>1</v>
      </c>
      <c r="D7" s="513"/>
      <c r="E7" s="3">
        <f t="shared" si="0"/>
        <v>71</v>
      </c>
      <c r="F7" s="513">
        <v>8</v>
      </c>
      <c r="G7" s="513">
        <v>117</v>
      </c>
      <c r="H7" s="513">
        <v>196</v>
      </c>
      <c r="S7" s="3"/>
    </row>
    <row r="8" spans="1:24" ht="14.25" customHeight="1">
      <c r="A8" s="511" t="s">
        <v>31</v>
      </c>
      <c r="B8" s="513">
        <v>165</v>
      </c>
      <c r="C8" s="513">
        <v>2</v>
      </c>
      <c r="D8" s="513">
        <v>16</v>
      </c>
      <c r="E8" s="3">
        <f t="shared" si="0"/>
        <v>183</v>
      </c>
      <c r="F8" s="513">
        <v>32</v>
      </c>
      <c r="G8" s="513">
        <v>96</v>
      </c>
      <c r="H8" s="513">
        <v>311</v>
      </c>
      <c r="S8" s="3"/>
    </row>
    <row r="9" spans="1:24" ht="14.25" customHeight="1">
      <c r="A9" s="511" t="s">
        <v>32</v>
      </c>
      <c r="B9" s="513">
        <v>67</v>
      </c>
      <c r="C9" s="513">
        <v>3</v>
      </c>
      <c r="D9" s="513">
        <v>4</v>
      </c>
      <c r="E9" s="3">
        <f t="shared" si="0"/>
        <v>74</v>
      </c>
      <c r="F9" s="513">
        <v>9</v>
      </c>
      <c r="G9" s="513">
        <v>320</v>
      </c>
      <c r="H9" s="513">
        <v>403</v>
      </c>
      <c r="S9" s="3"/>
    </row>
    <row r="10" spans="1:24" ht="14.25" customHeight="1">
      <c r="A10" s="511" t="s">
        <v>36</v>
      </c>
      <c r="B10" s="513">
        <v>15</v>
      </c>
      <c r="C10" s="513"/>
      <c r="D10" s="513"/>
      <c r="E10" s="3">
        <f t="shared" si="0"/>
        <v>15</v>
      </c>
      <c r="F10" s="513">
        <v>6</v>
      </c>
      <c r="G10" s="512">
        <v>3552</v>
      </c>
      <c r="H10" s="512">
        <v>3573</v>
      </c>
      <c r="S10" s="3"/>
    </row>
    <row r="11" spans="1:24" ht="14.25" customHeight="1">
      <c r="A11" s="511" t="s">
        <v>209</v>
      </c>
      <c r="B11" s="513">
        <v>20</v>
      </c>
      <c r="C11" s="513"/>
      <c r="D11" s="513"/>
      <c r="E11" s="3">
        <f t="shared" si="0"/>
        <v>20</v>
      </c>
      <c r="F11" s="513">
        <v>9</v>
      </c>
      <c r="G11" s="513">
        <v>778</v>
      </c>
      <c r="H11" s="513">
        <v>807</v>
      </c>
      <c r="S11" s="3"/>
    </row>
    <row r="12" spans="1:24" ht="14.25" customHeight="1">
      <c r="A12" s="511" t="s">
        <v>37</v>
      </c>
      <c r="B12" s="513">
        <v>395</v>
      </c>
      <c r="C12" s="513">
        <v>7</v>
      </c>
      <c r="D12" s="513">
        <v>12</v>
      </c>
      <c r="E12" s="3">
        <f t="shared" si="0"/>
        <v>414</v>
      </c>
      <c r="F12" s="513">
        <v>21</v>
      </c>
      <c r="G12" s="512">
        <v>7451</v>
      </c>
      <c r="H12" s="512">
        <v>7886</v>
      </c>
      <c r="S12" s="3"/>
    </row>
    <row r="13" spans="1:24" ht="14.25" customHeight="1">
      <c r="A13" s="511" t="s">
        <v>41</v>
      </c>
      <c r="B13" s="513">
        <v>172</v>
      </c>
      <c r="C13" s="513">
        <v>2</v>
      </c>
      <c r="D13" s="513">
        <v>3</v>
      </c>
      <c r="E13" s="3">
        <f t="shared" si="0"/>
        <v>177</v>
      </c>
      <c r="F13" s="513">
        <v>19</v>
      </c>
      <c r="G13" s="513">
        <v>98</v>
      </c>
      <c r="H13" s="513">
        <v>294</v>
      </c>
      <c r="S13" s="3"/>
    </row>
    <row r="14" spans="1:24" ht="14.25" customHeight="1">
      <c r="A14" s="511" t="s">
        <v>43</v>
      </c>
      <c r="B14" s="513">
        <v>46</v>
      </c>
      <c r="C14" s="513"/>
      <c r="D14" s="513">
        <v>8</v>
      </c>
      <c r="E14" s="3">
        <f t="shared" si="0"/>
        <v>54</v>
      </c>
      <c r="F14" s="513">
        <v>1</v>
      </c>
      <c r="G14" s="512">
        <v>3454</v>
      </c>
      <c r="H14" s="512">
        <v>3509</v>
      </c>
      <c r="S14" s="3"/>
    </row>
    <row r="15" spans="1:24" ht="14.25" customHeight="1">
      <c r="A15" s="511" t="s">
        <v>47</v>
      </c>
      <c r="B15" s="513">
        <v>30</v>
      </c>
      <c r="C15" s="513"/>
      <c r="D15" s="513"/>
      <c r="E15" s="3">
        <f t="shared" si="0"/>
        <v>30</v>
      </c>
      <c r="F15" s="513">
        <v>4</v>
      </c>
      <c r="G15" s="513"/>
      <c r="H15" s="513">
        <v>34</v>
      </c>
      <c r="S15" s="3"/>
    </row>
    <row r="16" spans="1:24" ht="14.25" customHeight="1">
      <c r="A16" s="511" t="s">
        <v>49</v>
      </c>
      <c r="B16" s="513">
        <v>42</v>
      </c>
      <c r="C16" s="513"/>
      <c r="D16" s="513">
        <v>5</v>
      </c>
      <c r="E16" s="3">
        <f t="shared" si="0"/>
        <v>47</v>
      </c>
      <c r="F16" s="513">
        <v>6</v>
      </c>
      <c r="G16" s="513">
        <v>110</v>
      </c>
      <c r="H16" s="513">
        <v>163</v>
      </c>
      <c r="S16" s="3"/>
    </row>
    <row r="17" spans="1:19" ht="14.25" customHeight="1">
      <c r="A17" s="511" t="s">
        <v>52</v>
      </c>
      <c r="B17" s="513">
        <v>63</v>
      </c>
      <c r="C17" s="513"/>
      <c r="D17" s="513">
        <v>2</v>
      </c>
      <c r="E17" s="3">
        <f t="shared" si="0"/>
        <v>65</v>
      </c>
      <c r="F17" s="513">
        <v>9</v>
      </c>
      <c r="G17" s="513">
        <v>67</v>
      </c>
      <c r="H17" s="513">
        <v>141</v>
      </c>
      <c r="S17" s="3"/>
    </row>
    <row r="18" spans="1:19" ht="14.25" customHeight="1">
      <c r="A18" s="511" t="s">
        <v>54</v>
      </c>
      <c r="B18" s="513">
        <v>216</v>
      </c>
      <c r="C18" s="513">
        <v>23</v>
      </c>
      <c r="D18" s="513">
        <v>41</v>
      </c>
      <c r="E18" s="3">
        <f t="shared" si="0"/>
        <v>280</v>
      </c>
      <c r="F18" s="513">
        <v>19</v>
      </c>
      <c r="G18" s="513">
        <v>177</v>
      </c>
      <c r="H18" s="513">
        <v>476</v>
      </c>
      <c r="S18" s="3"/>
    </row>
    <row r="19" spans="1:19" ht="14.25" customHeight="1">
      <c r="A19" s="511" t="s">
        <v>56</v>
      </c>
      <c r="B19" s="513">
        <v>159</v>
      </c>
      <c r="C19" s="513">
        <v>2</v>
      </c>
      <c r="D19" s="513">
        <v>5</v>
      </c>
      <c r="E19" s="3">
        <f t="shared" si="0"/>
        <v>166</v>
      </c>
      <c r="F19" s="513">
        <v>13</v>
      </c>
      <c r="G19" s="513">
        <v>2</v>
      </c>
      <c r="H19" s="513">
        <v>181</v>
      </c>
      <c r="S19" s="3"/>
    </row>
    <row r="20" spans="1:19" ht="14.25" customHeight="1">
      <c r="A20" s="511" t="s">
        <v>57</v>
      </c>
      <c r="B20" s="513">
        <v>391</v>
      </c>
      <c r="C20" s="513">
        <v>13</v>
      </c>
      <c r="D20" s="513">
        <v>24</v>
      </c>
      <c r="E20" s="3">
        <f t="shared" si="0"/>
        <v>428</v>
      </c>
      <c r="F20" s="513">
        <v>30</v>
      </c>
      <c r="G20" s="512">
        <v>2281</v>
      </c>
      <c r="H20" s="512">
        <v>2739</v>
      </c>
      <c r="S20" s="3"/>
    </row>
    <row r="21" spans="1:19" ht="14.25" customHeight="1">
      <c r="A21" s="511" t="s">
        <v>59</v>
      </c>
      <c r="B21" s="513">
        <v>128</v>
      </c>
      <c r="C21" s="513"/>
      <c r="D21" s="513">
        <v>12</v>
      </c>
      <c r="E21" s="3">
        <f t="shared" si="0"/>
        <v>140</v>
      </c>
      <c r="F21" s="513">
        <v>29</v>
      </c>
      <c r="G21" s="513">
        <v>193</v>
      </c>
      <c r="H21" s="513">
        <v>362</v>
      </c>
      <c r="S21" s="3"/>
    </row>
    <row r="22" spans="1:19" ht="14.25" customHeight="1">
      <c r="A22" s="511" t="s">
        <v>316</v>
      </c>
      <c r="B22" s="513">
        <v>24</v>
      </c>
      <c r="C22" s="513"/>
      <c r="D22" s="513"/>
      <c r="E22" s="3">
        <f t="shared" si="0"/>
        <v>24</v>
      </c>
      <c r="F22" s="513">
        <v>5</v>
      </c>
      <c r="G22" s="513">
        <v>537</v>
      </c>
      <c r="H22" s="513">
        <v>566</v>
      </c>
      <c r="S22" s="3"/>
    </row>
    <row r="23" spans="1:19" ht="14.25" customHeight="1">
      <c r="A23" s="511" t="s">
        <v>317</v>
      </c>
      <c r="B23" s="513">
        <v>133</v>
      </c>
      <c r="C23" s="513">
        <v>1</v>
      </c>
      <c r="D23" s="513">
        <v>3</v>
      </c>
      <c r="E23" s="3">
        <f t="shared" si="0"/>
        <v>137</v>
      </c>
      <c r="F23" s="513">
        <v>29</v>
      </c>
      <c r="G23" s="513">
        <v>62</v>
      </c>
      <c r="H23" s="513">
        <v>228</v>
      </c>
      <c r="S23" s="3"/>
    </row>
    <row r="24" spans="1:19" ht="14.25" customHeight="1">
      <c r="A24" s="511" t="s">
        <v>217</v>
      </c>
      <c r="B24" s="513">
        <v>171</v>
      </c>
      <c r="C24" s="513">
        <v>6</v>
      </c>
      <c r="D24" s="513">
        <v>7</v>
      </c>
      <c r="E24" s="3">
        <f t="shared" si="0"/>
        <v>184</v>
      </c>
      <c r="F24" s="513">
        <v>15</v>
      </c>
      <c r="G24" s="513">
        <v>50</v>
      </c>
      <c r="H24" s="513">
        <v>249</v>
      </c>
      <c r="S24" s="3"/>
    </row>
    <row r="25" spans="1:19" ht="14.25" customHeight="1">
      <c r="A25" s="511" t="s">
        <v>60</v>
      </c>
      <c r="B25" s="513">
        <v>99</v>
      </c>
      <c r="C25" s="513"/>
      <c r="D25" s="513"/>
      <c r="E25" s="3">
        <f t="shared" si="0"/>
        <v>99</v>
      </c>
      <c r="F25" s="513">
        <v>6</v>
      </c>
      <c r="G25" s="513">
        <v>156</v>
      </c>
      <c r="H25" s="513">
        <v>261</v>
      </c>
      <c r="S25" s="3"/>
    </row>
    <row r="26" spans="1:19" ht="14.25" customHeight="1">
      <c r="A26" s="511" t="s">
        <v>319</v>
      </c>
      <c r="B26" s="513">
        <v>123</v>
      </c>
      <c r="C26" s="513">
        <v>6</v>
      </c>
      <c r="D26" s="513">
        <v>10</v>
      </c>
      <c r="E26" s="3">
        <f t="shared" si="0"/>
        <v>139</v>
      </c>
      <c r="F26" s="513">
        <v>29</v>
      </c>
      <c r="G26" s="513">
        <v>99</v>
      </c>
      <c r="H26" s="513">
        <v>267</v>
      </c>
      <c r="S26" s="3"/>
    </row>
    <row r="27" spans="1:19" ht="14.25" customHeight="1">
      <c r="A27" s="511" t="s">
        <v>63</v>
      </c>
      <c r="B27" s="513">
        <v>35</v>
      </c>
      <c r="C27" s="513">
        <v>1</v>
      </c>
      <c r="D27" s="513">
        <v>6</v>
      </c>
      <c r="E27" s="3">
        <f t="shared" si="0"/>
        <v>42</v>
      </c>
      <c r="F27" s="513">
        <v>3</v>
      </c>
      <c r="G27" s="513"/>
      <c r="H27" s="513">
        <v>45</v>
      </c>
      <c r="S27" s="3"/>
    </row>
    <row r="28" spans="1:19" ht="14.25" customHeight="1">
      <c r="A28" s="511" t="s">
        <v>65</v>
      </c>
      <c r="B28" s="513">
        <v>143</v>
      </c>
      <c r="C28" s="513"/>
      <c r="D28" s="513">
        <v>12</v>
      </c>
      <c r="E28" s="3">
        <f t="shared" si="0"/>
        <v>155</v>
      </c>
      <c r="F28" s="513">
        <v>6</v>
      </c>
      <c r="G28" s="512">
        <v>12065</v>
      </c>
      <c r="H28" s="512">
        <v>12226</v>
      </c>
      <c r="S28" s="3"/>
    </row>
    <row r="29" spans="1:19" ht="14.25" customHeight="1">
      <c r="A29" s="511" t="s">
        <v>70</v>
      </c>
      <c r="B29" s="513">
        <v>143</v>
      </c>
      <c r="C29" s="513">
        <v>1</v>
      </c>
      <c r="D29" s="513">
        <v>5</v>
      </c>
      <c r="E29" s="3">
        <f t="shared" si="0"/>
        <v>149</v>
      </c>
      <c r="F29" s="513">
        <v>66</v>
      </c>
      <c r="G29" s="513">
        <v>98</v>
      </c>
      <c r="H29" s="513">
        <v>313</v>
      </c>
      <c r="S29" s="3"/>
    </row>
    <row r="30" spans="1:19" ht="14.25" customHeight="1">
      <c r="A30" s="511" t="s">
        <v>74</v>
      </c>
      <c r="B30" s="513">
        <v>50</v>
      </c>
      <c r="C30" s="513">
        <v>2</v>
      </c>
      <c r="D30" s="513">
        <v>8</v>
      </c>
      <c r="E30" s="3">
        <f t="shared" si="0"/>
        <v>60</v>
      </c>
      <c r="F30" s="513">
        <v>11</v>
      </c>
      <c r="G30" s="513">
        <v>322</v>
      </c>
      <c r="H30" s="513">
        <v>393</v>
      </c>
      <c r="S30" s="3"/>
    </row>
    <row r="31" spans="1:19" ht="14.25" customHeight="1">
      <c r="A31" s="511" t="s">
        <v>75</v>
      </c>
      <c r="B31" s="513">
        <v>68</v>
      </c>
      <c r="C31" s="513"/>
      <c r="D31" s="513">
        <v>6</v>
      </c>
      <c r="E31" s="3">
        <f t="shared" si="0"/>
        <v>74</v>
      </c>
      <c r="F31" s="513">
        <v>25</v>
      </c>
      <c r="G31" s="512">
        <v>6849</v>
      </c>
      <c r="H31" s="512">
        <v>6948</v>
      </c>
      <c r="S31" s="3"/>
    </row>
    <row r="32" spans="1:19" ht="14.25" customHeight="1">
      <c r="A32" s="511" t="s">
        <v>78</v>
      </c>
      <c r="B32" s="513">
        <v>182</v>
      </c>
      <c r="C32" s="513">
        <v>4</v>
      </c>
      <c r="D32" s="513">
        <v>13</v>
      </c>
      <c r="E32" s="3">
        <f t="shared" si="0"/>
        <v>199</v>
      </c>
      <c r="F32" s="513">
        <v>25</v>
      </c>
      <c r="G32" s="512">
        <v>8346</v>
      </c>
      <c r="H32" s="512">
        <v>8570</v>
      </c>
      <c r="S32" s="3"/>
    </row>
    <row r="33" spans="1:19" ht="14.25" customHeight="1">
      <c r="A33" s="511" t="s">
        <v>80</v>
      </c>
      <c r="B33" s="513">
        <v>28</v>
      </c>
      <c r="C33" s="513"/>
      <c r="D33" s="513"/>
      <c r="E33" s="3">
        <f t="shared" si="0"/>
        <v>28</v>
      </c>
      <c r="F33" s="513">
        <v>5</v>
      </c>
      <c r="G33" s="512">
        <v>6720</v>
      </c>
      <c r="H33" s="512">
        <v>6753</v>
      </c>
      <c r="S33" s="3"/>
    </row>
    <row r="34" spans="1:19" ht="14.25" customHeight="1">
      <c r="A34" s="511" t="s">
        <v>81</v>
      </c>
      <c r="B34" s="513">
        <v>74</v>
      </c>
      <c r="C34" s="513">
        <v>1</v>
      </c>
      <c r="D34" s="513">
        <v>2</v>
      </c>
      <c r="E34" s="3">
        <f t="shared" si="0"/>
        <v>77</v>
      </c>
      <c r="F34" s="513">
        <v>5</v>
      </c>
      <c r="G34" s="512">
        <v>3538</v>
      </c>
      <c r="H34" s="512">
        <v>3620</v>
      </c>
      <c r="S34" s="3"/>
    </row>
    <row r="35" spans="1:19" ht="14.25" customHeight="1">
      <c r="A35" s="511" t="s">
        <v>221</v>
      </c>
      <c r="B35" s="513">
        <v>36</v>
      </c>
      <c r="C35" s="513"/>
      <c r="D35" s="513">
        <v>3</v>
      </c>
      <c r="E35" s="3">
        <f t="shared" si="0"/>
        <v>39</v>
      </c>
      <c r="F35" s="513">
        <v>2</v>
      </c>
      <c r="G35" s="513"/>
      <c r="H35" s="513">
        <v>41</v>
      </c>
      <c r="S35" s="3"/>
    </row>
    <row r="36" spans="1:19" ht="14.25" customHeight="1">
      <c r="A36" s="511" t="s">
        <v>85</v>
      </c>
      <c r="B36" s="513">
        <v>15</v>
      </c>
      <c r="C36" s="513">
        <v>1</v>
      </c>
      <c r="D36" s="513"/>
      <c r="E36" s="3">
        <f t="shared" si="0"/>
        <v>16</v>
      </c>
      <c r="F36" s="513">
        <v>4</v>
      </c>
      <c r="G36" s="513">
        <v>117</v>
      </c>
      <c r="H36" s="513">
        <v>137</v>
      </c>
      <c r="S36" s="3"/>
    </row>
    <row r="37" spans="1:19" ht="14.25" customHeight="1">
      <c r="A37" s="511" t="s">
        <v>88</v>
      </c>
      <c r="B37" s="513">
        <v>72</v>
      </c>
      <c r="C37" s="513">
        <v>2</v>
      </c>
      <c r="D37" s="513"/>
      <c r="E37" s="3">
        <f t="shared" si="0"/>
        <v>74</v>
      </c>
      <c r="F37" s="513">
        <v>7</v>
      </c>
      <c r="G37" s="513">
        <v>19</v>
      </c>
      <c r="H37" s="513">
        <v>100</v>
      </c>
      <c r="S37" s="3"/>
    </row>
    <row r="38" spans="1:19" ht="14.25" customHeight="1">
      <c r="A38" s="511" t="s">
        <v>222</v>
      </c>
      <c r="B38" s="513">
        <v>123</v>
      </c>
      <c r="C38" s="513">
        <v>6</v>
      </c>
      <c r="D38" s="513">
        <v>5</v>
      </c>
      <c r="E38" s="3">
        <f t="shared" si="0"/>
        <v>134</v>
      </c>
      <c r="F38" s="513">
        <v>12</v>
      </c>
      <c r="G38" s="512">
        <v>14092</v>
      </c>
      <c r="H38" s="512">
        <v>14238</v>
      </c>
      <c r="S38" s="3"/>
    </row>
    <row r="39" spans="1:19" ht="14.25" customHeight="1">
      <c r="A39" s="511" t="s">
        <v>91</v>
      </c>
      <c r="B39" s="513">
        <v>14</v>
      </c>
      <c r="C39" s="513"/>
      <c r="D39" s="513">
        <v>2</v>
      </c>
      <c r="E39" s="3">
        <f t="shared" si="0"/>
        <v>16</v>
      </c>
      <c r="F39" s="513">
        <v>2</v>
      </c>
      <c r="G39" s="513">
        <v>354</v>
      </c>
      <c r="H39" s="513">
        <v>372</v>
      </c>
      <c r="S39" s="3"/>
    </row>
    <row r="40" spans="1:19" ht="14.25" customHeight="1">
      <c r="A40" s="511" t="s">
        <v>92</v>
      </c>
      <c r="B40" s="513">
        <v>209</v>
      </c>
      <c r="C40" s="513">
        <v>4</v>
      </c>
      <c r="D40" s="513">
        <v>4</v>
      </c>
      <c r="E40" s="3">
        <f t="shared" si="0"/>
        <v>217</v>
      </c>
      <c r="F40" s="513">
        <v>33</v>
      </c>
      <c r="G40" s="512">
        <v>5840</v>
      </c>
      <c r="H40" s="512">
        <v>6090</v>
      </c>
      <c r="S40" s="3"/>
    </row>
    <row r="41" spans="1:19" ht="14.25" customHeight="1">
      <c r="A41" s="511" t="s">
        <v>187</v>
      </c>
      <c r="B41" s="513">
        <v>165</v>
      </c>
      <c r="C41" s="513">
        <v>4</v>
      </c>
      <c r="D41" s="513">
        <v>4</v>
      </c>
      <c r="E41" s="3">
        <f t="shared" si="0"/>
        <v>173</v>
      </c>
      <c r="F41" s="513">
        <v>18</v>
      </c>
      <c r="G41" s="512">
        <v>10117</v>
      </c>
      <c r="H41" s="512">
        <v>10308</v>
      </c>
      <c r="S41" s="3"/>
    </row>
    <row r="42" spans="1:19" ht="14.25" customHeight="1">
      <c r="A42" s="511" t="s">
        <v>97</v>
      </c>
      <c r="B42" s="513">
        <v>39</v>
      </c>
      <c r="C42" s="513"/>
      <c r="D42" s="513">
        <v>1</v>
      </c>
      <c r="E42" s="3">
        <f t="shared" si="0"/>
        <v>40</v>
      </c>
      <c r="F42" s="513">
        <v>9</v>
      </c>
      <c r="G42" s="512">
        <v>7318</v>
      </c>
      <c r="H42" s="512">
        <v>7367</v>
      </c>
      <c r="S42" s="3"/>
    </row>
    <row r="43" spans="1:19" ht="14.25" customHeight="1">
      <c r="A43" s="511" t="s">
        <v>99</v>
      </c>
      <c r="B43" s="513">
        <v>28</v>
      </c>
      <c r="C43" s="513">
        <v>1</v>
      </c>
      <c r="D43" s="513">
        <v>3</v>
      </c>
      <c r="E43" s="3">
        <f t="shared" si="0"/>
        <v>32</v>
      </c>
      <c r="F43" s="513">
        <v>10</v>
      </c>
      <c r="G43" s="513">
        <v>42</v>
      </c>
      <c r="H43" s="513">
        <v>84</v>
      </c>
      <c r="S43" s="3"/>
    </row>
    <row r="44" spans="1:19" ht="14.25" customHeight="1">
      <c r="A44" s="511" t="s">
        <v>100</v>
      </c>
      <c r="B44" s="513">
        <v>52</v>
      </c>
      <c r="C44" s="513">
        <v>3</v>
      </c>
      <c r="D44" s="513">
        <v>6</v>
      </c>
      <c r="E44" s="3">
        <f t="shared" si="0"/>
        <v>61</v>
      </c>
      <c r="F44" s="513">
        <v>7</v>
      </c>
      <c r="G44" s="513">
        <v>453</v>
      </c>
      <c r="H44" s="513">
        <v>521</v>
      </c>
      <c r="S44" s="3"/>
    </row>
    <row r="45" spans="1:19" ht="14.25" customHeight="1">
      <c r="A45" s="511" t="s">
        <v>223</v>
      </c>
      <c r="B45" s="513">
        <v>164</v>
      </c>
      <c r="C45" s="513">
        <v>12</v>
      </c>
      <c r="D45" s="513">
        <v>9</v>
      </c>
      <c r="E45" s="3">
        <f t="shared" si="0"/>
        <v>185</v>
      </c>
      <c r="F45" s="513">
        <v>15</v>
      </c>
      <c r="G45" s="512">
        <v>2945</v>
      </c>
      <c r="H45" s="512">
        <v>3145</v>
      </c>
      <c r="S45" s="3"/>
    </row>
    <row r="46" spans="1:19" ht="14.25" customHeight="1">
      <c r="A46" s="511" t="s">
        <v>103</v>
      </c>
      <c r="B46" s="513">
        <v>22</v>
      </c>
      <c r="C46" s="513">
        <v>3</v>
      </c>
      <c r="D46" s="513"/>
      <c r="E46" s="3">
        <f t="shared" si="0"/>
        <v>25</v>
      </c>
      <c r="F46" s="513">
        <v>5</v>
      </c>
      <c r="G46" s="513"/>
      <c r="H46" s="513">
        <v>30</v>
      </c>
      <c r="S46" s="3"/>
    </row>
    <row r="47" spans="1:19" ht="14.25" customHeight="1">
      <c r="A47" s="511" t="s">
        <v>105</v>
      </c>
      <c r="B47" s="513">
        <v>488</v>
      </c>
      <c r="C47" s="513">
        <v>5</v>
      </c>
      <c r="D47" s="513">
        <v>9</v>
      </c>
      <c r="E47" s="3">
        <f t="shared" si="0"/>
        <v>502</v>
      </c>
      <c r="F47" s="513">
        <v>12</v>
      </c>
      <c r="G47" s="513">
        <v>254</v>
      </c>
      <c r="H47" s="513">
        <v>768</v>
      </c>
      <c r="S47" s="3"/>
    </row>
    <row r="48" spans="1:19" ht="14.25" customHeight="1">
      <c r="A48" s="511" t="s">
        <v>106</v>
      </c>
      <c r="B48" s="513">
        <v>152</v>
      </c>
      <c r="C48" s="513">
        <v>2</v>
      </c>
      <c r="D48" s="513">
        <v>4</v>
      </c>
      <c r="E48" s="3">
        <f t="shared" si="0"/>
        <v>158</v>
      </c>
      <c r="F48" s="513">
        <v>14</v>
      </c>
      <c r="G48" s="512">
        <v>4790</v>
      </c>
      <c r="H48" s="512">
        <v>4962</v>
      </c>
      <c r="S48" s="3"/>
    </row>
    <row r="49" spans="1:19" ht="14.25" customHeight="1">
      <c r="A49" s="511" t="s">
        <v>107</v>
      </c>
      <c r="B49" s="513">
        <v>19</v>
      </c>
      <c r="C49" s="513">
        <v>1</v>
      </c>
      <c r="D49" s="513">
        <v>1</v>
      </c>
      <c r="E49" s="3">
        <f t="shared" si="0"/>
        <v>21</v>
      </c>
      <c r="F49" s="513">
        <v>8</v>
      </c>
      <c r="G49" s="513">
        <v>358</v>
      </c>
      <c r="H49" s="513">
        <v>387</v>
      </c>
      <c r="S49" s="3"/>
    </row>
    <row r="50" spans="1:19" ht="14.25" customHeight="1">
      <c r="A50" s="511" t="s">
        <v>109</v>
      </c>
      <c r="B50" s="513">
        <v>39</v>
      </c>
      <c r="C50" s="513"/>
      <c r="D50" s="513">
        <v>1</v>
      </c>
      <c r="E50" s="3">
        <f t="shared" si="0"/>
        <v>40</v>
      </c>
      <c r="F50" s="513">
        <v>11</v>
      </c>
      <c r="G50" s="512">
        <v>2800</v>
      </c>
      <c r="H50" s="512">
        <v>2851</v>
      </c>
      <c r="S50" s="3"/>
    </row>
    <row r="51" spans="1:19" ht="14.25" customHeight="1">
      <c r="A51" s="3"/>
      <c r="B51" s="279"/>
      <c r="C51" s="279"/>
      <c r="D51" s="279"/>
      <c r="E51" s="279"/>
      <c r="F51" s="279"/>
      <c r="G51" s="279"/>
      <c r="H51" s="279"/>
      <c r="R51" s="391"/>
      <c r="S51" s="3"/>
    </row>
    <row r="52" spans="1:19" ht="14.25" customHeight="1">
      <c r="A52" s="3"/>
      <c r="B52" s="279"/>
      <c r="C52" s="279"/>
      <c r="D52" s="279"/>
      <c r="E52" s="279"/>
      <c r="F52" s="279"/>
      <c r="G52" s="279"/>
      <c r="H52" s="279"/>
      <c r="R52" s="390"/>
      <c r="S52" s="3"/>
    </row>
    <row r="53" spans="1:19" ht="14.25" customHeight="1">
      <c r="A53" s="3"/>
      <c r="B53" s="279"/>
      <c r="C53" s="279"/>
      <c r="D53" s="279"/>
      <c r="E53" s="279"/>
      <c r="F53" s="279"/>
      <c r="G53" s="279"/>
      <c r="H53" s="279"/>
      <c r="R53" s="390"/>
      <c r="S53" s="3"/>
    </row>
    <row r="54" spans="1:19" ht="14.25" customHeight="1">
      <c r="A54" s="3"/>
      <c r="B54" s="279"/>
      <c r="C54" s="279"/>
      <c r="D54" s="279"/>
      <c r="E54" s="279"/>
      <c r="F54" s="279"/>
      <c r="G54" s="279"/>
      <c r="H54" s="279"/>
      <c r="R54" s="390"/>
      <c r="S54" s="3"/>
    </row>
    <row r="55" spans="1:19" ht="14.25" customHeight="1">
      <c r="A55" s="3"/>
      <c r="B55" s="279"/>
      <c r="C55" s="279"/>
      <c r="D55" s="279"/>
      <c r="E55" s="279"/>
      <c r="F55" s="279"/>
      <c r="G55" s="279"/>
      <c r="H55" s="279"/>
      <c r="R55" s="390"/>
      <c r="S55" s="3"/>
    </row>
    <row r="56" spans="1:19" ht="14.25" customHeight="1">
      <c r="A56" s="9"/>
      <c r="R56" s="390"/>
      <c r="S56" s="3"/>
    </row>
    <row r="57" spans="1:19" ht="14.25" customHeight="1">
      <c r="R57" s="390"/>
      <c r="S57" s="3"/>
    </row>
    <row r="58" spans="1:19" ht="14.25" customHeight="1">
      <c r="A58" s="9"/>
      <c r="R58" s="390"/>
      <c r="S58" s="3"/>
    </row>
    <row r="59" spans="1:19" ht="14.25" customHeight="1">
      <c r="R59" s="391"/>
      <c r="S59" s="3"/>
    </row>
    <row r="60" spans="1:19" ht="14.25" customHeight="1">
      <c r="R60" s="391"/>
      <c r="S60" s="3"/>
    </row>
    <row r="61" spans="1:19" ht="14.25" customHeight="1">
      <c r="R61" s="390"/>
      <c r="S61" s="3"/>
    </row>
    <row r="62" spans="1:19" ht="14.25" customHeight="1">
      <c r="R62" s="390"/>
      <c r="S62" s="3"/>
    </row>
    <row r="63" spans="1:19" ht="14.25" customHeight="1">
      <c r="R63" s="390"/>
      <c r="S63" s="3"/>
    </row>
    <row r="64" spans="1:19" ht="14.25" customHeight="1">
      <c r="R64" s="390"/>
      <c r="S64" s="3"/>
    </row>
    <row r="65" spans="18:19" ht="14.25" customHeight="1">
      <c r="R65" s="391"/>
      <c r="S65" s="3"/>
    </row>
    <row r="66" spans="18:19" ht="14.25" customHeight="1">
      <c r="R66" s="390"/>
      <c r="S66" s="3"/>
    </row>
    <row r="67" spans="18:19" ht="14.25" customHeight="1">
      <c r="R67" s="390"/>
      <c r="S67" s="3"/>
    </row>
    <row r="68" spans="18:19" ht="14.25" customHeight="1">
      <c r="R68" s="390"/>
      <c r="S68" s="3"/>
    </row>
    <row r="69" spans="18:19" ht="14.25" customHeight="1">
      <c r="R69" s="390"/>
      <c r="S69" s="3"/>
    </row>
    <row r="70" spans="18:19" ht="14.25" customHeight="1">
      <c r="R70" s="390"/>
      <c r="S70" s="3"/>
    </row>
    <row r="71" spans="18:19" ht="14.25" customHeight="1">
      <c r="R71" s="390"/>
      <c r="S71" s="3"/>
    </row>
    <row r="72" spans="18:19" ht="14.25" customHeight="1">
      <c r="R72" s="390"/>
      <c r="S72" s="3"/>
    </row>
    <row r="73" spans="18:19" ht="14.25" customHeight="1">
      <c r="R73" s="390"/>
      <c r="S73" s="3"/>
    </row>
    <row r="74" spans="18:19" ht="14.25" customHeight="1">
      <c r="R74" s="390"/>
      <c r="S74" s="3"/>
    </row>
    <row r="75" spans="18:19" ht="14.25" customHeight="1">
      <c r="R75" s="390"/>
      <c r="S75" s="3"/>
    </row>
    <row r="76" spans="18:19" ht="14.25" customHeight="1">
      <c r="R76" s="390"/>
      <c r="S76" s="3"/>
    </row>
    <row r="77" spans="18:19" ht="14.25" customHeight="1">
      <c r="R77" s="390"/>
      <c r="S77" s="3"/>
    </row>
    <row r="78" spans="18:19" ht="14.25" customHeight="1">
      <c r="R78" s="390"/>
      <c r="S78" s="3"/>
    </row>
    <row r="79" spans="18:19" ht="14.25" customHeight="1">
      <c r="R79" s="391"/>
      <c r="S79" s="3"/>
    </row>
    <row r="80" spans="18:19" ht="14.25" customHeight="1">
      <c r="R80" s="391"/>
      <c r="S80" s="3"/>
    </row>
    <row r="81" spans="10:19" ht="14.25" customHeight="1">
      <c r="R81" s="390"/>
      <c r="S81" s="3"/>
    </row>
    <row r="82" spans="10:19" ht="14.25" customHeight="1">
      <c r="R82" s="390"/>
      <c r="S82" s="3"/>
    </row>
    <row r="83" spans="10:19" ht="14.25" customHeight="1">
      <c r="R83" s="390"/>
      <c r="S83" s="3"/>
    </row>
    <row r="84" spans="10:19" ht="14.25" customHeight="1">
      <c r="R84" s="391"/>
      <c r="S84" s="3"/>
    </row>
    <row r="85" spans="10:19" ht="14.25" customHeight="1">
      <c r="R85" s="390"/>
      <c r="S85" s="3"/>
    </row>
    <row r="86" spans="10:19" ht="14.25" customHeight="1">
      <c r="R86" s="390"/>
      <c r="S86" s="3"/>
    </row>
    <row r="87" spans="10:19" ht="14.25" customHeight="1">
      <c r="R87" s="390"/>
      <c r="S87" s="3"/>
    </row>
    <row r="88" spans="10:19" ht="14.25" customHeight="1">
      <c r="R88" s="390"/>
      <c r="S88" s="3"/>
    </row>
    <row r="89" spans="10:19" ht="14.25" customHeight="1">
      <c r="R89" s="390"/>
      <c r="S89" s="3"/>
    </row>
    <row r="90" spans="10:19" ht="14.25" customHeight="1">
      <c r="R90" s="390"/>
      <c r="S90" s="3"/>
    </row>
    <row r="91" spans="10:19" ht="14.25" customHeight="1">
      <c r="R91" s="391"/>
      <c r="S91" s="3"/>
    </row>
    <row r="92" spans="10:19" ht="14.25" customHeight="1">
      <c r="R92" s="390"/>
      <c r="S92" s="3"/>
    </row>
    <row r="93" spans="10:19" ht="14.25" customHeight="1">
      <c r="R93" s="391"/>
      <c r="S93" s="3"/>
    </row>
    <row r="94" spans="10:19" ht="14.25" customHeight="1">
      <c r="J94" s="511"/>
      <c r="K94" s="511"/>
      <c r="L94" s="511"/>
      <c r="M94" s="511"/>
      <c r="O94" s="511"/>
      <c r="P94" s="511"/>
      <c r="Q94" s="511"/>
      <c r="S94" s="3"/>
    </row>
    <row r="95" spans="10:19" ht="14.25" customHeight="1">
      <c r="J95" s="511"/>
      <c r="K95" s="511"/>
      <c r="L95" s="511"/>
      <c r="M95" s="511"/>
      <c r="O95" s="511"/>
      <c r="P95" s="511"/>
      <c r="Q95" s="511"/>
      <c r="S95" s="3"/>
    </row>
    <row r="96" spans="10:19" ht="14.25" customHeight="1">
      <c r="J96" s="511"/>
      <c r="K96" s="511"/>
      <c r="L96" s="511"/>
      <c r="M96" s="511"/>
      <c r="O96" s="511"/>
      <c r="P96" s="511"/>
      <c r="Q96" s="511"/>
      <c r="S96" s="3"/>
    </row>
    <row r="97" spans="1:19" ht="14.25" customHeight="1">
      <c r="J97" s="511"/>
      <c r="K97" s="511"/>
      <c r="L97" s="511"/>
      <c r="M97" s="511"/>
      <c r="O97" s="511"/>
      <c r="P97" s="511"/>
      <c r="Q97" s="511"/>
      <c r="S97" s="3"/>
    </row>
    <row r="98" spans="1:19" ht="14.25" customHeight="1">
      <c r="J98" s="511"/>
      <c r="K98" s="511"/>
      <c r="L98" s="511"/>
      <c r="M98" s="511"/>
      <c r="O98" s="511"/>
      <c r="P98" s="511"/>
      <c r="Q98" s="511"/>
      <c r="S98" s="3"/>
    </row>
    <row r="99" spans="1:19" ht="14.25" customHeight="1">
      <c r="J99" s="511"/>
      <c r="K99" s="511"/>
      <c r="L99" s="511"/>
      <c r="M99" s="511"/>
      <c r="O99" s="511"/>
      <c r="P99" s="511"/>
      <c r="Q99" s="511"/>
      <c r="S99" s="3"/>
    </row>
    <row r="100" spans="1:19" ht="14.25" customHeight="1">
      <c r="J100" s="511"/>
      <c r="K100" s="511"/>
      <c r="L100" s="511"/>
      <c r="M100" s="511"/>
      <c r="O100" s="511"/>
      <c r="P100" s="511"/>
      <c r="Q100" s="511"/>
      <c r="S100" s="3"/>
    </row>
    <row r="101" spans="1:19" ht="14.25" customHeight="1">
      <c r="J101" s="511"/>
      <c r="K101" s="511"/>
      <c r="L101" s="511"/>
      <c r="M101" s="511"/>
      <c r="O101" s="511"/>
      <c r="P101" s="511"/>
      <c r="Q101" s="511"/>
      <c r="S101" s="3"/>
    </row>
    <row r="102" spans="1:19" ht="14.25" customHeight="1">
      <c r="J102" s="511"/>
      <c r="K102" s="511"/>
      <c r="L102" s="511"/>
      <c r="M102" s="511"/>
      <c r="O102" s="511"/>
      <c r="P102" s="511"/>
      <c r="Q102" s="511"/>
      <c r="S102" s="3"/>
    </row>
    <row r="103" spans="1:19" ht="14.25" customHeight="1">
      <c r="A103" s="8"/>
      <c r="G103"/>
      <c r="J103" s="511"/>
      <c r="K103" s="511"/>
      <c r="L103" s="511"/>
      <c r="M103" s="511"/>
      <c r="O103" s="511"/>
      <c r="P103" s="511"/>
      <c r="Q103" s="511"/>
      <c r="S103" s="3"/>
    </row>
    <row r="104" spans="1:19" ht="14.25" customHeight="1">
      <c r="A104" s="3"/>
      <c r="G104"/>
      <c r="J104" s="511"/>
      <c r="K104" s="511"/>
      <c r="L104" s="511"/>
      <c r="M104" s="511"/>
      <c r="O104" s="511"/>
      <c r="P104" s="511"/>
      <c r="Q104" s="511"/>
      <c r="S104" s="3"/>
    </row>
    <row r="105" spans="1:19" ht="14.25" customHeight="1">
      <c r="A105" s="3"/>
      <c r="G105"/>
      <c r="J105" s="511"/>
      <c r="K105" s="511"/>
      <c r="L105" s="511"/>
      <c r="M105" s="511"/>
      <c r="O105" s="511"/>
      <c r="P105" s="511"/>
      <c r="Q105" s="511"/>
      <c r="S105" s="3"/>
    </row>
    <row r="106" spans="1:19" ht="14.25" customHeight="1">
      <c r="A106" s="3"/>
      <c r="B106" s="12"/>
      <c r="C106" s="12"/>
      <c r="D106" s="12"/>
      <c r="E106" s="12"/>
      <c r="F106" s="12"/>
      <c r="G106" s="41"/>
      <c r="H106" s="215"/>
      <c r="J106" s="511"/>
      <c r="K106" s="511"/>
      <c r="L106" s="511"/>
      <c r="M106" s="511"/>
      <c r="O106" s="511"/>
      <c r="P106" s="511"/>
      <c r="Q106" s="511"/>
      <c r="S106" s="3"/>
    </row>
    <row r="107" spans="1:19" ht="14.25" customHeight="1">
      <c r="A107" s="3"/>
      <c r="B107" s="12"/>
      <c r="C107" s="12"/>
      <c r="D107" s="12"/>
      <c r="E107" s="12"/>
      <c r="F107" s="12"/>
      <c r="G107" s="41"/>
      <c r="H107" s="215"/>
      <c r="J107" s="511"/>
      <c r="K107" s="511"/>
      <c r="L107" s="511"/>
      <c r="M107" s="511"/>
      <c r="O107" s="511"/>
      <c r="P107" s="511"/>
      <c r="Q107" s="511"/>
      <c r="S107" s="3"/>
    </row>
    <row r="108" spans="1:19" ht="14.25" customHeight="1">
      <c r="A108" s="3"/>
      <c r="B108" s="3"/>
      <c r="C108" s="3"/>
      <c r="D108" s="3"/>
      <c r="E108" s="3"/>
      <c r="F108" s="3"/>
      <c r="G108" s="43"/>
      <c r="H108" s="6"/>
      <c r="I108" s="126"/>
      <c r="J108" s="511"/>
      <c r="K108" s="511"/>
      <c r="L108" s="511"/>
      <c r="M108" s="511"/>
      <c r="O108" s="511"/>
      <c r="P108" s="511"/>
      <c r="Q108" s="511"/>
      <c r="S108" s="3"/>
    </row>
    <row r="109" spans="1:19" ht="14.25" customHeight="1">
      <c r="A109" s="3"/>
      <c r="B109" s="3"/>
      <c r="C109" s="3"/>
      <c r="D109" s="3"/>
      <c r="E109" s="3"/>
      <c r="F109" s="3"/>
      <c r="G109" s="43"/>
      <c r="H109" s="6"/>
      <c r="I109" s="126"/>
      <c r="J109" s="511"/>
      <c r="K109" s="511"/>
      <c r="L109" s="511"/>
      <c r="M109" s="511"/>
      <c r="O109" s="511"/>
      <c r="P109" s="511"/>
      <c r="Q109" s="511"/>
      <c r="S109" s="3"/>
    </row>
    <row r="110" spans="1:19" ht="14.25" customHeight="1">
      <c r="A110" s="3"/>
      <c r="B110" s="3"/>
      <c r="C110" s="3"/>
      <c r="D110" s="3"/>
      <c r="E110" s="3"/>
      <c r="F110" s="3"/>
      <c r="G110" s="43"/>
      <c r="H110" s="6"/>
      <c r="I110" s="126"/>
      <c r="J110" s="511"/>
      <c r="K110" s="511"/>
      <c r="L110" s="511"/>
      <c r="M110" s="511"/>
      <c r="O110" s="511"/>
      <c r="P110" s="511"/>
      <c r="Q110" s="511"/>
      <c r="S110" s="3"/>
    </row>
    <row r="111" spans="1:19" ht="14.25" customHeight="1">
      <c r="A111" s="3"/>
      <c r="B111" s="3"/>
      <c r="C111" s="3"/>
      <c r="D111" s="3"/>
      <c r="E111" s="3"/>
      <c r="F111" s="3"/>
      <c r="G111" s="43"/>
      <c r="H111" s="6"/>
      <c r="I111" s="126"/>
      <c r="J111" s="511"/>
      <c r="K111" s="511"/>
      <c r="L111" s="511"/>
      <c r="M111" s="511"/>
      <c r="O111" s="511"/>
      <c r="P111" s="511"/>
      <c r="Q111" s="511"/>
      <c r="S111" s="3"/>
    </row>
    <row r="112" spans="1:19" ht="14.25" customHeight="1">
      <c r="A112" s="3"/>
      <c r="B112" s="3"/>
      <c r="C112" s="3"/>
      <c r="D112" s="3"/>
      <c r="E112" s="3"/>
      <c r="F112" s="3"/>
      <c r="G112" s="43"/>
      <c r="H112" s="6"/>
      <c r="I112" s="126"/>
      <c r="J112" s="511"/>
      <c r="K112" s="511"/>
      <c r="L112" s="511"/>
      <c r="M112" s="511"/>
      <c r="O112" s="511"/>
      <c r="P112" s="511"/>
      <c r="Q112" s="511"/>
      <c r="S112" s="3"/>
    </row>
    <row r="113" spans="1:19" ht="14.25" customHeight="1">
      <c r="A113" s="3"/>
      <c r="B113" s="3"/>
      <c r="C113" s="3"/>
      <c r="D113" s="3"/>
      <c r="E113" s="3"/>
      <c r="F113" s="3"/>
      <c r="G113" s="43"/>
      <c r="H113" s="6"/>
      <c r="I113" s="126"/>
      <c r="J113" s="511"/>
      <c r="K113" s="511"/>
      <c r="L113" s="511"/>
      <c r="M113" s="511"/>
      <c r="O113" s="511"/>
      <c r="P113" s="511"/>
      <c r="Q113" s="511"/>
      <c r="S113" s="3"/>
    </row>
    <row r="114" spans="1:19" ht="14.25" customHeight="1">
      <c r="A114" s="3"/>
      <c r="B114" s="3"/>
      <c r="C114" s="3"/>
      <c r="D114" s="3"/>
      <c r="E114" s="3"/>
      <c r="F114" s="3"/>
      <c r="G114" s="43"/>
      <c r="H114" s="6"/>
      <c r="I114" s="126"/>
      <c r="J114" s="511"/>
      <c r="K114" s="511"/>
      <c r="L114" s="511"/>
      <c r="M114" s="511"/>
      <c r="O114" s="511"/>
      <c r="P114" s="511"/>
      <c r="Q114" s="511"/>
      <c r="S114" s="3"/>
    </row>
    <row r="115" spans="1:19" ht="14.25" customHeight="1">
      <c r="A115" s="3"/>
      <c r="B115" s="3"/>
      <c r="C115" s="3"/>
      <c r="D115" s="3"/>
      <c r="E115" s="3"/>
      <c r="F115" s="3"/>
      <c r="G115" s="43"/>
      <c r="H115" s="6"/>
      <c r="I115" s="126"/>
      <c r="J115" s="511"/>
      <c r="K115" s="511"/>
      <c r="L115" s="511"/>
      <c r="M115" s="511"/>
      <c r="O115" s="511"/>
      <c r="P115" s="511"/>
      <c r="Q115" s="511"/>
      <c r="S115" s="3"/>
    </row>
    <row r="116" spans="1:19" ht="14.25" customHeight="1">
      <c r="A116" s="3"/>
      <c r="B116" s="3"/>
      <c r="C116" s="3"/>
      <c r="D116" s="3"/>
      <c r="E116" s="3"/>
      <c r="F116" s="3"/>
      <c r="G116" s="43"/>
      <c r="H116" s="6"/>
      <c r="I116" s="126"/>
      <c r="J116" s="511"/>
      <c r="K116" s="511"/>
      <c r="L116" s="511"/>
      <c r="M116" s="511"/>
      <c r="O116" s="511"/>
      <c r="P116" s="511"/>
      <c r="Q116" s="511"/>
      <c r="S116" s="3"/>
    </row>
    <row r="117" spans="1:19" ht="14.25" customHeight="1">
      <c r="A117" s="3"/>
      <c r="B117" s="3"/>
      <c r="C117" s="3"/>
      <c r="D117" s="3"/>
      <c r="E117" s="3"/>
      <c r="F117" s="3"/>
      <c r="G117" s="43"/>
      <c r="H117" s="6"/>
      <c r="I117" s="126"/>
      <c r="J117" s="511"/>
      <c r="K117" s="511"/>
      <c r="L117" s="511"/>
      <c r="M117" s="511"/>
      <c r="O117" s="511"/>
      <c r="P117" s="511"/>
      <c r="Q117" s="511"/>
      <c r="S117" s="3"/>
    </row>
    <row r="118" spans="1:19" ht="14.25" customHeight="1">
      <c r="A118" s="3"/>
      <c r="B118" s="3"/>
      <c r="C118" s="3"/>
      <c r="D118" s="3"/>
      <c r="E118" s="3"/>
      <c r="F118" s="3"/>
      <c r="G118" s="43"/>
      <c r="H118" s="6"/>
      <c r="I118" s="126"/>
      <c r="J118" s="511"/>
      <c r="K118" s="511"/>
      <c r="L118" s="511"/>
      <c r="M118" s="511"/>
      <c r="O118" s="511"/>
      <c r="P118" s="511"/>
      <c r="Q118" s="511"/>
      <c r="S118" s="3"/>
    </row>
    <row r="119" spans="1:19" ht="14.25" customHeight="1">
      <c r="A119" s="3"/>
      <c r="B119" s="3"/>
      <c r="C119" s="3"/>
      <c r="D119" s="3"/>
      <c r="E119" s="3"/>
      <c r="F119" s="3"/>
      <c r="G119" s="43"/>
      <c r="H119" s="6"/>
      <c r="J119" s="511"/>
      <c r="K119" s="511"/>
      <c r="L119" s="511"/>
      <c r="M119" s="511"/>
      <c r="O119" s="511"/>
      <c r="P119" s="511"/>
      <c r="Q119" s="511"/>
      <c r="S119" s="3"/>
    </row>
    <row r="120" spans="1:19" ht="14.25" customHeight="1">
      <c r="A120" s="3"/>
      <c r="B120" s="3"/>
      <c r="C120" s="3"/>
      <c r="D120" s="3"/>
      <c r="E120" s="3"/>
      <c r="F120" s="3"/>
      <c r="G120" s="43"/>
      <c r="H120" s="6"/>
      <c r="J120" s="511"/>
      <c r="K120" s="511"/>
      <c r="L120" s="511"/>
      <c r="M120" s="511"/>
      <c r="O120" s="511"/>
      <c r="P120" s="511"/>
      <c r="Q120" s="511"/>
      <c r="S120" s="3"/>
    </row>
    <row r="121" spans="1:19" ht="14.25" customHeight="1">
      <c r="A121" s="3"/>
      <c r="B121" s="3"/>
      <c r="C121" s="3"/>
      <c r="D121" s="3"/>
      <c r="E121" s="3"/>
      <c r="F121" s="3"/>
      <c r="G121" s="43"/>
      <c r="H121" s="6"/>
      <c r="J121" s="511"/>
      <c r="K121" s="511"/>
      <c r="L121" s="511"/>
      <c r="M121" s="511"/>
      <c r="O121" s="511"/>
      <c r="P121" s="511"/>
      <c r="Q121" s="511"/>
      <c r="S121" s="3"/>
    </row>
    <row r="122" spans="1:19" ht="14.25" customHeight="1">
      <c r="A122" s="3"/>
      <c r="B122" s="3"/>
      <c r="C122" s="3"/>
      <c r="D122" s="3"/>
      <c r="E122" s="3"/>
      <c r="F122" s="3"/>
      <c r="G122" s="43"/>
      <c r="H122" s="6"/>
      <c r="J122" s="511"/>
      <c r="K122" s="511"/>
      <c r="L122" s="511"/>
      <c r="M122" s="511"/>
      <c r="O122" s="511"/>
      <c r="P122" s="511"/>
      <c r="Q122" s="511"/>
      <c r="S122" s="3"/>
    </row>
    <row r="123" spans="1:19" ht="14.25" customHeight="1">
      <c r="A123" s="3"/>
      <c r="B123" s="3"/>
      <c r="C123" s="3"/>
      <c r="D123" s="3"/>
      <c r="E123" s="3"/>
      <c r="F123" s="3"/>
      <c r="G123" s="43"/>
      <c r="H123" s="6"/>
      <c r="J123" s="511"/>
      <c r="K123" s="511"/>
      <c r="L123" s="511"/>
      <c r="M123" s="511"/>
      <c r="O123" s="511"/>
      <c r="P123" s="511"/>
      <c r="Q123" s="511"/>
      <c r="S123" s="3"/>
    </row>
    <row r="124" spans="1:19" ht="14.25" customHeight="1">
      <c r="A124" s="3"/>
      <c r="B124" s="3"/>
      <c r="C124" s="3"/>
      <c r="D124" s="3"/>
      <c r="E124" s="3"/>
      <c r="F124" s="3"/>
      <c r="G124" s="43"/>
      <c r="H124" s="6"/>
      <c r="J124" s="511"/>
      <c r="K124" s="511"/>
      <c r="L124" s="511"/>
      <c r="M124" s="511"/>
      <c r="O124" s="511"/>
      <c r="P124" s="511"/>
      <c r="Q124" s="511"/>
      <c r="S124" s="3"/>
    </row>
    <row r="125" spans="1:19" ht="14.25" customHeight="1">
      <c r="A125" s="3"/>
      <c r="B125" s="3"/>
      <c r="C125" s="3"/>
      <c r="D125" s="3"/>
      <c r="E125" s="3"/>
      <c r="F125" s="3"/>
      <c r="G125" s="43"/>
      <c r="H125" s="6"/>
      <c r="J125" s="511"/>
      <c r="K125" s="511"/>
      <c r="L125" s="511"/>
      <c r="M125" s="511"/>
      <c r="O125" s="511"/>
      <c r="P125" s="511"/>
      <c r="Q125" s="511"/>
      <c r="S125" s="3"/>
    </row>
    <row r="126" spans="1:19" ht="14.25" customHeight="1">
      <c r="A126" s="3"/>
      <c r="B126" s="3"/>
      <c r="C126" s="3"/>
      <c r="D126" s="3"/>
      <c r="E126" s="3"/>
      <c r="F126" s="3"/>
      <c r="G126" s="43"/>
      <c r="H126" s="6"/>
      <c r="J126" s="511"/>
      <c r="K126" s="511"/>
      <c r="L126" s="511"/>
      <c r="M126" s="511"/>
      <c r="O126" s="511"/>
      <c r="P126" s="511"/>
      <c r="Q126" s="511"/>
      <c r="S126" s="3"/>
    </row>
    <row r="127" spans="1:19" ht="14.25" customHeight="1">
      <c r="A127" s="3"/>
      <c r="B127" s="3"/>
      <c r="C127" s="3"/>
      <c r="D127" s="3"/>
      <c r="E127" s="3"/>
      <c r="F127" s="3"/>
      <c r="G127" s="43"/>
      <c r="H127" s="6"/>
      <c r="J127" s="511"/>
      <c r="K127" s="511"/>
      <c r="L127" s="511"/>
      <c r="M127" s="511"/>
      <c r="O127" s="511"/>
      <c r="P127" s="511"/>
      <c r="Q127" s="511"/>
      <c r="S127" s="3"/>
    </row>
    <row r="128" spans="1:19" ht="14.25" customHeight="1">
      <c r="A128" s="3"/>
      <c r="B128" s="3"/>
      <c r="C128" s="3"/>
      <c r="D128" s="3"/>
      <c r="E128" s="3"/>
      <c r="F128" s="3"/>
      <c r="G128" s="43"/>
      <c r="H128" s="6"/>
      <c r="S128" s="3"/>
    </row>
    <row r="129" spans="1:19" ht="14.25" customHeight="1">
      <c r="A129" s="3"/>
      <c r="B129" s="3"/>
      <c r="C129" s="3"/>
      <c r="D129" s="3"/>
      <c r="E129" s="3"/>
      <c r="F129" s="3"/>
      <c r="G129" s="43"/>
      <c r="H129" s="6"/>
      <c r="S129" s="3"/>
    </row>
    <row r="130" spans="1:19" ht="14.25" customHeight="1">
      <c r="A130" s="3"/>
      <c r="B130" s="3"/>
      <c r="C130" s="3"/>
      <c r="D130" s="3"/>
      <c r="E130" s="3"/>
      <c r="F130" s="3"/>
      <c r="G130" s="43"/>
      <c r="H130" s="6"/>
      <c r="S130" s="3"/>
    </row>
    <row r="131" spans="1:19" ht="14.25" customHeight="1">
      <c r="A131" s="3"/>
      <c r="B131" s="3"/>
      <c r="C131" s="3"/>
      <c r="D131" s="3"/>
      <c r="E131" s="3"/>
      <c r="F131" s="3"/>
      <c r="G131" s="43"/>
      <c r="H131" s="6"/>
      <c r="S131" s="3"/>
    </row>
    <row r="132" spans="1:19" ht="14.25" customHeight="1">
      <c r="A132" s="3"/>
      <c r="B132" s="3"/>
      <c r="C132" s="3"/>
      <c r="D132" s="3"/>
      <c r="E132" s="3"/>
      <c r="F132" s="3"/>
      <c r="G132" s="43"/>
      <c r="H132" s="6"/>
      <c r="S132" s="3"/>
    </row>
    <row r="133" spans="1:19" ht="14.25" customHeight="1">
      <c r="A133" s="3"/>
      <c r="B133" s="3"/>
      <c r="C133" s="3"/>
      <c r="D133" s="3"/>
      <c r="E133" s="3"/>
      <c r="F133" s="3"/>
      <c r="G133" s="43"/>
      <c r="H133" s="6"/>
      <c r="S133" s="3"/>
    </row>
    <row r="134" spans="1:19" ht="14.25" customHeight="1">
      <c r="A134" s="3"/>
      <c r="B134" s="3"/>
      <c r="C134" s="3"/>
      <c r="D134" s="3"/>
      <c r="E134" s="3"/>
      <c r="F134" s="3"/>
      <c r="G134" s="43"/>
      <c r="H134" s="6"/>
      <c r="S134" s="3"/>
    </row>
    <row r="135" spans="1:19" ht="14.25" customHeight="1">
      <c r="A135" s="3"/>
      <c r="B135" s="3"/>
      <c r="C135" s="3"/>
      <c r="D135" s="3"/>
      <c r="E135" s="3"/>
      <c r="F135" s="3"/>
      <c r="G135" s="43"/>
      <c r="H135" s="6"/>
      <c r="S135" s="3"/>
    </row>
    <row r="136" spans="1:19" ht="14.25" customHeight="1">
      <c r="A136" s="3"/>
      <c r="B136" s="3"/>
      <c r="C136" s="3"/>
      <c r="D136" s="3"/>
      <c r="E136" s="3"/>
      <c r="F136" s="3"/>
      <c r="G136" s="43"/>
      <c r="H136" s="6"/>
      <c r="S136" s="3"/>
    </row>
    <row r="137" spans="1:19" ht="14.25" customHeight="1">
      <c r="A137" s="3"/>
      <c r="B137" s="3"/>
      <c r="C137" s="3"/>
      <c r="D137" s="3"/>
      <c r="E137" s="3"/>
      <c r="F137" s="3"/>
      <c r="G137" s="43"/>
      <c r="H137" s="6"/>
      <c r="S137" s="3"/>
    </row>
    <row r="138" spans="1:19" ht="14.25" customHeight="1">
      <c r="A138" s="3"/>
      <c r="B138" s="3"/>
      <c r="C138" s="3"/>
      <c r="D138" s="3"/>
      <c r="E138" s="3"/>
      <c r="F138" s="3"/>
      <c r="G138" s="43"/>
      <c r="H138" s="6"/>
      <c r="S138" s="3"/>
    </row>
    <row r="139" spans="1:19" ht="14.25" customHeight="1">
      <c r="A139" s="3"/>
      <c r="B139" s="3"/>
      <c r="C139" s="3"/>
      <c r="D139" s="3"/>
      <c r="E139" s="3"/>
      <c r="F139" s="3"/>
      <c r="G139" s="43"/>
      <c r="H139" s="6"/>
      <c r="S139" s="3"/>
    </row>
    <row r="140" spans="1:19" ht="14.25" customHeight="1">
      <c r="A140" s="3"/>
      <c r="B140" s="3"/>
      <c r="C140" s="3"/>
      <c r="D140" s="3"/>
      <c r="E140" s="3"/>
      <c r="F140" s="3"/>
      <c r="G140" s="43"/>
      <c r="H140" s="6"/>
      <c r="S140" s="3"/>
    </row>
    <row r="141" spans="1:19" ht="14.25" customHeight="1">
      <c r="A141" s="3"/>
      <c r="B141" s="3"/>
      <c r="C141" s="3"/>
      <c r="D141" s="3"/>
      <c r="E141" s="3"/>
      <c r="F141" s="3"/>
      <c r="G141" s="43"/>
      <c r="H141" s="6"/>
      <c r="S141" s="3"/>
    </row>
    <row r="142" spans="1:19" ht="14.25" customHeight="1">
      <c r="A142" s="3"/>
      <c r="B142" s="3"/>
      <c r="C142" s="3"/>
      <c r="D142" s="3"/>
      <c r="E142" s="3"/>
      <c r="F142" s="3"/>
      <c r="G142" s="43"/>
      <c r="H142" s="6"/>
      <c r="S142" s="3"/>
    </row>
    <row r="143" spans="1:19" ht="14.25" customHeight="1">
      <c r="A143" s="3"/>
      <c r="B143" s="3"/>
      <c r="C143" s="3"/>
      <c r="D143" s="3"/>
      <c r="E143" s="3"/>
      <c r="F143" s="3"/>
      <c r="G143" s="43"/>
      <c r="H143" s="6"/>
      <c r="S143" s="3"/>
    </row>
    <row r="144" spans="1:19" ht="14.25" customHeight="1">
      <c r="A144" s="3"/>
      <c r="B144" s="3"/>
      <c r="C144" s="3"/>
      <c r="D144" s="3"/>
      <c r="E144" s="3"/>
      <c r="F144" s="3"/>
      <c r="G144" s="43"/>
      <c r="H144" s="6"/>
      <c r="S144" s="3"/>
    </row>
    <row r="145" spans="1:19" ht="14.25" customHeight="1">
      <c r="A145" s="3"/>
      <c r="B145" s="3"/>
      <c r="C145" s="3"/>
      <c r="D145" s="3"/>
      <c r="E145" s="3"/>
      <c r="F145" s="3"/>
      <c r="G145" s="43"/>
      <c r="H145" s="6"/>
      <c r="S145" s="3"/>
    </row>
    <row r="146" spans="1:19" ht="14.25" customHeight="1">
      <c r="A146" s="3"/>
      <c r="B146" s="3"/>
      <c r="C146" s="3"/>
      <c r="D146" s="3"/>
      <c r="E146" s="3"/>
      <c r="F146" s="3"/>
      <c r="G146" s="43"/>
      <c r="H146" s="6"/>
      <c r="S146" s="3"/>
    </row>
    <row r="147" spans="1:19" ht="14.25" customHeight="1">
      <c r="A147" s="3"/>
      <c r="B147" s="3"/>
      <c r="C147" s="3"/>
      <c r="D147" s="3"/>
      <c r="E147" s="3"/>
      <c r="F147" s="3"/>
      <c r="G147" s="43"/>
      <c r="H147" s="6"/>
      <c r="S147" s="3"/>
    </row>
    <row r="148" spans="1:19" ht="14.25" customHeight="1">
      <c r="A148" s="3"/>
      <c r="B148" s="3"/>
      <c r="C148" s="3"/>
      <c r="D148" s="3"/>
      <c r="E148" s="3"/>
      <c r="F148" s="3"/>
      <c r="G148" s="43"/>
      <c r="H148" s="6"/>
      <c r="S148" s="3"/>
    </row>
    <row r="149" spans="1:19" ht="14.25" customHeight="1">
      <c r="A149" s="3"/>
      <c r="B149" s="3"/>
      <c r="C149" s="3"/>
      <c r="D149" s="3"/>
      <c r="E149" s="3"/>
      <c r="F149" s="3"/>
      <c r="G149" s="43"/>
      <c r="H149" s="6"/>
      <c r="S149" s="3"/>
    </row>
    <row r="150" spans="1:19" ht="14.25" customHeight="1">
      <c r="A150" s="3"/>
      <c r="B150" s="3"/>
      <c r="C150" s="3"/>
      <c r="D150" s="3"/>
      <c r="E150" s="3"/>
      <c r="F150" s="3"/>
      <c r="G150" s="43"/>
      <c r="H150" s="6"/>
      <c r="S150" s="3"/>
    </row>
    <row r="151" spans="1:19" ht="14.25" customHeight="1">
      <c r="A151" s="3"/>
      <c r="B151" s="3"/>
      <c r="C151" s="3"/>
      <c r="D151" s="3"/>
      <c r="E151" s="3"/>
      <c r="F151" s="3"/>
      <c r="G151" s="43"/>
      <c r="H151" s="6"/>
      <c r="S151" s="3"/>
    </row>
    <row r="152" spans="1:19" ht="14.25" customHeight="1">
      <c r="A152" s="3"/>
      <c r="B152" s="3"/>
      <c r="C152" s="3"/>
      <c r="D152" s="3"/>
      <c r="E152" s="3"/>
      <c r="F152" s="3"/>
      <c r="G152" s="43"/>
      <c r="H152" s="6"/>
      <c r="S152" s="3"/>
    </row>
    <row r="153" spans="1:19" ht="14.25" customHeight="1">
      <c r="A153" s="3"/>
      <c r="B153" s="3"/>
      <c r="C153" s="3"/>
      <c r="D153" s="3"/>
      <c r="E153" s="3"/>
      <c r="F153" s="3"/>
      <c r="G153" s="43"/>
      <c r="H153" s="6"/>
      <c r="S153" s="3"/>
    </row>
    <row r="154" spans="1:19" ht="14.25" customHeight="1">
      <c r="A154" s="3"/>
      <c r="B154" s="3"/>
      <c r="C154" s="3"/>
      <c r="D154" s="3"/>
      <c r="E154" s="3"/>
      <c r="F154" s="3"/>
      <c r="G154" s="43"/>
      <c r="H154" s="6"/>
      <c r="S154" s="3"/>
    </row>
    <row r="155" spans="1:19" ht="14.25" customHeight="1">
      <c r="A155" s="3"/>
      <c r="B155" s="3"/>
      <c r="C155" s="3"/>
      <c r="D155" s="3"/>
      <c r="E155" s="3"/>
      <c r="F155" s="3"/>
      <c r="G155" s="43"/>
      <c r="H155" s="6"/>
      <c r="S155" s="3"/>
    </row>
    <row r="156" spans="1:19" ht="14.25" customHeight="1">
      <c r="A156" s="3"/>
      <c r="B156" s="3"/>
      <c r="C156" s="3"/>
      <c r="D156" s="3"/>
      <c r="E156" s="3"/>
      <c r="F156" s="3"/>
      <c r="G156" s="43"/>
      <c r="H156" s="6"/>
      <c r="S156" s="3"/>
    </row>
    <row r="157" spans="1:19" ht="14.25" customHeight="1">
      <c r="A157" s="3"/>
      <c r="B157" s="3"/>
      <c r="C157" s="3"/>
      <c r="D157" s="3"/>
      <c r="E157" s="3"/>
      <c r="F157" s="3"/>
      <c r="G157" s="43"/>
      <c r="H157" s="6"/>
      <c r="S157" s="3"/>
    </row>
    <row r="158" spans="1:19" ht="14.25" customHeight="1">
      <c r="A158" s="3"/>
      <c r="B158" s="3"/>
      <c r="C158" s="3"/>
      <c r="D158" s="3"/>
      <c r="E158" s="3"/>
      <c r="F158" s="3"/>
      <c r="G158" s="43"/>
      <c r="H158" s="6"/>
      <c r="S158" s="3"/>
    </row>
    <row r="159" spans="1:19" ht="14.25" customHeight="1">
      <c r="A159" s="3"/>
      <c r="B159" s="3"/>
      <c r="C159" s="3"/>
      <c r="D159" s="3"/>
      <c r="E159" s="3"/>
      <c r="F159" s="3"/>
      <c r="G159" s="43"/>
      <c r="H159" s="6"/>
      <c r="S159" s="3"/>
    </row>
    <row r="160" spans="1:19" ht="14.25" customHeight="1">
      <c r="A160" s="3"/>
      <c r="B160" s="3"/>
      <c r="C160" s="3"/>
      <c r="D160" s="3"/>
      <c r="E160" s="3"/>
      <c r="F160" s="3"/>
      <c r="G160" s="43"/>
      <c r="H160" s="6"/>
      <c r="S160" s="3"/>
    </row>
    <row r="161" spans="1:19" ht="14.25" customHeight="1">
      <c r="A161" s="3"/>
      <c r="B161" s="3"/>
      <c r="C161" s="3"/>
      <c r="D161" s="3"/>
      <c r="E161" s="3"/>
      <c r="F161" s="3"/>
      <c r="G161" s="43"/>
      <c r="H161" s="6"/>
      <c r="S161" s="3"/>
    </row>
    <row r="162" spans="1:19" ht="14.25" customHeight="1">
      <c r="A162" s="3"/>
      <c r="B162" s="3"/>
      <c r="C162" s="3"/>
      <c r="D162" s="3"/>
      <c r="E162" s="3"/>
      <c r="F162" s="3"/>
      <c r="G162" s="43"/>
      <c r="H162" s="6"/>
      <c r="S162" s="3"/>
    </row>
    <row r="163" spans="1:19" ht="14.25" customHeight="1">
      <c r="A163" s="3"/>
      <c r="B163" s="3"/>
      <c r="C163" s="3"/>
      <c r="D163" s="3"/>
      <c r="E163" s="3"/>
      <c r="F163" s="3"/>
      <c r="G163" s="43"/>
      <c r="H163" s="6"/>
      <c r="S163" s="3"/>
    </row>
    <row r="164" spans="1:19" ht="14.25" customHeight="1">
      <c r="A164" s="3"/>
      <c r="B164" s="3"/>
      <c r="C164" s="3"/>
      <c r="D164" s="3"/>
      <c r="E164" s="3"/>
      <c r="F164" s="3"/>
      <c r="G164" s="43"/>
      <c r="H164" s="6"/>
      <c r="S164" s="3"/>
    </row>
    <row r="165" spans="1:19" ht="14.25" customHeight="1">
      <c r="A165" s="3"/>
      <c r="B165" s="3"/>
      <c r="C165" s="3"/>
      <c r="D165" s="3"/>
      <c r="E165" s="3"/>
      <c r="F165" s="3"/>
      <c r="G165" s="43"/>
      <c r="H165" s="6"/>
      <c r="S165" s="3"/>
    </row>
    <row r="166" spans="1:19" ht="14.25" customHeight="1">
      <c r="A166" s="3"/>
      <c r="B166" s="3"/>
      <c r="C166" s="3"/>
      <c r="D166" s="3"/>
      <c r="E166" s="3"/>
      <c r="F166" s="3"/>
      <c r="G166" s="43"/>
      <c r="H166" s="6"/>
      <c r="S166" s="3"/>
    </row>
    <row r="167" spans="1:19" ht="14.25" customHeight="1">
      <c r="A167" s="3"/>
      <c r="B167" s="3"/>
      <c r="C167" s="3"/>
      <c r="D167" s="3"/>
      <c r="E167" s="3"/>
      <c r="F167" s="3"/>
      <c r="G167" s="43"/>
      <c r="H167" s="6"/>
      <c r="S167" s="3"/>
    </row>
    <row r="168" spans="1:19" ht="14.25" customHeight="1">
      <c r="A168" s="3"/>
      <c r="B168" s="3"/>
      <c r="C168" s="3"/>
      <c r="D168" s="3"/>
      <c r="E168" s="3"/>
      <c r="F168" s="3"/>
      <c r="G168" s="43"/>
      <c r="H168" s="6"/>
      <c r="S168" s="3"/>
    </row>
    <row r="169" spans="1:19" ht="14.25" customHeight="1">
      <c r="A169" s="3"/>
      <c r="B169" s="3"/>
      <c r="C169" s="3"/>
      <c r="D169" s="3"/>
      <c r="E169" s="3"/>
      <c r="F169" s="3"/>
      <c r="G169" s="43"/>
      <c r="H169" s="6"/>
      <c r="S169" s="3"/>
    </row>
    <row r="170" spans="1:19" ht="14.25" customHeight="1">
      <c r="A170" s="3"/>
      <c r="B170" s="3"/>
      <c r="C170" s="3"/>
      <c r="D170" s="3"/>
      <c r="E170" s="3"/>
      <c r="F170" s="3"/>
      <c r="G170" s="43"/>
      <c r="H170" s="6"/>
      <c r="S170" s="3"/>
    </row>
    <row r="171" spans="1:19" ht="14.25" customHeight="1">
      <c r="A171" s="3"/>
      <c r="B171" s="3"/>
      <c r="C171" s="3"/>
      <c r="D171" s="3"/>
      <c r="E171" s="3"/>
      <c r="F171" s="3"/>
      <c r="G171" s="43"/>
      <c r="H171" s="6"/>
      <c r="S171" s="3"/>
    </row>
    <row r="172" spans="1:19" ht="14.25" customHeight="1">
      <c r="A172" s="3"/>
      <c r="B172" s="3"/>
      <c r="C172" s="3"/>
      <c r="D172" s="3"/>
      <c r="E172" s="3"/>
      <c r="F172" s="3"/>
      <c r="G172" s="43"/>
      <c r="H172" s="6"/>
      <c r="S172" s="3"/>
    </row>
    <row r="173" spans="1:19" ht="14.25" customHeight="1">
      <c r="A173" s="3"/>
      <c r="B173" s="3"/>
      <c r="C173" s="3"/>
      <c r="D173" s="3"/>
      <c r="E173" s="3"/>
      <c r="F173" s="3"/>
      <c r="G173" s="43"/>
      <c r="H173" s="6"/>
      <c r="S173" s="3"/>
    </row>
    <row r="174" spans="1:19" ht="14.25" customHeight="1">
      <c r="A174" s="3"/>
      <c r="B174" s="3"/>
      <c r="C174" s="3"/>
      <c r="D174" s="3"/>
      <c r="E174" s="3"/>
      <c r="F174" s="3"/>
      <c r="G174" s="43"/>
      <c r="H174" s="6"/>
      <c r="S174" s="3"/>
    </row>
    <row r="175" spans="1:19" ht="14.25" customHeight="1">
      <c r="A175" s="3"/>
      <c r="B175" s="3"/>
      <c r="C175" s="3"/>
      <c r="D175" s="3"/>
      <c r="E175" s="3"/>
      <c r="F175" s="3"/>
      <c r="G175" s="43"/>
      <c r="H175" s="6"/>
      <c r="S175" s="3"/>
    </row>
    <row r="176" spans="1:19" ht="14.25" customHeight="1">
      <c r="A176" s="3"/>
      <c r="B176" s="3"/>
      <c r="C176" s="3"/>
      <c r="D176" s="3"/>
      <c r="E176" s="3"/>
      <c r="F176" s="3"/>
      <c r="G176" s="43"/>
      <c r="H176" s="6"/>
      <c r="S176" s="3"/>
    </row>
    <row r="177" spans="1:19" ht="14.25" customHeight="1">
      <c r="A177" s="3"/>
      <c r="B177" s="3"/>
      <c r="C177" s="3"/>
      <c r="D177" s="3"/>
      <c r="E177" s="3"/>
      <c r="F177" s="3"/>
      <c r="G177" s="43"/>
      <c r="H177" s="6"/>
      <c r="S177" s="3"/>
    </row>
    <row r="178" spans="1:19" ht="14.25" customHeight="1">
      <c r="A178" s="3"/>
      <c r="B178" s="3"/>
      <c r="C178" s="3"/>
      <c r="D178" s="3"/>
      <c r="E178" s="3"/>
      <c r="F178" s="3"/>
      <c r="G178" s="43"/>
      <c r="H178" s="6"/>
      <c r="S178" s="3"/>
    </row>
    <row r="179" spans="1:19" ht="14.25" customHeight="1">
      <c r="A179" s="3"/>
      <c r="B179" s="3"/>
      <c r="C179" s="3"/>
      <c r="D179" s="3"/>
      <c r="E179" s="3"/>
      <c r="F179" s="3"/>
      <c r="G179" s="43"/>
      <c r="H179" s="6"/>
      <c r="S179" s="3"/>
    </row>
    <row r="180" spans="1:19" ht="14.25" customHeight="1">
      <c r="A180" s="3"/>
      <c r="B180" s="3"/>
      <c r="C180" s="3"/>
      <c r="D180" s="3"/>
      <c r="E180" s="3"/>
      <c r="F180" s="3"/>
      <c r="G180" s="43"/>
      <c r="H180" s="6"/>
      <c r="S180" s="3"/>
    </row>
    <row r="181" spans="1:19" ht="14.25" customHeight="1">
      <c r="A181" s="3"/>
      <c r="B181" s="3"/>
      <c r="C181" s="3"/>
      <c r="D181" s="3"/>
      <c r="E181" s="3"/>
      <c r="F181" s="3"/>
      <c r="G181" s="43"/>
      <c r="H181" s="6"/>
      <c r="S181" s="3"/>
    </row>
    <row r="182" spans="1:19" ht="14.25" customHeight="1">
      <c r="A182" s="3"/>
      <c r="B182" s="3"/>
      <c r="C182" s="3"/>
      <c r="D182" s="3"/>
      <c r="E182" s="3"/>
      <c r="F182" s="3"/>
      <c r="G182" s="43"/>
      <c r="H182" s="6"/>
      <c r="S182" s="3"/>
    </row>
    <row r="183" spans="1:19" ht="14.25" customHeight="1">
      <c r="A183" s="3"/>
      <c r="B183" s="3"/>
      <c r="C183" s="3"/>
      <c r="D183" s="3"/>
      <c r="E183" s="3"/>
      <c r="F183" s="3"/>
      <c r="G183" s="43"/>
      <c r="H183" s="6"/>
      <c r="S183" s="3"/>
    </row>
    <row r="184" spans="1:19" ht="14.25" customHeight="1">
      <c r="A184" s="3"/>
      <c r="B184" s="3"/>
      <c r="C184" s="3"/>
      <c r="D184" s="3"/>
      <c r="E184" s="3"/>
      <c r="F184" s="3"/>
      <c r="G184" s="43"/>
      <c r="H184" s="6"/>
      <c r="S184" s="3"/>
    </row>
    <row r="185" spans="1:19" ht="14.25" customHeight="1">
      <c r="A185" s="3"/>
      <c r="B185" s="3"/>
      <c r="C185" s="3"/>
      <c r="D185" s="3"/>
      <c r="E185" s="3"/>
      <c r="F185" s="3"/>
      <c r="G185" s="43"/>
      <c r="H185" s="6"/>
      <c r="S185" s="3"/>
    </row>
    <row r="186" spans="1:19" ht="14.25" customHeight="1">
      <c r="A186" s="3"/>
      <c r="B186" s="3"/>
      <c r="C186" s="3"/>
      <c r="D186" s="3"/>
      <c r="E186" s="3"/>
      <c r="F186" s="3"/>
      <c r="G186" s="43"/>
      <c r="H186" s="6"/>
      <c r="S186" s="3"/>
    </row>
    <row r="187" spans="1:19" ht="14.25" customHeight="1">
      <c r="A187" s="3"/>
      <c r="B187" s="3"/>
      <c r="C187" s="3"/>
      <c r="D187" s="3"/>
      <c r="E187" s="3"/>
      <c r="F187" s="3"/>
      <c r="G187" s="43"/>
      <c r="H187" s="6"/>
      <c r="S187" s="3"/>
    </row>
    <row r="188" spans="1:19" ht="14.25" customHeight="1">
      <c r="A188" s="3"/>
      <c r="B188" s="3"/>
      <c r="C188" s="3"/>
      <c r="D188" s="3"/>
      <c r="E188" s="3"/>
      <c r="F188" s="3"/>
      <c r="G188" s="43"/>
      <c r="H188" s="6"/>
      <c r="S188" s="3"/>
    </row>
    <row r="189" spans="1:19" ht="14.25" customHeight="1">
      <c r="A189" s="3"/>
      <c r="B189" s="3"/>
      <c r="C189" s="3"/>
      <c r="D189" s="3"/>
      <c r="E189" s="3"/>
      <c r="F189" s="3"/>
      <c r="G189" s="43"/>
      <c r="H189" s="6"/>
      <c r="S189" s="3"/>
    </row>
    <row r="190" spans="1:19" ht="14.25" customHeight="1">
      <c r="A190" s="3"/>
      <c r="B190" s="3"/>
      <c r="C190" s="3"/>
      <c r="D190" s="3"/>
      <c r="E190" s="3"/>
      <c r="F190" s="3"/>
      <c r="G190" s="43"/>
      <c r="H190" s="6"/>
      <c r="S190" s="3"/>
    </row>
    <row r="191" spans="1:19" ht="14.25" customHeight="1">
      <c r="A191" s="3"/>
      <c r="B191" s="3"/>
      <c r="C191" s="3"/>
      <c r="D191" s="3"/>
      <c r="E191" s="3"/>
      <c r="F191" s="3"/>
      <c r="G191" s="43"/>
      <c r="H191" s="6"/>
      <c r="S191" s="3"/>
    </row>
    <row r="192" spans="1:19" ht="14.25" customHeight="1">
      <c r="A192" s="3"/>
      <c r="B192" s="3"/>
      <c r="C192" s="3"/>
      <c r="D192" s="3"/>
      <c r="E192" s="3"/>
      <c r="F192" s="3"/>
      <c r="G192" s="43"/>
      <c r="H192" s="6"/>
      <c r="S192" s="3"/>
    </row>
    <row r="193" spans="1:19" ht="14.25" customHeight="1">
      <c r="A193" s="3"/>
      <c r="B193" s="3"/>
      <c r="C193" s="3"/>
      <c r="D193" s="3"/>
      <c r="E193" s="3"/>
      <c r="F193" s="3"/>
      <c r="G193" s="43"/>
      <c r="H193" s="6"/>
      <c r="S193" s="3"/>
    </row>
    <row r="194" spans="1:19" ht="14.25" customHeight="1">
      <c r="A194" s="3"/>
      <c r="B194" s="3"/>
      <c r="C194" s="3"/>
      <c r="D194" s="3"/>
      <c r="E194" s="3"/>
      <c r="F194" s="3"/>
      <c r="G194" s="43"/>
      <c r="H194" s="6"/>
      <c r="S194" s="3"/>
    </row>
    <row r="195" spans="1:19" ht="14.25" customHeight="1">
      <c r="A195" s="3"/>
      <c r="B195" s="3"/>
      <c r="C195" s="3"/>
      <c r="D195" s="3"/>
      <c r="E195" s="3"/>
      <c r="F195" s="3"/>
      <c r="G195" s="43"/>
      <c r="H195" s="6"/>
      <c r="S195" s="3"/>
    </row>
    <row r="196" spans="1:19" ht="14.25" customHeight="1">
      <c r="A196" s="3"/>
      <c r="B196" s="3"/>
      <c r="C196" s="3"/>
      <c r="D196" s="3"/>
      <c r="E196" s="3"/>
      <c r="F196" s="3"/>
      <c r="G196" s="43"/>
      <c r="H196" s="6"/>
      <c r="S196" s="3"/>
    </row>
    <row r="197" spans="1:19" ht="14.25" customHeight="1">
      <c r="A197" s="3"/>
      <c r="B197" s="3"/>
      <c r="C197" s="3"/>
      <c r="D197" s="3"/>
      <c r="E197" s="3"/>
      <c r="F197" s="3"/>
      <c r="G197" s="43"/>
      <c r="H197" s="6"/>
      <c r="S197" s="3"/>
    </row>
    <row r="198" spans="1:19" ht="14.25" customHeight="1">
      <c r="A198" s="3"/>
      <c r="B198" s="3"/>
      <c r="C198" s="3"/>
      <c r="D198" s="3"/>
      <c r="E198" s="3"/>
      <c r="F198" s="3"/>
      <c r="G198" s="43"/>
      <c r="H198" s="6"/>
      <c r="S198" s="3"/>
    </row>
    <row r="199" spans="1:19" ht="14.25" customHeight="1">
      <c r="A199" s="3"/>
      <c r="B199" s="3"/>
      <c r="C199" s="3"/>
      <c r="D199" s="3"/>
      <c r="E199" s="3"/>
      <c r="F199" s="3"/>
      <c r="G199" s="43"/>
      <c r="H199" s="6"/>
      <c r="S199" s="3"/>
    </row>
    <row r="200" spans="1:19" ht="14.25" customHeight="1">
      <c r="A200" s="3"/>
      <c r="B200" s="3"/>
      <c r="C200" s="3"/>
      <c r="D200" s="3"/>
      <c r="E200" s="3"/>
      <c r="F200" s="3"/>
      <c r="G200" s="43"/>
      <c r="H200" s="6"/>
      <c r="S200" s="3"/>
    </row>
    <row r="201" spans="1:19" ht="14.25" customHeight="1">
      <c r="A201" s="3"/>
      <c r="B201" s="3"/>
      <c r="C201" s="3"/>
      <c r="D201" s="3"/>
      <c r="E201" s="3"/>
      <c r="F201" s="3"/>
      <c r="G201" s="43"/>
      <c r="H201" s="6"/>
      <c r="S201" s="3"/>
    </row>
    <row r="202" spans="1:19" ht="14.25" customHeight="1">
      <c r="A202" s="3"/>
      <c r="B202" s="3"/>
      <c r="C202" s="3"/>
      <c r="D202" s="3"/>
      <c r="E202" s="3"/>
      <c r="F202" s="3"/>
      <c r="G202" s="43"/>
      <c r="H202" s="6"/>
      <c r="S202" s="3"/>
    </row>
    <row r="203" spans="1:19" ht="14.25" customHeight="1">
      <c r="A203" s="3"/>
      <c r="B203" s="3"/>
      <c r="C203" s="3"/>
      <c r="D203" s="3"/>
      <c r="E203" s="3"/>
      <c r="F203" s="3"/>
      <c r="G203" s="43"/>
      <c r="H203" s="6"/>
      <c r="S203" s="3"/>
    </row>
    <row r="204" spans="1:19" ht="14.25" customHeight="1">
      <c r="A204" s="3"/>
      <c r="B204" s="3"/>
      <c r="C204" s="3"/>
      <c r="D204" s="3"/>
      <c r="E204" s="3"/>
      <c r="F204" s="3"/>
      <c r="G204" s="43"/>
      <c r="H204" s="6"/>
      <c r="S204" s="3"/>
    </row>
    <row r="205" spans="1:19" ht="14.25" customHeight="1">
      <c r="A205" s="3"/>
      <c r="B205" s="3"/>
      <c r="C205" s="3"/>
      <c r="D205" s="3"/>
      <c r="E205" s="3"/>
      <c r="F205" s="3"/>
      <c r="G205" s="43"/>
      <c r="H205" s="6"/>
      <c r="S205" s="3"/>
    </row>
    <row r="206" spans="1:19" ht="14.25" customHeight="1">
      <c r="A206" s="3"/>
      <c r="B206" s="3"/>
      <c r="C206" s="3"/>
      <c r="D206" s="3"/>
      <c r="E206" s="3"/>
      <c r="F206" s="3"/>
      <c r="G206" s="43"/>
      <c r="H206" s="6"/>
      <c r="S206" s="3"/>
    </row>
    <row r="207" spans="1:19" ht="14.25" customHeight="1">
      <c r="A207" s="3"/>
      <c r="B207" s="3"/>
      <c r="C207" s="3"/>
      <c r="D207" s="3"/>
      <c r="E207" s="3"/>
      <c r="F207" s="3"/>
      <c r="G207" s="43"/>
      <c r="H207" s="6"/>
      <c r="S207" s="3"/>
    </row>
    <row r="208" spans="1:19" ht="14.25" customHeight="1">
      <c r="A208" s="3"/>
      <c r="B208" s="3"/>
      <c r="C208" s="3"/>
      <c r="D208" s="3"/>
      <c r="E208" s="3"/>
      <c r="F208" s="3"/>
      <c r="G208" s="43"/>
      <c r="H208" s="6"/>
      <c r="S208" s="3"/>
    </row>
    <row r="209" spans="1:19" ht="14.25" customHeight="1">
      <c r="A209" s="3"/>
      <c r="B209" s="3"/>
      <c r="C209" s="3"/>
      <c r="D209" s="3"/>
      <c r="E209" s="3"/>
      <c r="F209" s="3"/>
      <c r="G209" s="43"/>
      <c r="H209" s="6"/>
      <c r="S209" s="3"/>
    </row>
    <row r="210" spans="1:19" ht="14.25" customHeight="1">
      <c r="A210" s="3"/>
      <c r="B210" s="3"/>
      <c r="C210" s="3"/>
      <c r="D210" s="3"/>
      <c r="E210" s="3"/>
      <c r="F210" s="3"/>
      <c r="G210" s="43"/>
      <c r="H210" s="6"/>
      <c r="S210" s="3"/>
    </row>
    <row r="211" spans="1:19" ht="14.25" customHeight="1">
      <c r="A211" s="3"/>
      <c r="B211" s="3"/>
      <c r="C211" s="3"/>
      <c r="D211" s="3"/>
      <c r="E211" s="3"/>
      <c r="F211" s="3"/>
      <c r="G211" s="43"/>
      <c r="H211" s="6"/>
      <c r="S211" s="3"/>
    </row>
    <row r="212" spans="1:19" ht="14.25" customHeight="1">
      <c r="A212" s="3"/>
      <c r="B212" s="3"/>
      <c r="C212" s="3"/>
      <c r="D212" s="3"/>
      <c r="E212" s="3"/>
      <c r="F212" s="3"/>
      <c r="G212" s="43"/>
      <c r="H212" s="6"/>
      <c r="S212" s="3"/>
    </row>
    <row r="213" spans="1:19" ht="14.25" customHeight="1">
      <c r="A213" s="3"/>
      <c r="B213" s="3"/>
      <c r="C213" s="3"/>
      <c r="D213" s="3"/>
      <c r="E213" s="3"/>
      <c r="F213" s="3"/>
      <c r="G213" s="43"/>
      <c r="H213" s="6"/>
      <c r="S213" s="3"/>
    </row>
    <row r="214" spans="1:19" ht="14.25" customHeight="1">
      <c r="A214" s="3"/>
      <c r="B214" s="3"/>
      <c r="C214" s="3"/>
      <c r="D214" s="3"/>
      <c r="E214" s="3"/>
      <c r="F214" s="3"/>
      <c r="G214" s="43"/>
      <c r="H214" s="6"/>
      <c r="S214" s="3"/>
    </row>
    <row r="215" spans="1:19" ht="14.25" customHeight="1">
      <c r="A215" s="3"/>
      <c r="B215" s="3"/>
      <c r="C215" s="3"/>
      <c r="D215" s="3"/>
      <c r="E215" s="3"/>
      <c r="F215" s="3"/>
      <c r="G215" s="43"/>
      <c r="H215" s="6"/>
      <c r="S215" s="3"/>
    </row>
    <row r="216" spans="1:19" ht="14.25" customHeight="1">
      <c r="A216" s="3"/>
      <c r="B216" s="3"/>
      <c r="C216" s="3"/>
      <c r="D216" s="3"/>
      <c r="E216" s="3"/>
      <c r="F216" s="3"/>
      <c r="G216" s="43"/>
      <c r="H216" s="6"/>
      <c r="S216" s="3"/>
    </row>
    <row r="217" spans="1:19" ht="14.25" customHeight="1">
      <c r="A217" s="3"/>
      <c r="B217" s="3"/>
      <c r="C217" s="3"/>
      <c r="D217" s="3"/>
      <c r="E217" s="3"/>
      <c r="F217" s="3"/>
      <c r="G217" s="43"/>
      <c r="H217" s="6"/>
      <c r="S217" s="3"/>
    </row>
    <row r="218" spans="1:19" ht="14.25" customHeight="1">
      <c r="A218" s="3"/>
      <c r="B218" s="3"/>
      <c r="C218" s="3"/>
      <c r="D218" s="3"/>
      <c r="E218" s="3"/>
      <c r="F218" s="3"/>
      <c r="G218" s="43"/>
      <c r="H218" s="6"/>
      <c r="S218" s="3"/>
    </row>
    <row r="219" spans="1:19" ht="14.25" customHeight="1">
      <c r="A219" s="3"/>
      <c r="B219" s="3"/>
      <c r="C219" s="3"/>
      <c r="D219" s="3"/>
      <c r="E219" s="3"/>
      <c r="F219" s="3"/>
      <c r="G219" s="43"/>
      <c r="H219" s="6"/>
      <c r="S219" s="3"/>
    </row>
    <row r="220" spans="1:19" ht="14.25" customHeight="1">
      <c r="A220" s="3"/>
      <c r="B220" s="3"/>
      <c r="C220" s="3"/>
      <c r="D220" s="3"/>
      <c r="E220" s="3"/>
      <c r="F220" s="3"/>
      <c r="G220" s="43"/>
      <c r="H220" s="6"/>
      <c r="S220" s="3"/>
    </row>
    <row r="221" spans="1:19" ht="14.25" customHeight="1">
      <c r="A221" s="3"/>
      <c r="B221" s="3"/>
      <c r="C221" s="3"/>
      <c r="D221" s="3"/>
      <c r="E221" s="3"/>
      <c r="F221" s="3"/>
      <c r="G221" s="43"/>
      <c r="H221" s="6"/>
      <c r="S221" s="3"/>
    </row>
    <row r="222" spans="1:19" ht="14.25" customHeight="1">
      <c r="A222" s="3"/>
      <c r="B222" s="3"/>
      <c r="C222" s="3"/>
      <c r="D222" s="3"/>
      <c r="E222" s="3"/>
      <c r="F222" s="3"/>
      <c r="G222" s="43"/>
      <c r="H222" s="6"/>
      <c r="S222" s="3"/>
    </row>
    <row r="223" spans="1:19" ht="14.25" customHeight="1">
      <c r="A223" s="3"/>
      <c r="B223" s="3"/>
      <c r="C223" s="3"/>
      <c r="D223" s="3"/>
      <c r="E223" s="3"/>
      <c r="F223" s="3"/>
      <c r="G223" s="43"/>
      <c r="H223" s="6"/>
      <c r="S223" s="3"/>
    </row>
    <row r="224" spans="1:19" ht="14.25" customHeight="1">
      <c r="A224" s="3"/>
      <c r="B224" s="3"/>
      <c r="C224" s="3"/>
      <c r="D224" s="3"/>
      <c r="E224" s="3"/>
      <c r="F224" s="3"/>
      <c r="G224" s="43"/>
      <c r="H224" s="6"/>
      <c r="S224" s="3"/>
    </row>
    <row r="225" spans="1:19" ht="14.25" customHeight="1">
      <c r="A225" s="3"/>
      <c r="B225" s="3"/>
      <c r="C225" s="3"/>
      <c r="D225" s="3"/>
      <c r="E225" s="3"/>
      <c r="F225" s="3"/>
      <c r="G225" s="43"/>
      <c r="H225" s="6"/>
      <c r="S225" s="3"/>
    </row>
    <row r="226" spans="1:19" ht="14.25" customHeight="1">
      <c r="A226" s="3"/>
      <c r="B226" s="3"/>
      <c r="C226" s="3"/>
      <c r="D226" s="3"/>
      <c r="E226" s="3"/>
      <c r="F226" s="3"/>
      <c r="G226" s="43"/>
      <c r="H226" s="6"/>
      <c r="S226" s="3"/>
    </row>
    <row r="227" spans="1:19" ht="14.25" customHeight="1">
      <c r="A227" s="3"/>
      <c r="B227" s="3"/>
      <c r="C227" s="3"/>
      <c r="D227" s="3"/>
      <c r="E227" s="3"/>
      <c r="F227" s="3"/>
      <c r="G227" s="43"/>
      <c r="H227" s="6"/>
      <c r="S227" s="3"/>
    </row>
    <row r="228" spans="1:19" ht="14.25" customHeight="1">
      <c r="A228" s="3"/>
      <c r="B228" s="3"/>
      <c r="C228" s="3"/>
      <c r="D228" s="3"/>
      <c r="E228" s="3"/>
      <c r="F228" s="3"/>
      <c r="G228" s="43"/>
      <c r="H228" s="6"/>
      <c r="S228" s="3"/>
    </row>
    <row r="229" spans="1:19" ht="14.25" customHeight="1">
      <c r="A229" s="3"/>
      <c r="B229" s="3"/>
      <c r="C229" s="3"/>
      <c r="D229" s="3"/>
      <c r="E229" s="3"/>
      <c r="F229" s="3"/>
      <c r="G229" s="43"/>
      <c r="H229" s="6"/>
      <c r="S229" s="3"/>
    </row>
    <row r="230" spans="1:19" ht="14.25" customHeight="1">
      <c r="A230" s="3"/>
      <c r="B230" s="3"/>
      <c r="C230" s="3"/>
      <c r="D230" s="3"/>
      <c r="E230" s="3"/>
      <c r="F230" s="3"/>
      <c r="G230" s="43"/>
      <c r="H230" s="6"/>
      <c r="S230" s="3"/>
    </row>
    <row r="231" spans="1:19" ht="14.25" customHeight="1">
      <c r="A231" s="3"/>
      <c r="B231" s="3"/>
      <c r="C231" s="3"/>
      <c r="D231" s="3"/>
      <c r="E231" s="3"/>
      <c r="F231" s="3"/>
      <c r="G231" s="43"/>
      <c r="H231" s="6"/>
      <c r="S231" s="3"/>
    </row>
    <row r="232" spans="1:19" ht="14.25" customHeight="1">
      <c r="A232" s="3"/>
      <c r="B232" s="3"/>
      <c r="C232" s="3"/>
      <c r="D232" s="3"/>
      <c r="E232" s="3"/>
      <c r="F232" s="3"/>
      <c r="G232" s="43"/>
      <c r="H232" s="6"/>
      <c r="S232" s="3"/>
    </row>
    <row r="233" spans="1:19" ht="14.25" customHeight="1">
      <c r="A233" s="3"/>
      <c r="B233" s="3"/>
      <c r="C233" s="3"/>
      <c r="D233" s="3"/>
      <c r="E233" s="3"/>
      <c r="F233" s="3"/>
      <c r="G233" s="43"/>
      <c r="H233" s="6"/>
      <c r="S233" s="3"/>
    </row>
    <row r="234" spans="1:19" ht="14.25" customHeight="1">
      <c r="A234" s="3"/>
      <c r="B234" s="3"/>
      <c r="C234" s="3"/>
      <c r="D234" s="3"/>
      <c r="E234" s="3"/>
      <c r="F234" s="3"/>
      <c r="G234" s="43"/>
      <c r="H234" s="6"/>
      <c r="S234" s="3"/>
    </row>
    <row r="235" spans="1:19" ht="14.25" customHeight="1">
      <c r="A235" s="3"/>
      <c r="B235" s="3"/>
      <c r="C235" s="3"/>
      <c r="D235" s="3"/>
      <c r="E235" s="3"/>
      <c r="F235" s="3"/>
      <c r="G235" s="43"/>
      <c r="H235" s="6"/>
      <c r="S235" s="3"/>
    </row>
    <row r="236" spans="1:19" ht="14.25" customHeight="1">
      <c r="A236" s="3"/>
      <c r="B236" s="3"/>
      <c r="C236" s="3"/>
      <c r="D236" s="3"/>
      <c r="E236" s="3"/>
      <c r="F236" s="3"/>
      <c r="G236" s="43"/>
      <c r="H236" s="6"/>
      <c r="S236" s="3"/>
    </row>
    <row r="237" spans="1:19" ht="14.25" customHeight="1">
      <c r="A237" s="3"/>
      <c r="B237" s="3"/>
      <c r="C237" s="3"/>
      <c r="D237" s="3"/>
      <c r="E237" s="3"/>
      <c r="F237" s="3"/>
      <c r="G237" s="43"/>
      <c r="H237" s="6"/>
      <c r="S237" s="3"/>
    </row>
    <row r="238" spans="1:19" ht="14.25" customHeight="1">
      <c r="A238" s="3"/>
      <c r="B238" s="3"/>
      <c r="C238" s="3"/>
      <c r="D238" s="3"/>
      <c r="E238" s="3"/>
      <c r="F238" s="3"/>
      <c r="G238" s="43"/>
      <c r="H238" s="6"/>
      <c r="S238" s="3"/>
    </row>
    <row r="239" spans="1:19" ht="14.25" customHeight="1">
      <c r="A239" s="3"/>
      <c r="B239" s="3"/>
      <c r="C239" s="3"/>
      <c r="D239" s="3"/>
      <c r="E239" s="3"/>
      <c r="F239" s="3"/>
      <c r="G239" s="43"/>
      <c r="H239" s="6"/>
      <c r="S239" s="3"/>
    </row>
    <row r="240" spans="1:19" ht="14.25" customHeight="1">
      <c r="A240" s="3"/>
      <c r="B240" s="3"/>
      <c r="C240" s="3"/>
      <c r="D240" s="3"/>
      <c r="E240" s="3"/>
      <c r="F240" s="3"/>
      <c r="G240" s="43"/>
      <c r="H240" s="6"/>
      <c r="S240" s="3"/>
    </row>
    <row r="241" spans="1:19" ht="14.25" customHeight="1">
      <c r="A241" s="3"/>
      <c r="B241" s="3"/>
      <c r="C241" s="3"/>
      <c r="D241" s="3"/>
      <c r="E241" s="3"/>
      <c r="F241" s="3"/>
      <c r="G241" s="43"/>
      <c r="H241" s="6"/>
      <c r="S241" s="3"/>
    </row>
    <row r="242" spans="1:19" ht="14.25" customHeight="1">
      <c r="A242" s="3"/>
      <c r="B242" s="3"/>
      <c r="C242" s="3"/>
      <c r="D242" s="3"/>
      <c r="E242" s="3"/>
      <c r="F242" s="3"/>
      <c r="G242" s="43"/>
      <c r="H242" s="6"/>
      <c r="S242" s="3"/>
    </row>
    <row r="243" spans="1:19" ht="14.25" customHeight="1">
      <c r="A243" s="3"/>
      <c r="B243" s="3"/>
      <c r="C243" s="3"/>
      <c r="D243" s="3"/>
      <c r="E243" s="3"/>
      <c r="F243" s="3"/>
      <c r="G243" s="43"/>
      <c r="H243" s="6"/>
      <c r="S243" s="3"/>
    </row>
    <row r="244" spans="1:19" ht="14.25" customHeight="1">
      <c r="A244" s="3"/>
      <c r="B244" s="3"/>
      <c r="C244" s="3"/>
      <c r="D244" s="3"/>
      <c r="E244" s="3"/>
      <c r="F244" s="3"/>
      <c r="G244" s="43"/>
      <c r="H244" s="6"/>
      <c r="S244" s="3"/>
    </row>
    <row r="245" spans="1:19" ht="14.25" customHeight="1">
      <c r="A245" s="3"/>
      <c r="B245" s="3"/>
      <c r="C245" s="3"/>
      <c r="D245" s="3"/>
      <c r="E245" s="3"/>
      <c r="F245" s="3"/>
      <c r="G245" s="43"/>
      <c r="H245" s="6"/>
      <c r="S245" s="3"/>
    </row>
    <row r="246" spans="1:19" ht="14.25" customHeight="1">
      <c r="A246" s="3"/>
      <c r="B246" s="3"/>
      <c r="C246" s="3"/>
      <c r="D246" s="3"/>
      <c r="E246" s="3"/>
      <c r="F246" s="3"/>
      <c r="G246" s="43"/>
      <c r="H246" s="6"/>
      <c r="S246" s="3"/>
    </row>
    <row r="247" spans="1:19" ht="14.25" customHeight="1">
      <c r="A247" s="3"/>
      <c r="B247" s="3"/>
      <c r="C247" s="3"/>
      <c r="D247" s="3"/>
      <c r="E247" s="3"/>
      <c r="F247" s="3"/>
      <c r="G247" s="43"/>
      <c r="H247" s="6"/>
      <c r="S247" s="3"/>
    </row>
    <row r="248" spans="1:19" ht="14.25" customHeight="1">
      <c r="A248" s="3"/>
      <c r="B248" s="3"/>
      <c r="C248" s="3"/>
      <c r="D248" s="3"/>
      <c r="E248" s="3"/>
      <c r="F248" s="3"/>
      <c r="G248" s="43"/>
      <c r="H248" s="6"/>
      <c r="S248" s="3"/>
    </row>
    <row r="249" spans="1:19" ht="14.25" customHeight="1">
      <c r="A249" s="3"/>
      <c r="B249" s="3"/>
      <c r="C249" s="3"/>
      <c r="D249" s="3"/>
      <c r="E249" s="3"/>
      <c r="F249" s="3"/>
      <c r="G249" s="43"/>
      <c r="H249" s="6"/>
      <c r="S249" s="3"/>
    </row>
    <row r="250" spans="1:19" ht="14.25" customHeight="1">
      <c r="A250" s="3"/>
      <c r="B250" s="3"/>
      <c r="C250" s="3"/>
      <c r="D250" s="3"/>
      <c r="E250" s="3"/>
      <c r="F250" s="3"/>
      <c r="G250" s="43"/>
      <c r="H250" s="6"/>
      <c r="S250" s="3"/>
    </row>
    <row r="251" spans="1:19" ht="14.25" customHeight="1">
      <c r="A251" s="3"/>
      <c r="B251" s="3"/>
      <c r="C251" s="3"/>
      <c r="D251" s="3"/>
      <c r="E251" s="3"/>
      <c r="F251" s="3"/>
      <c r="G251" s="43"/>
      <c r="H251" s="6"/>
      <c r="S251" s="3"/>
    </row>
    <row r="252" spans="1:19" ht="14.25" customHeight="1">
      <c r="A252" s="3"/>
      <c r="B252" s="3"/>
      <c r="C252" s="3"/>
      <c r="D252" s="3"/>
      <c r="E252" s="3"/>
      <c r="F252" s="3"/>
      <c r="G252" s="43"/>
      <c r="H252" s="6"/>
      <c r="S252" s="3"/>
    </row>
    <row r="253" spans="1:19" ht="14.25" customHeight="1">
      <c r="A253" s="3"/>
      <c r="B253" s="3"/>
      <c r="C253" s="3"/>
      <c r="D253" s="3"/>
      <c r="E253" s="3"/>
      <c r="F253" s="3"/>
      <c r="G253" s="43"/>
      <c r="H253" s="6"/>
      <c r="S253" s="3"/>
    </row>
    <row r="254" spans="1:19" ht="14.25" customHeight="1">
      <c r="A254" s="3"/>
      <c r="B254" s="3"/>
      <c r="C254" s="3"/>
      <c r="D254" s="3"/>
      <c r="E254" s="3"/>
      <c r="F254" s="3"/>
      <c r="G254" s="43"/>
      <c r="H254" s="6"/>
      <c r="S254" s="3"/>
    </row>
    <row r="255" spans="1:19" ht="14.25" customHeight="1">
      <c r="A255" s="3"/>
      <c r="B255" s="3"/>
      <c r="C255" s="3"/>
      <c r="D255" s="3"/>
      <c r="E255" s="3"/>
      <c r="F255" s="3"/>
      <c r="G255" s="43"/>
      <c r="H255" s="6"/>
      <c r="S255" s="3"/>
    </row>
    <row r="256" spans="1:19" ht="14.25" customHeight="1">
      <c r="A256" s="3"/>
      <c r="B256" s="3"/>
      <c r="C256" s="3"/>
      <c r="D256" s="3"/>
      <c r="E256" s="3"/>
      <c r="F256" s="3"/>
      <c r="G256" s="43"/>
      <c r="H256" s="6"/>
      <c r="S256" s="3"/>
    </row>
    <row r="257" spans="1:19" ht="14.25" customHeight="1">
      <c r="A257" s="3"/>
      <c r="B257" s="3"/>
      <c r="C257" s="3"/>
      <c r="D257" s="3"/>
      <c r="E257" s="3"/>
      <c r="F257" s="3"/>
      <c r="G257" s="43"/>
      <c r="H257" s="6"/>
      <c r="S257" s="3"/>
    </row>
    <row r="258" spans="1:19" ht="14.25" customHeight="1">
      <c r="A258" s="3"/>
      <c r="B258" s="3"/>
      <c r="C258" s="3"/>
      <c r="D258" s="3"/>
      <c r="E258" s="3"/>
      <c r="F258" s="3"/>
      <c r="G258" s="43"/>
      <c r="H258" s="6"/>
      <c r="S258" s="3"/>
    </row>
    <row r="259" spans="1:19" ht="14.25" customHeight="1">
      <c r="A259" s="3"/>
      <c r="B259" s="3"/>
      <c r="C259" s="3"/>
      <c r="D259" s="3"/>
      <c r="E259" s="3"/>
      <c r="F259" s="3"/>
      <c r="G259" s="43"/>
      <c r="H259" s="6"/>
      <c r="S259" s="3"/>
    </row>
    <row r="260" spans="1:19" ht="14.25" customHeight="1">
      <c r="A260" s="3"/>
      <c r="B260" s="3"/>
      <c r="C260" s="3"/>
      <c r="D260" s="3"/>
      <c r="E260" s="3"/>
      <c r="F260" s="3"/>
      <c r="G260" s="43"/>
      <c r="H260" s="6"/>
      <c r="S260" s="3"/>
    </row>
    <row r="261" spans="1:19" ht="14.25" customHeight="1">
      <c r="A261" s="3"/>
      <c r="B261" s="3"/>
      <c r="C261" s="3"/>
      <c r="D261" s="3"/>
      <c r="E261" s="3"/>
      <c r="F261" s="3"/>
      <c r="G261" s="43"/>
      <c r="H261" s="6"/>
      <c r="S261" s="3"/>
    </row>
    <row r="262" spans="1:19" ht="14.25" customHeight="1">
      <c r="A262" s="3"/>
      <c r="B262" s="3"/>
      <c r="C262" s="3"/>
      <c r="D262" s="3"/>
      <c r="E262" s="3"/>
      <c r="F262" s="3"/>
      <c r="G262" s="43"/>
      <c r="H262" s="6"/>
      <c r="S262" s="3"/>
    </row>
    <row r="263" spans="1:19" ht="14.25" customHeight="1">
      <c r="A263" s="3"/>
      <c r="B263" s="3"/>
      <c r="C263" s="3"/>
      <c r="D263" s="3"/>
      <c r="E263" s="3"/>
      <c r="F263" s="3"/>
      <c r="G263" s="43"/>
      <c r="H263" s="6"/>
      <c r="S263" s="3"/>
    </row>
    <row r="264" spans="1:19" ht="14.25" customHeight="1">
      <c r="A264" s="3"/>
      <c r="B264" s="3"/>
      <c r="C264" s="3"/>
      <c r="D264" s="3"/>
      <c r="E264" s="3"/>
      <c r="F264" s="3"/>
      <c r="G264" s="43"/>
      <c r="H264" s="6"/>
      <c r="S264" s="3"/>
    </row>
    <row r="265" spans="1:19" ht="14.25" customHeight="1">
      <c r="A265" s="3"/>
      <c r="B265" s="3"/>
      <c r="C265" s="3"/>
      <c r="D265" s="3"/>
      <c r="E265" s="3"/>
      <c r="F265" s="3"/>
      <c r="G265" s="43"/>
      <c r="H265" s="6"/>
      <c r="S265" s="3"/>
    </row>
    <row r="266" spans="1:19" ht="14.25" customHeight="1">
      <c r="A266" s="3"/>
      <c r="B266" s="3"/>
      <c r="C266" s="3"/>
      <c r="D266" s="3"/>
      <c r="E266" s="3"/>
      <c r="F266" s="3"/>
      <c r="G266" s="43"/>
      <c r="H266" s="6"/>
      <c r="S266" s="3"/>
    </row>
    <row r="267" spans="1:19" ht="14.25" customHeight="1">
      <c r="A267" s="3"/>
      <c r="B267" s="3"/>
      <c r="C267" s="3"/>
      <c r="D267" s="3"/>
      <c r="E267" s="3"/>
      <c r="F267" s="3"/>
      <c r="G267" s="43"/>
      <c r="H267" s="6"/>
      <c r="S267" s="3"/>
    </row>
    <row r="268" spans="1:19" ht="14.25" customHeight="1">
      <c r="A268" s="3"/>
      <c r="B268" s="3"/>
      <c r="C268" s="3"/>
      <c r="D268" s="3"/>
      <c r="E268" s="3"/>
      <c r="F268" s="3"/>
      <c r="G268" s="43"/>
      <c r="H268" s="6"/>
      <c r="S268" s="3"/>
    </row>
    <row r="269" spans="1:19" ht="14.25" customHeight="1">
      <c r="A269" s="3"/>
      <c r="B269" s="3"/>
      <c r="C269" s="3"/>
      <c r="D269" s="3"/>
      <c r="E269" s="3"/>
      <c r="F269" s="3"/>
      <c r="G269" s="43"/>
      <c r="H269" s="6"/>
      <c r="S269" s="3"/>
    </row>
    <row r="270" spans="1:19" ht="14.25" customHeight="1">
      <c r="A270" s="3"/>
      <c r="B270" s="3"/>
      <c r="C270" s="3"/>
      <c r="D270" s="3"/>
      <c r="E270" s="3"/>
      <c r="F270" s="3"/>
      <c r="G270" s="43"/>
      <c r="H270" s="6"/>
      <c r="S270" s="3"/>
    </row>
    <row r="271" spans="1:19" ht="14.25" customHeight="1">
      <c r="A271" s="3"/>
      <c r="B271" s="3"/>
      <c r="C271" s="3"/>
      <c r="D271" s="3"/>
      <c r="E271" s="3"/>
      <c r="F271" s="3"/>
      <c r="G271" s="43"/>
      <c r="H271" s="6"/>
      <c r="S271" s="3"/>
    </row>
    <row r="272" spans="1:19" ht="14.25" customHeight="1">
      <c r="A272" s="3"/>
      <c r="B272" s="3"/>
      <c r="C272" s="3"/>
      <c r="D272" s="3"/>
      <c r="E272" s="3"/>
      <c r="F272" s="3"/>
      <c r="G272" s="43"/>
      <c r="H272" s="6"/>
      <c r="S272" s="3"/>
    </row>
    <row r="273" spans="1:19" ht="14.25" customHeight="1">
      <c r="A273" s="3"/>
      <c r="B273" s="3"/>
      <c r="C273" s="3"/>
      <c r="D273" s="3"/>
      <c r="E273" s="3"/>
      <c r="F273" s="3"/>
      <c r="G273" s="43"/>
      <c r="H273" s="6"/>
      <c r="S273" s="3"/>
    </row>
    <row r="274" spans="1:19" ht="14.25" customHeight="1">
      <c r="A274" s="3"/>
      <c r="B274" s="3"/>
      <c r="C274" s="3"/>
      <c r="D274" s="3"/>
      <c r="E274" s="3"/>
      <c r="F274" s="3"/>
      <c r="G274" s="43"/>
      <c r="H274" s="6"/>
      <c r="S274" s="3"/>
    </row>
    <row r="275" spans="1:19" ht="14.25" customHeight="1">
      <c r="A275" s="3"/>
      <c r="B275" s="3"/>
      <c r="C275" s="3"/>
      <c r="D275" s="3"/>
      <c r="E275" s="3"/>
      <c r="F275" s="3"/>
      <c r="G275" s="43"/>
      <c r="H275" s="6"/>
      <c r="S275" s="3"/>
    </row>
    <row r="276" spans="1:19" ht="14.25" customHeight="1">
      <c r="A276" s="3"/>
      <c r="B276" s="3"/>
      <c r="C276" s="3"/>
      <c r="D276" s="3"/>
      <c r="E276" s="3"/>
      <c r="F276" s="3"/>
      <c r="G276" s="43"/>
      <c r="H276" s="6"/>
      <c r="S276" s="3"/>
    </row>
    <row r="277" spans="1:19" ht="14.25" customHeight="1">
      <c r="A277" s="3"/>
      <c r="B277" s="3"/>
      <c r="C277" s="3"/>
      <c r="D277" s="3"/>
      <c r="E277" s="3"/>
      <c r="F277" s="3"/>
      <c r="G277" s="43"/>
      <c r="H277" s="6"/>
      <c r="S277" s="3"/>
    </row>
    <row r="278" spans="1:19" ht="14.25" customHeight="1">
      <c r="A278" s="3"/>
      <c r="B278" s="3"/>
      <c r="C278" s="3"/>
      <c r="D278" s="3"/>
      <c r="E278" s="3"/>
      <c r="F278" s="3"/>
      <c r="G278" s="43"/>
      <c r="H278" s="6"/>
      <c r="S278" s="3"/>
    </row>
    <row r="279" spans="1:19" ht="14.25" customHeight="1">
      <c r="A279" s="3"/>
      <c r="B279" s="3"/>
      <c r="C279" s="3"/>
      <c r="D279" s="3"/>
      <c r="E279" s="3"/>
      <c r="F279" s="3"/>
      <c r="G279" s="43"/>
      <c r="H279" s="6"/>
      <c r="S279" s="3"/>
    </row>
    <row r="280" spans="1:19" ht="14.25" customHeight="1">
      <c r="A280" s="3"/>
      <c r="B280" s="3"/>
      <c r="C280" s="3"/>
      <c r="D280" s="3"/>
      <c r="E280" s="3"/>
      <c r="F280" s="3"/>
      <c r="G280" s="43"/>
      <c r="H280" s="6"/>
      <c r="S280" s="3"/>
    </row>
    <row r="281" spans="1:19" ht="14.25" customHeight="1">
      <c r="A281" s="3"/>
      <c r="B281" s="3"/>
      <c r="C281" s="3"/>
      <c r="D281" s="3"/>
      <c r="E281" s="3"/>
      <c r="F281" s="3"/>
      <c r="G281" s="43"/>
      <c r="H281" s="6"/>
      <c r="S281" s="3"/>
    </row>
    <row r="282" spans="1:19" ht="14.25" customHeight="1">
      <c r="A282" s="3"/>
      <c r="B282" s="3"/>
      <c r="C282" s="3"/>
      <c r="D282" s="3"/>
      <c r="E282" s="3"/>
      <c r="F282" s="3"/>
      <c r="G282" s="43"/>
      <c r="H282" s="6"/>
      <c r="S282" s="3"/>
    </row>
    <row r="283" spans="1:19" ht="14.25" customHeight="1">
      <c r="A283" s="3"/>
      <c r="B283" s="3"/>
      <c r="C283" s="3"/>
      <c r="D283" s="3"/>
      <c r="E283" s="3"/>
      <c r="F283" s="3"/>
      <c r="G283" s="43"/>
      <c r="H283" s="6"/>
      <c r="S283" s="3"/>
    </row>
    <row r="284" spans="1:19" ht="14.25" customHeight="1">
      <c r="A284" s="3"/>
      <c r="B284" s="3"/>
      <c r="C284" s="3"/>
      <c r="D284" s="3"/>
      <c r="E284" s="3"/>
      <c r="F284" s="3"/>
      <c r="G284" s="43"/>
      <c r="H284" s="6"/>
      <c r="S284" s="3"/>
    </row>
    <row r="285" spans="1:19" ht="14.25" customHeight="1">
      <c r="A285" s="3"/>
      <c r="B285" s="3"/>
      <c r="C285" s="3"/>
      <c r="D285" s="3"/>
      <c r="E285" s="3"/>
      <c r="F285" s="3"/>
      <c r="G285" s="43"/>
      <c r="H285" s="6"/>
      <c r="S285" s="3"/>
    </row>
    <row r="286" spans="1:19" ht="14.25" customHeight="1">
      <c r="A286" s="3"/>
      <c r="B286" s="3"/>
      <c r="C286" s="3"/>
      <c r="D286" s="3"/>
      <c r="E286" s="3"/>
      <c r="F286" s="3"/>
      <c r="G286" s="43"/>
      <c r="H286" s="6"/>
      <c r="S286" s="3"/>
    </row>
    <row r="287" spans="1:19" ht="14.25" customHeight="1">
      <c r="A287" s="3"/>
      <c r="B287" s="3"/>
      <c r="C287" s="3"/>
      <c r="D287" s="3"/>
      <c r="E287" s="3"/>
      <c r="F287" s="3"/>
      <c r="G287" s="43"/>
      <c r="H287" s="6"/>
      <c r="S287" s="3"/>
    </row>
    <row r="288" spans="1:19" ht="14.25" customHeight="1">
      <c r="A288" s="3"/>
      <c r="B288" s="3"/>
      <c r="C288" s="3"/>
      <c r="D288" s="3"/>
      <c r="E288" s="3"/>
      <c r="F288" s="3"/>
      <c r="G288" s="43"/>
      <c r="H288" s="6"/>
      <c r="S288" s="3"/>
    </row>
    <row r="289" spans="1:19" ht="14.25" customHeight="1">
      <c r="A289" s="3"/>
      <c r="B289" s="3"/>
      <c r="C289" s="3"/>
      <c r="D289" s="3"/>
      <c r="E289" s="3"/>
      <c r="F289" s="3"/>
      <c r="G289" s="43"/>
      <c r="H289" s="6"/>
      <c r="S289" s="3"/>
    </row>
    <row r="290" spans="1:19" ht="14.25" customHeight="1">
      <c r="A290" s="3"/>
      <c r="B290" s="3"/>
      <c r="C290" s="3"/>
      <c r="D290" s="3"/>
      <c r="E290" s="3"/>
      <c r="F290" s="3"/>
      <c r="G290" s="43"/>
      <c r="H290" s="6"/>
      <c r="S290" s="3"/>
    </row>
    <row r="291" spans="1:19" ht="14.25" customHeight="1">
      <c r="A291" s="3"/>
      <c r="B291" s="3"/>
      <c r="C291" s="3"/>
      <c r="D291" s="3"/>
      <c r="E291" s="3"/>
      <c r="F291" s="3"/>
      <c r="G291" s="43"/>
      <c r="H291" s="6"/>
      <c r="S291" s="3"/>
    </row>
    <row r="292" spans="1:19" ht="14.25" customHeight="1">
      <c r="A292" s="3"/>
      <c r="B292" s="3"/>
      <c r="C292" s="3"/>
      <c r="D292" s="3"/>
      <c r="E292" s="3"/>
      <c r="F292" s="3"/>
      <c r="G292" s="43"/>
      <c r="H292" s="6"/>
      <c r="S292" s="3"/>
    </row>
    <row r="293" spans="1:19" ht="14.25" customHeight="1">
      <c r="A293" s="3"/>
      <c r="B293" s="3"/>
      <c r="C293" s="3"/>
      <c r="D293" s="3"/>
      <c r="E293" s="3"/>
      <c r="F293" s="3"/>
      <c r="G293" s="43"/>
      <c r="H293" s="6"/>
      <c r="S293" s="3"/>
    </row>
    <row r="294" spans="1:19" ht="14.25" customHeight="1">
      <c r="A294" s="3"/>
      <c r="B294" s="3"/>
      <c r="C294" s="3"/>
      <c r="D294" s="3"/>
      <c r="E294" s="3"/>
      <c r="F294" s="3"/>
      <c r="G294" s="43"/>
      <c r="H294" s="6"/>
      <c r="S294" s="3"/>
    </row>
    <row r="295" spans="1:19" ht="14.25" customHeight="1">
      <c r="A295" s="3"/>
      <c r="B295" s="3"/>
      <c r="C295" s="3"/>
      <c r="D295" s="3"/>
      <c r="E295" s="3"/>
      <c r="F295" s="3"/>
      <c r="G295" s="43"/>
      <c r="H295" s="6"/>
      <c r="S295" s="3"/>
    </row>
    <row r="296" spans="1:19" ht="14.25" customHeight="1">
      <c r="A296" s="3"/>
      <c r="B296" s="3"/>
      <c r="C296" s="3"/>
      <c r="D296" s="3"/>
      <c r="E296" s="3"/>
      <c r="F296" s="3"/>
      <c r="G296" s="43"/>
      <c r="H296" s="6"/>
      <c r="S296" s="3"/>
    </row>
    <row r="297" spans="1:19" ht="14.25" customHeight="1">
      <c r="A297" s="3"/>
      <c r="B297" s="3"/>
      <c r="C297" s="3"/>
      <c r="D297" s="3"/>
      <c r="E297" s="3"/>
      <c r="F297" s="3"/>
      <c r="G297" s="43"/>
      <c r="H297" s="6"/>
      <c r="S297" s="3"/>
    </row>
    <row r="298" spans="1:19" ht="14.25" customHeight="1">
      <c r="A298" s="3"/>
      <c r="B298" s="3"/>
      <c r="C298" s="3"/>
      <c r="D298" s="3"/>
      <c r="E298" s="3"/>
      <c r="F298" s="3"/>
      <c r="G298" s="43"/>
      <c r="H298" s="6"/>
      <c r="S298" s="3"/>
    </row>
    <row r="299" spans="1:19" ht="14.25" customHeight="1">
      <c r="A299" s="3"/>
      <c r="B299" s="3"/>
      <c r="C299" s="3"/>
      <c r="D299" s="3"/>
      <c r="E299" s="3"/>
      <c r="F299" s="3"/>
      <c r="G299" s="43"/>
      <c r="H299" s="6"/>
      <c r="S299" s="3"/>
    </row>
    <row r="300" spans="1:19" ht="14.25" customHeight="1">
      <c r="A300" s="3"/>
      <c r="B300" s="3"/>
      <c r="C300" s="3"/>
      <c r="D300" s="3"/>
      <c r="E300" s="3"/>
      <c r="F300" s="3"/>
      <c r="G300" s="43"/>
      <c r="H300" s="6"/>
      <c r="S300" s="3"/>
    </row>
    <row r="301" spans="1:19" ht="14.25" customHeight="1">
      <c r="A301" s="3"/>
      <c r="B301" s="3"/>
      <c r="C301" s="3"/>
      <c r="D301" s="3"/>
      <c r="E301" s="3"/>
      <c r="F301" s="3"/>
      <c r="G301" s="43"/>
      <c r="H301" s="6"/>
      <c r="S301" s="3"/>
    </row>
    <row r="302" spans="1:19" ht="14.25" customHeight="1">
      <c r="A302" s="3"/>
      <c r="B302" s="3"/>
      <c r="C302" s="3"/>
      <c r="D302" s="3"/>
      <c r="E302" s="3"/>
      <c r="F302" s="3"/>
      <c r="G302" s="43"/>
      <c r="H302" s="6"/>
      <c r="S302" s="3"/>
    </row>
    <row r="303" spans="1:19" ht="14.25" customHeight="1">
      <c r="A303" s="3"/>
      <c r="B303" s="3"/>
      <c r="C303" s="3"/>
      <c r="D303" s="3"/>
      <c r="E303" s="3"/>
      <c r="F303" s="3"/>
      <c r="G303" s="43"/>
      <c r="H303" s="6"/>
      <c r="S303" s="3"/>
    </row>
    <row r="304" spans="1:19" ht="14.25" customHeight="1">
      <c r="A304" s="3"/>
      <c r="B304" s="3"/>
      <c r="C304" s="3"/>
      <c r="D304" s="3"/>
      <c r="E304" s="3"/>
      <c r="F304" s="3"/>
      <c r="G304" s="43"/>
      <c r="H304" s="6"/>
      <c r="S304" s="3"/>
    </row>
    <row r="305" spans="1:19" ht="14.25" customHeight="1">
      <c r="A305" s="3"/>
      <c r="B305" s="3"/>
      <c r="C305" s="3"/>
      <c r="D305" s="3"/>
      <c r="E305" s="3"/>
      <c r="F305" s="3"/>
      <c r="G305" s="43"/>
      <c r="H305" s="6"/>
      <c r="S305" s="3"/>
    </row>
    <row r="306" spans="1:19" ht="14.25" customHeight="1">
      <c r="A306" s="3"/>
      <c r="B306" s="3"/>
      <c r="C306" s="3"/>
      <c r="D306" s="3"/>
      <c r="E306" s="3"/>
      <c r="F306" s="3"/>
      <c r="G306" s="43"/>
      <c r="H306" s="6"/>
      <c r="S306" s="3"/>
    </row>
    <row r="307" spans="1:19" ht="14.25" customHeight="1">
      <c r="A307" s="3"/>
      <c r="B307" s="3"/>
      <c r="C307" s="3"/>
      <c r="D307" s="3"/>
      <c r="E307" s="3"/>
      <c r="F307" s="3"/>
      <c r="G307" s="43"/>
      <c r="H307" s="6"/>
      <c r="S307" s="3"/>
    </row>
    <row r="308" spans="1:19" ht="14.25" customHeight="1">
      <c r="A308" s="3"/>
      <c r="B308" s="3"/>
      <c r="C308" s="3"/>
      <c r="D308" s="3"/>
      <c r="E308" s="3"/>
      <c r="F308" s="3"/>
      <c r="G308" s="43"/>
      <c r="H308" s="6"/>
      <c r="S308" s="3"/>
    </row>
    <row r="309" spans="1:19" ht="14.25" customHeight="1">
      <c r="A309" s="3"/>
      <c r="B309" s="3"/>
      <c r="C309" s="3"/>
      <c r="D309" s="3"/>
      <c r="E309" s="3"/>
      <c r="F309" s="3"/>
      <c r="G309" s="43"/>
      <c r="H309" s="6"/>
      <c r="S309" s="3"/>
    </row>
    <row r="310" spans="1:19" ht="14.25" customHeight="1">
      <c r="A310" s="3"/>
      <c r="B310" s="3"/>
      <c r="C310" s="3"/>
      <c r="D310" s="3"/>
      <c r="E310" s="3"/>
      <c r="F310" s="3"/>
      <c r="G310" s="43"/>
      <c r="H310" s="6"/>
      <c r="S310" s="3"/>
    </row>
    <row r="311" spans="1:19" ht="14.25" customHeight="1">
      <c r="A311" s="3"/>
      <c r="B311" s="3"/>
      <c r="C311" s="3"/>
      <c r="D311" s="3"/>
      <c r="E311" s="3"/>
      <c r="F311" s="3"/>
      <c r="G311" s="43"/>
      <c r="H311" s="6"/>
      <c r="S311" s="3"/>
    </row>
    <row r="312" spans="1:19" ht="14.25" customHeight="1">
      <c r="A312" s="3"/>
      <c r="B312" s="3"/>
      <c r="C312" s="3"/>
      <c r="D312" s="3"/>
      <c r="E312" s="3"/>
      <c r="F312" s="3"/>
      <c r="G312" s="43"/>
      <c r="H312" s="6"/>
      <c r="S312" s="3"/>
    </row>
    <row r="313" spans="1:19" ht="14.25" customHeight="1">
      <c r="A313" s="3"/>
      <c r="B313" s="3"/>
      <c r="C313" s="3"/>
      <c r="D313" s="3"/>
      <c r="E313" s="3"/>
      <c r="F313" s="3"/>
      <c r="G313" s="43"/>
      <c r="H313" s="6"/>
      <c r="S313" s="3"/>
    </row>
    <row r="314" spans="1:19" ht="14.25" customHeight="1">
      <c r="A314" s="3"/>
      <c r="B314" s="3"/>
      <c r="C314" s="3"/>
      <c r="D314" s="3"/>
      <c r="E314" s="3"/>
      <c r="F314" s="3"/>
      <c r="G314" s="43"/>
      <c r="H314" s="6"/>
      <c r="S314" s="3"/>
    </row>
    <row r="315" spans="1:19" ht="14.25" customHeight="1">
      <c r="A315" s="3"/>
      <c r="B315" s="3"/>
      <c r="C315" s="3"/>
      <c r="D315" s="3"/>
      <c r="E315" s="3"/>
      <c r="F315" s="3"/>
      <c r="G315" s="43"/>
      <c r="H315" s="6"/>
      <c r="S315" s="3"/>
    </row>
    <row r="316" spans="1:19" ht="14.25" customHeight="1">
      <c r="A316" s="3"/>
      <c r="B316" s="3"/>
      <c r="C316" s="3"/>
      <c r="D316" s="3"/>
      <c r="E316" s="3"/>
      <c r="F316" s="3"/>
      <c r="G316" s="43"/>
      <c r="H316" s="6"/>
      <c r="S316" s="3"/>
    </row>
    <row r="317" spans="1:19" ht="14.25" customHeight="1">
      <c r="A317" s="3"/>
      <c r="B317" s="3"/>
      <c r="C317" s="3"/>
      <c r="D317" s="3"/>
      <c r="E317" s="3"/>
      <c r="F317" s="3"/>
      <c r="G317" s="43"/>
      <c r="H317" s="6"/>
      <c r="S317" s="3"/>
    </row>
    <row r="318" spans="1:19" ht="14.25" customHeight="1">
      <c r="A318" s="3"/>
      <c r="B318" s="3"/>
      <c r="C318" s="3"/>
      <c r="D318" s="3"/>
      <c r="E318" s="3"/>
      <c r="F318" s="3"/>
      <c r="G318" s="43"/>
      <c r="H318" s="6"/>
      <c r="S318" s="3"/>
    </row>
    <row r="319" spans="1:19" ht="14.25" customHeight="1">
      <c r="A319" s="3"/>
      <c r="B319" s="3"/>
      <c r="C319" s="3"/>
      <c r="D319" s="3"/>
      <c r="E319" s="3"/>
      <c r="F319" s="3"/>
      <c r="G319" s="43"/>
      <c r="H319" s="6"/>
      <c r="S319" s="3"/>
    </row>
    <row r="320" spans="1:19" ht="14.25" customHeight="1">
      <c r="A320" s="3"/>
      <c r="B320" s="3"/>
      <c r="C320" s="3"/>
      <c r="D320" s="3"/>
      <c r="E320" s="3"/>
      <c r="F320" s="3"/>
      <c r="G320" s="43"/>
      <c r="H320" s="6"/>
      <c r="S320" s="3"/>
    </row>
    <row r="321" spans="1:19" ht="14.25" customHeight="1">
      <c r="A321" s="3"/>
      <c r="B321" s="3"/>
      <c r="C321" s="3"/>
      <c r="D321" s="3"/>
      <c r="E321" s="3"/>
      <c r="F321" s="3"/>
      <c r="G321" s="43"/>
      <c r="H321" s="6"/>
      <c r="S321" s="3"/>
    </row>
    <row r="322" spans="1:19" ht="14.25" customHeight="1">
      <c r="A322" s="3"/>
      <c r="B322" s="3"/>
      <c r="C322" s="3"/>
      <c r="D322" s="3"/>
      <c r="E322" s="3"/>
      <c r="F322" s="3"/>
      <c r="G322" s="43"/>
      <c r="H322" s="6"/>
      <c r="S322" s="3"/>
    </row>
    <row r="323" spans="1:19" ht="14.25" customHeight="1">
      <c r="A323" s="3"/>
      <c r="B323" s="3"/>
      <c r="C323" s="3"/>
      <c r="D323" s="3"/>
      <c r="E323" s="3"/>
      <c r="F323" s="3"/>
      <c r="G323" s="43"/>
      <c r="H323" s="6"/>
      <c r="S323" s="3"/>
    </row>
    <row r="324" spans="1:19" ht="14.25" customHeight="1">
      <c r="A324" s="3"/>
      <c r="B324" s="3"/>
      <c r="C324" s="3"/>
      <c r="D324" s="3"/>
      <c r="E324" s="3"/>
      <c r="F324" s="3"/>
      <c r="G324" s="43"/>
      <c r="H324" s="6"/>
      <c r="S324" s="3"/>
    </row>
    <row r="325" spans="1:19" ht="14.25" customHeight="1">
      <c r="A325" s="3"/>
      <c r="B325" s="3"/>
      <c r="C325" s="3"/>
      <c r="D325" s="3"/>
      <c r="E325" s="3"/>
      <c r="F325" s="3"/>
      <c r="G325" s="43"/>
      <c r="H325" s="6"/>
      <c r="S325" s="3"/>
    </row>
    <row r="326" spans="1:19" ht="14.25" customHeight="1">
      <c r="A326" s="3"/>
      <c r="B326" s="3"/>
      <c r="C326" s="3"/>
      <c r="D326" s="3"/>
      <c r="E326" s="3"/>
      <c r="F326" s="3"/>
      <c r="G326" s="43"/>
      <c r="H326" s="6"/>
      <c r="S326" s="3"/>
    </row>
    <row r="327" spans="1:19" ht="14.25" customHeight="1">
      <c r="A327" s="3"/>
      <c r="B327" s="3"/>
      <c r="C327" s="3"/>
      <c r="D327" s="3"/>
      <c r="E327" s="3"/>
      <c r="F327" s="3"/>
      <c r="G327" s="43"/>
      <c r="H327" s="6"/>
      <c r="S327" s="3"/>
    </row>
    <row r="328" spans="1:19" ht="14.25" customHeight="1">
      <c r="A328" s="3"/>
      <c r="B328" s="3"/>
      <c r="C328" s="3"/>
      <c r="D328" s="3"/>
      <c r="E328" s="3"/>
      <c r="F328" s="3"/>
      <c r="G328" s="43"/>
      <c r="H328" s="6"/>
      <c r="S328" s="3"/>
    </row>
    <row r="329" spans="1:19" ht="14.25" customHeight="1">
      <c r="A329" s="3"/>
      <c r="B329" s="3"/>
      <c r="C329" s="3"/>
      <c r="D329" s="3"/>
      <c r="E329" s="3"/>
      <c r="F329" s="3"/>
      <c r="G329" s="43"/>
      <c r="H329" s="6"/>
      <c r="S329" s="3"/>
    </row>
    <row r="330" spans="1:19" ht="14.25" customHeight="1">
      <c r="A330" s="3"/>
      <c r="B330" s="3"/>
      <c r="C330" s="3"/>
      <c r="D330" s="3"/>
      <c r="E330" s="3"/>
      <c r="F330" s="3"/>
      <c r="G330" s="43"/>
      <c r="H330" s="6"/>
      <c r="S330" s="3"/>
    </row>
    <row r="331" spans="1:19" ht="14.25" customHeight="1">
      <c r="A331" s="3"/>
      <c r="B331" s="3"/>
      <c r="C331" s="3"/>
      <c r="D331" s="3"/>
      <c r="E331" s="3"/>
      <c r="F331" s="3"/>
      <c r="G331" s="43"/>
      <c r="H331" s="6"/>
      <c r="S331" s="3"/>
    </row>
    <row r="332" spans="1:19" ht="14.25" customHeight="1">
      <c r="A332" s="3"/>
      <c r="B332" s="3"/>
      <c r="C332" s="3"/>
      <c r="D332" s="3"/>
      <c r="E332" s="3"/>
      <c r="F332" s="3"/>
      <c r="G332" s="43"/>
      <c r="H332" s="6"/>
      <c r="S332" s="3"/>
    </row>
    <row r="333" spans="1:19" ht="14.25" customHeight="1">
      <c r="A333" s="3"/>
      <c r="B333" s="3"/>
      <c r="C333" s="3"/>
      <c r="D333" s="3"/>
      <c r="E333" s="3"/>
      <c r="F333" s="3"/>
      <c r="G333" s="43"/>
      <c r="H333" s="6"/>
      <c r="S333" s="3"/>
    </row>
    <row r="334" spans="1:19" ht="14.25" customHeight="1">
      <c r="A334" s="3"/>
      <c r="B334" s="3"/>
      <c r="C334" s="3"/>
      <c r="D334" s="3"/>
      <c r="E334" s="3"/>
      <c r="F334" s="3"/>
      <c r="G334" s="43"/>
      <c r="H334" s="6"/>
      <c r="S334" s="3"/>
    </row>
    <row r="335" spans="1:19" ht="14.25" customHeight="1">
      <c r="A335" s="3"/>
      <c r="B335" s="3"/>
      <c r="C335" s="3"/>
      <c r="D335" s="3"/>
      <c r="E335" s="3"/>
      <c r="F335" s="3"/>
      <c r="G335" s="43"/>
      <c r="H335" s="6"/>
      <c r="S335" s="3"/>
    </row>
    <row r="336" spans="1:19" ht="14.25" customHeight="1">
      <c r="A336" s="3"/>
      <c r="B336" s="3"/>
      <c r="C336" s="3"/>
      <c r="D336" s="3"/>
      <c r="E336" s="3"/>
      <c r="F336" s="3"/>
      <c r="G336" s="43"/>
      <c r="H336" s="6"/>
      <c r="S336" s="3"/>
    </row>
    <row r="337" spans="1:19" ht="14.25" customHeight="1">
      <c r="A337" s="3"/>
      <c r="B337" s="3"/>
      <c r="C337" s="3"/>
      <c r="D337" s="3"/>
      <c r="E337" s="3"/>
      <c r="F337" s="3"/>
      <c r="G337" s="43"/>
      <c r="H337" s="6"/>
      <c r="S337" s="3"/>
    </row>
    <row r="338" spans="1:19" ht="14.25" customHeight="1">
      <c r="A338" s="3"/>
      <c r="B338" s="3"/>
      <c r="C338" s="3"/>
      <c r="D338" s="3"/>
      <c r="E338" s="3"/>
      <c r="F338" s="3"/>
      <c r="G338" s="43"/>
      <c r="H338" s="6"/>
      <c r="S338" s="3"/>
    </row>
    <row r="339" spans="1:19" ht="14.25" customHeight="1">
      <c r="A339" s="3"/>
      <c r="B339" s="3"/>
      <c r="C339" s="3"/>
      <c r="D339" s="3"/>
      <c r="E339" s="3"/>
      <c r="F339" s="3"/>
      <c r="G339" s="43"/>
      <c r="H339" s="6"/>
      <c r="S339" s="3"/>
    </row>
    <row r="340" spans="1:19" ht="14.25" customHeight="1">
      <c r="A340" s="3"/>
      <c r="B340" s="3"/>
      <c r="C340" s="3"/>
      <c r="D340" s="3"/>
      <c r="E340" s="3"/>
      <c r="F340" s="3"/>
      <c r="G340" s="43"/>
      <c r="H340" s="6"/>
      <c r="S340" s="3"/>
    </row>
    <row r="341" spans="1:19" ht="14.25" customHeight="1">
      <c r="A341" s="3"/>
      <c r="B341" s="3"/>
      <c r="C341" s="3"/>
      <c r="D341" s="3"/>
      <c r="E341" s="3"/>
      <c r="F341" s="3"/>
      <c r="G341" s="43"/>
      <c r="H341" s="6"/>
      <c r="S341" s="3"/>
    </row>
    <row r="342" spans="1:19" ht="14.25" customHeight="1">
      <c r="A342" s="3"/>
      <c r="B342" s="3"/>
      <c r="C342" s="3"/>
      <c r="D342" s="3"/>
      <c r="E342" s="3"/>
      <c r="F342" s="3"/>
      <c r="G342" s="43"/>
      <c r="H342" s="6"/>
      <c r="S342" s="3"/>
    </row>
    <row r="343" spans="1:19" ht="14.25" customHeight="1">
      <c r="A343" s="3"/>
      <c r="B343" s="3"/>
      <c r="C343" s="3"/>
      <c r="D343" s="3"/>
      <c r="E343" s="3"/>
      <c r="F343" s="3"/>
      <c r="G343" s="43"/>
      <c r="H343" s="6"/>
      <c r="S343" s="3"/>
    </row>
    <row r="344" spans="1:19" ht="14.25" customHeight="1">
      <c r="A344" s="3"/>
      <c r="B344" s="3"/>
      <c r="C344" s="3"/>
      <c r="D344" s="3"/>
      <c r="E344" s="3"/>
      <c r="F344" s="3"/>
      <c r="G344" s="43"/>
      <c r="H344" s="6"/>
      <c r="S344" s="3"/>
    </row>
    <row r="345" spans="1:19" ht="14.25" customHeight="1">
      <c r="A345" s="3"/>
      <c r="B345" s="3"/>
      <c r="C345" s="3"/>
      <c r="D345" s="3"/>
      <c r="E345" s="3"/>
      <c r="F345" s="3"/>
      <c r="G345" s="43"/>
      <c r="H345" s="6"/>
      <c r="S345" s="3"/>
    </row>
    <row r="346" spans="1:19" ht="14.25" customHeight="1">
      <c r="A346" s="3"/>
      <c r="B346" s="3"/>
      <c r="C346" s="3"/>
      <c r="D346" s="3"/>
      <c r="E346" s="3"/>
      <c r="F346" s="3"/>
      <c r="G346" s="43"/>
      <c r="H346" s="6"/>
      <c r="S346" s="3"/>
    </row>
    <row r="347" spans="1:19" ht="14.25" customHeight="1">
      <c r="A347" s="3"/>
      <c r="B347" s="3"/>
      <c r="C347" s="3"/>
      <c r="D347" s="3"/>
      <c r="E347" s="3"/>
      <c r="F347" s="3"/>
      <c r="G347" s="43"/>
      <c r="H347" s="6"/>
      <c r="S347" s="3"/>
    </row>
    <row r="348" spans="1:19" ht="14.25" customHeight="1">
      <c r="A348" s="3"/>
      <c r="B348" s="3"/>
      <c r="C348" s="3"/>
      <c r="D348" s="3"/>
      <c r="E348" s="3"/>
      <c r="F348" s="3"/>
      <c r="G348" s="43"/>
      <c r="H348" s="6"/>
      <c r="S348" s="3"/>
    </row>
    <row r="349" spans="1:19" ht="14.25" customHeight="1">
      <c r="A349" s="3"/>
      <c r="B349" s="3"/>
      <c r="C349" s="3"/>
      <c r="D349" s="3"/>
      <c r="E349" s="3"/>
      <c r="F349" s="3"/>
      <c r="G349" s="43"/>
      <c r="H349" s="6"/>
      <c r="S349" s="3"/>
    </row>
    <row r="350" spans="1:19" ht="14.25" customHeight="1">
      <c r="A350" s="3"/>
      <c r="B350" s="3"/>
      <c r="C350" s="3"/>
      <c r="D350" s="3"/>
      <c r="E350" s="3"/>
      <c r="F350" s="3"/>
      <c r="G350" s="43"/>
      <c r="H350" s="6"/>
      <c r="S350" s="3"/>
    </row>
    <row r="351" spans="1:19" ht="14.25" customHeight="1">
      <c r="A351" s="3"/>
      <c r="B351" s="3"/>
      <c r="C351" s="3"/>
      <c r="D351" s="3"/>
      <c r="E351" s="3"/>
      <c r="F351" s="3"/>
      <c r="G351" s="43"/>
      <c r="H351" s="6"/>
      <c r="S351" s="3"/>
    </row>
    <row r="352" spans="1:19" ht="14.25" customHeight="1">
      <c r="A352" s="3"/>
      <c r="B352" s="3"/>
      <c r="C352" s="3"/>
      <c r="D352" s="3"/>
      <c r="E352" s="3"/>
      <c r="F352" s="3"/>
      <c r="G352" s="43"/>
      <c r="H352" s="6"/>
      <c r="S352" s="3"/>
    </row>
    <row r="353" spans="1:19" ht="14.25" customHeight="1">
      <c r="A353" s="3"/>
      <c r="B353" s="3"/>
      <c r="C353" s="3"/>
      <c r="D353" s="3"/>
      <c r="E353" s="3"/>
      <c r="F353" s="3"/>
      <c r="G353" s="43"/>
      <c r="H353" s="6"/>
      <c r="S353" s="3"/>
    </row>
    <row r="354" spans="1:19" ht="14.25" customHeight="1">
      <c r="A354" s="3"/>
      <c r="B354" s="3"/>
      <c r="C354" s="3"/>
      <c r="D354" s="3"/>
      <c r="E354" s="3"/>
      <c r="F354" s="3"/>
      <c r="G354" s="43"/>
      <c r="H354" s="6"/>
      <c r="S354" s="3"/>
    </row>
    <row r="355" spans="1:19" ht="14.25" customHeight="1">
      <c r="A355" s="3"/>
      <c r="B355" s="3"/>
      <c r="C355" s="3"/>
      <c r="D355" s="3"/>
      <c r="E355" s="3"/>
      <c r="F355" s="3"/>
      <c r="G355" s="43"/>
      <c r="H355" s="6"/>
      <c r="S355" s="3"/>
    </row>
    <row r="356" spans="1:19" ht="14.25" customHeight="1">
      <c r="A356" s="3"/>
      <c r="B356" s="3"/>
      <c r="C356" s="3"/>
      <c r="D356" s="3"/>
      <c r="E356" s="3"/>
      <c r="F356" s="3"/>
      <c r="G356" s="43"/>
      <c r="H356" s="6"/>
      <c r="S356" s="3"/>
    </row>
    <row r="357" spans="1:19" ht="14.25" customHeight="1">
      <c r="A357" s="3"/>
      <c r="B357" s="3"/>
      <c r="C357" s="3"/>
      <c r="D357" s="3"/>
      <c r="E357" s="3"/>
      <c r="F357" s="3"/>
      <c r="G357" s="43"/>
      <c r="H357" s="6"/>
      <c r="S357" s="3"/>
    </row>
    <row r="358" spans="1:19" ht="14.25" customHeight="1">
      <c r="A358" s="3"/>
      <c r="B358" s="3"/>
      <c r="C358" s="3"/>
      <c r="D358" s="3"/>
      <c r="E358" s="3"/>
      <c r="F358" s="3"/>
      <c r="G358" s="43"/>
      <c r="H358" s="6"/>
      <c r="S358" s="3"/>
    </row>
    <row r="359" spans="1:19" ht="14.25" customHeight="1">
      <c r="A359" s="3"/>
      <c r="B359" s="3"/>
      <c r="C359" s="3"/>
      <c r="D359" s="3"/>
      <c r="E359" s="3"/>
      <c r="F359" s="3"/>
      <c r="G359" s="43"/>
      <c r="H359" s="6"/>
      <c r="S359" s="3"/>
    </row>
    <row r="360" spans="1:19" ht="14.25" customHeight="1">
      <c r="A360" s="3"/>
      <c r="B360" s="3"/>
      <c r="C360" s="3"/>
      <c r="D360" s="3"/>
      <c r="E360" s="3"/>
      <c r="F360" s="3"/>
      <c r="G360" s="43"/>
      <c r="H360" s="6"/>
      <c r="S360" s="3"/>
    </row>
    <row r="361" spans="1:19" ht="14.25" customHeight="1">
      <c r="A361" s="3"/>
      <c r="B361" s="3"/>
      <c r="C361" s="3"/>
      <c r="D361" s="3"/>
      <c r="E361" s="3"/>
      <c r="F361" s="3"/>
      <c r="G361" s="43"/>
      <c r="H361" s="6"/>
      <c r="S361" s="3"/>
    </row>
    <row r="362" spans="1:19" ht="14.25" customHeight="1">
      <c r="A362" s="3"/>
      <c r="B362" s="3"/>
      <c r="C362" s="3"/>
      <c r="D362" s="3"/>
      <c r="E362" s="3"/>
      <c r="F362" s="3"/>
      <c r="G362" s="43"/>
      <c r="H362" s="6"/>
      <c r="S362" s="3"/>
    </row>
    <row r="363" spans="1:19" ht="14.25" customHeight="1">
      <c r="A363" s="3"/>
      <c r="B363" s="3"/>
      <c r="C363" s="3"/>
      <c r="D363" s="3"/>
      <c r="E363" s="3"/>
      <c r="F363" s="3"/>
      <c r="G363" s="43"/>
      <c r="H363" s="6"/>
      <c r="S363" s="3"/>
    </row>
    <row r="364" spans="1:19" ht="14.25" customHeight="1">
      <c r="A364" s="3"/>
      <c r="B364" s="3"/>
      <c r="C364" s="3"/>
      <c r="D364" s="3"/>
      <c r="E364" s="3"/>
      <c r="F364" s="3"/>
      <c r="G364" s="43"/>
      <c r="H364" s="6"/>
      <c r="S364" s="3"/>
    </row>
    <row r="365" spans="1:19" ht="14.25" customHeight="1">
      <c r="A365" s="3"/>
      <c r="B365" s="3"/>
      <c r="C365" s="3"/>
      <c r="D365" s="3"/>
      <c r="E365" s="3"/>
      <c r="F365" s="3"/>
      <c r="G365" s="43"/>
      <c r="H365" s="6"/>
      <c r="S365" s="3"/>
    </row>
    <row r="366" spans="1:19" ht="14.25" customHeight="1">
      <c r="A366" s="3"/>
      <c r="B366" s="3"/>
      <c r="C366" s="3"/>
      <c r="D366" s="3"/>
      <c r="E366" s="3"/>
      <c r="F366" s="3"/>
      <c r="G366" s="43"/>
      <c r="H366" s="6"/>
      <c r="S366" s="3"/>
    </row>
    <row r="367" spans="1:19" ht="14.25" customHeight="1">
      <c r="A367" s="3"/>
      <c r="B367" s="3"/>
      <c r="C367" s="3"/>
      <c r="D367" s="3"/>
      <c r="E367" s="3"/>
      <c r="F367" s="3"/>
      <c r="G367" s="43"/>
      <c r="H367" s="6"/>
      <c r="S367" s="3"/>
    </row>
    <row r="368" spans="1:19" ht="14.25" customHeight="1">
      <c r="A368" s="3"/>
      <c r="B368" s="3"/>
      <c r="C368" s="3"/>
      <c r="D368" s="3"/>
      <c r="E368" s="3"/>
      <c r="F368" s="3"/>
      <c r="G368" s="43"/>
      <c r="H368" s="6"/>
      <c r="S368" s="3"/>
    </row>
    <row r="369" spans="1:19" ht="14.25" customHeight="1">
      <c r="A369" s="3"/>
      <c r="B369" s="3"/>
      <c r="C369" s="3"/>
      <c r="D369" s="3"/>
      <c r="E369" s="3"/>
      <c r="F369" s="3"/>
      <c r="G369" s="43"/>
      <c r="H369" s="6"/>
      <c r="S369" s="3"/>
    </row>
    <row r="370" spans="1:19" ht="14.25" customHeight="1">
      <c r="A370" s="3"/>
      <c r="B370" s="3"/>
      <c r="C370" s="3"/>
      <c r="D370" s="3"/>
      <c r="E370" s="3"/>
      <c r="F370" s="3"/>
      <c r="G370" s="43"/>
      <c r="H370" s="6"/>
      <c r="S370" s="3"/>
    </row>
    <row r="371" spans="1:19" ht="14.25" customHeight="1">
      <c r="A371" s="3"/>
      <c r="B371" s="3"/>
      <c r="C371" s="3"/>
      <c r="D371" s="3"/>
      <c r="E371" s="3"/>
      <c r="F371" s="3"/>
      <c r="G371" s="43"/>
      <c r="H371" s="6"/>
      <c r="S371" s="3"/>
    </row>
    <row r="372" spans="1:19" ht="14.25" customHeight="1">
      <c r="A372" s="3"/>
      <c r="B372" s="3"/>
      <c r="C372" s="3"/>
      <c r="D372" s="3"/>
      <c r="E372" s="3"/>
      <c r="F372" s="3"/>
      <c r="G372" s="43"/>
      <c r="H372" s="6"/>
      <c r="S372" s="3"/>
    </row>
    <row r="373" spans="1:19" ht="14.25" customHeight="1">
      <c r="A373" s="3"/>
      <c r="B373" s="3"/>
      <c r="C373" s="3"/>
      <c r="D373" s="3"/>
      <c r="E373" s="3"/>
      <c r="F373" s="3"/>
      <c r="G373" s="43"/>
      <c r="H373" s="6"/>
      <c r="S373" s="3"/>
    </row>
    <row r="374" spans="1:19" ht="14.25" customHeight="1">
      <c r="A374" s="3"/>
      <c r="B374" s="3"/>
      <c r="C374" s="3"/>
      <c r="D374" s="3"/>
      <c r="E374" s="3"/>
      <c r="F374" s="3"/>
      <c r="G374" s="43"/>
      <c r="H374" s="6"/>
      <c r="S374" s="3"/>
    </row>
    <row r="375" spans="1:19" ht="14.25" customHeight="1">
      <c r="A375" s="3"/>
      <c r="B375" s="3"/>
      <c r="C375" s="3"/>
      <c r="D375" s="3"/>
      <c r="E375" s="3"/>
      <c r="F375" s="3"/>
      <c r="G375" s="43"/>
      <c r="H375" s="6"/>
      <c r="S375" s="3"/>
    </row>
    <row r="376" spans="1:19" ht="14.25" customHeight="1">
      <c r="A376" s="3"/>
      <c r="B376" s="3"/>
      <c r="C376" s="3"/>
      <c r="D376" s="3"/>
      <c r="E376" s="3"/>
      <c r="F376" s="3"/>
      <c r="G376" s="43"/>
      <c r="H376" s="6"/>
      <c r="S376" s="3"/>
    </row>
    <row r="377" spans="1:19" ht="14.25" customHeight="1">
      <c r="A377" s="3"/>
      <c r="B377" s="3"/>
      <c r="C377" s="3"/>
      <c r="D377" s="3"/>
      <c r="E377" s="3"/>
      <c r="F377" s="3"/>
      <c r="G377" s="43"/>
      <c r="H377" s="6"/>
      <c r="S377" s="3"/>
    </row>
    <row r="378" spans="1:19" ht="14.25" customHeight="1">
      <c r="A378" s="3"/>
      <c r="B378" s="3"/>
      <c r="C378" s="3"/>
      <c r="D378" s="3"/>
      <c r="E378" s="3"/>
      <c r="F378" s="3"/>
      <c r="G378" s="43"/>
      <c r="H378" s="6"/>
      <c r="S378" s="3"/>
    </row>
    <row r="379" spans="1:19" ht="14.25" customHeight="1">
      <c r="A379" s="3"/>
      <c r="B379" s="3"/>
      <c r="C379" s="3"/>
      <c r="D379" s="3"/>
      <c r="E379" s="3"/>
      <c r="F379" s="3"/>
      <c r="G379" s="43"/>
      <c r="H379" s="6"/>
      <c r="S379" s="3"/>
    </row>
    <row r="380" spans="1:19" ht="14.25" customHeight="1">
      <c r="A380" s="3"/>
      <c r="B380" s="3"/>
      <c r="C380" s="3"/>
      <c r="D380" s="3"/>
      <c r="E380" s="3"/>
      <c r="F380" s="3"/>
      <c r="G380" s="43"/>
      <c r="H380" s="6"/>
      <c r="S380" s="3"/>
    </row>
    <row r="381" spans="1:19" ht="14.25" customHeight="1">
      <c r="A381" s="3"/>
      <c r="B381" s="3"/>
      <c r="C381" s="3"/>
      <c r="D381" s="3"/>
      <c r="E381" s="3"/>
      <c r="F381" s="3"/>
      <c r="G381" s="43"/>
      <c r="H381" s="6"/>
      <c r="S381" s="3"/>
    </row>
    <row r="382" spans="1:19" ht="14.25" customHeight="1">
      <c r="A382" s="3"/>
      <c r="B382" s="3"/>
      <c r="C382" s="3"/>
      <c r="D382" s="3"/>
      <c r="E382" s="3"/>
      <c r="F382" s="3"/>
      <c r="G382" s="43"/>
      <c r="H382" s="6"/>
      <c r="S382" s="3"/>
    </row>
    <row r="383" spans="1:19" ht="14.25" customHeight="1">
      <c r="A383" s="3"/>
      <c r="B383" s="3"/>
      <c r="C383" s="3"/>
      <c r="D383" s="3"/>
      <c r="E383" s="3"/>
      <c r="F383" s="3"/>
      <c r="G383" s="43"/>
      <c r="H383" s="6"/>
      <c r="S383" s="3"/>
    </row>
    <row r="384" spans="1:19" ht="14.25" customHeight="1">
      <c r="A384" s="3"/>
      <c r="B384" s="3"/>
      <c r="C384" s="3"/>
      <c r="D384" s="3"/>
      <c r="E384" s="3"/>
      <c r="F384" s="3"/>
      <c r="G384" s="43"/>
      <c r="H384" s="6"/>
      <c r="S384" s="3"/>
    </row>
    <row r="385" spans="1:19" ht="14.25" customHeight="1">
      <c r="A385" s="3"/>
      <c r="B385" s="3"/>
      <c r="C385" s="3"/>
      <c r="D385" s="3"/>
      <c r="E385" s="3"/>
      <c r="F385" s="3"/>
      <c r="G385" s="43"/>
      <c r="H385" s="6"/>
      <c r="S385" s="3"/>
    </row>
    <row r="386" spans="1:19" ht="14.25" customHeight="1">
      <c r="A386" s="3"/>
      <c r="B386" s="3"/>
      <c r="C386" s="3"/>
      <c r="D386" s="3"/>
      <c r="E386" s="3"/>
      <c r="F386" s="3"/>
      <c r="G386" s="43"/>
      <c r="H386" s="6"/>
      <c r="S386" s="3"/>
    </row>
    <row r="387" spans="1:19" ht="14.25" customHeight="1">
      <c r="A387" s="3"/>
      <c r="B387" s="3"/>
      <c r="C387" s="3"/>
      <c r="D387" s="3"/>
      <c r="E387" s="3"/>
      <c r="F387" s="3"/>
      <c r="G387" s="43"/>
      <c r="H387" s="6"/>
      <c r="S387" s="3"/>
    </row>
    <row r="388" spans="1:19" ht="14.25" customHeight="1">
      <c r="A388" s="3"/>
      <c r="B388" s="3"/>
      <c r="C388" s="3"/>
      <c r="D388" s="3"/>
      <c r="E388" s="3"/>
      <c r="F388" s="3"/>
      <c r="G388" s="43"/>
      <c r="H388" s="6"/>
      <c r="S388" s="3"/>
    </row>
    <row r="389" spans="1:19" ht="14.25" customHeight="1">
      <c r="A389" s="3"/>
      <c r="B389" s="3"/>
      <c r="C389" s="3"/>
      <c r="D389" s="3"/>
      <c r="E389" s="3"/>
      <c r="F389" s="3"/>
      <c r="G389" s="43"/>
      <c r="H389" s="6"/>
      <c r="S389" s="3"/>
    </row>
    <row r="390" spans="1:19" ht="14.25" customHeight="1">
      <c r="A390" s="3"/>
      <c r="B390" s="3"/>
      <c r="C390" s="3"/>
      <c r="D390" s="3"/>
      <c r="E390" s="3"/>
      <c r="F390" s="3"/>
      <c r="G390" s="43"/>
      <c r="H390" s="6"/>
      <c r="S390" s="3"/>
    </row>
    <row r="391" spans="1:19" ht="14.25" customHeight="1">
      <c r="A391" s="3"/>
      <c r="B391" s="3"/>
      <c r="C391" s="3"/>
      <c r="D391" s="3"/>
      <c r="E391" s="3"/>
      <c r="F391" s="3"/>
      <c r="G391" s="43"/>
      <c r="H391" s="6"/>
      <c r="S391" s="3"/>
    </row>
    <row r="392" spans="1:19" ht="14.25" customHeight="1">
      <c r="A392" s="3"/>
      <c r="B392" s="3"/>
      <c r="C392" s="3"/>
      <c r="D392" s="3"/>
      <c r="E392" s="3"/>
      <c r="F392" s="3"/>
      <c r="G392" s="43"/>
      <c r="H392" s="6"/>
      <c r="S392" s="3"/>
    </row>
    <row r="393" spans="1:19" ht="14.25" customHeight="1">
      <c r="A393" s="3"/>
      <c r="B393" s="3"/>
      <c r="C393" s="3"/>
      <c r="D393" s="3"/>
      <c r="E393" s="3"/>
      <c r="F393" s="3"/>
      <c r="G393" s="43"/>
      <c r="H393" s="6"/>
      <c r="S393" s="3"/>
    </row>
    <row r="394" spans="1:19" ht="14.25" customHeight="1">
      <c r="A394" s="3"/>
      <c r="B394" s="3"/>
      <c r="C394" s="3"/>
      <c r="D394" s="3"/>
      <c r="E394" s="3"/>
      <c r="F394" s="3"/>
      <c r="G394" s="43"/>
      <c r="H394" s="6"/>
      <c r="S394" s="3"/>
    </row>
    <row r="395" spans="1:19" ht="14.25" customHeight="1">
      <c r="A395" s="3"/>
      <c r="B395" s="3"/>
      <c r="C395" s="3"/>
      <c r="D395" s="3"/>
      <c r="E395" s="3"/>
      <c r="F395" s="3"/>
      <c r="G395" s="43"/>
      <c r="H395" s="6"/>
      <c r="S395" s="3"/>
    </row>
    <row r="396" spans="1:19" ht="14.25" customHeight="1">
      <c r="A396" s="3"/>
      <c r="B396" s="3"/>
      <c r="C396" s="3"/>
      <c r="D396" s="3"/>
      <c r="E396" s="3"/>
      <c r="F396" s="3"/>
      <c r="G396" s="43"/>
      <c r="H396" s="6"/>
      <c r="S396" s="3"/>
    </row>
    <row r="397" spans="1:19" ht="14.25" customHeight="1">
      <c r="A397" s="3"/>
      <c r="B397" s="3"/>
      <c r="C397" s="3"/>
      <c r="D397" s="3"/>
      <c r="E397" s="3"/>
      <c r="F397" s="3"/>
      <c r="G397" s="43"/>
      <c r="H397" s="6"/>
      <c r="S397" s="3"/>
    </row>
    <row r="398" spans="1:19" ht="14.25" customHeight="1">
      <c r="A398" s="3"/>
      <c r="B398" s="3"/>
      <c r="C398" s="3"/>
      <c r="D398" s="3"/>
      <c r="E398" s="3"/>
      <c r="F398" s="3"/>
      <c r="G398" s="43"/>
      <c r="H398" s="6"/>
      <c r="S398" s="3"/>
    </row>
    <row r="399" spans="1:19" ht="14.25" customHeight="1">
      <c r="A399" s="3"/>
      <c r="B399" s="3"/>
      <c r="C399" s="3"/>
      <c r="D399" s="3"/>
      <c r="E399" s="3"/>
      <c r="F399" s="3"/>
      <c r="G399" s="43"/>
      <c r="H399" s="6"/>
      <c r="S399" s="3"/>
    </row>
    <row r="400" spans="1:19" ht="14.25" customHeight="1">
      <c r="A400" s="3"/>
      <c r="B400" s="3"/>
      <c r="C400" s="3"/>
      <c r="D400" s="3"/>
      <c r="E400" s="3"/>
      <c r="F400" s="3"/>
      <c r="G400" s="43"/>
      <c r="H400" s="6"/>
      <c r="S400" s="3"/>
    </row>
    <row r="401" spans="1:19" ht="14.25" customHeight="1">
      <c r="A401" s="3"/>
      <c r="B401" s="3"/>
      <c r="C401" s="3"/>
      <c r="D401" s="3"/>
      <c r="E401" s="3"/>
      <c r="F401" s="3"/>
      <c r="G401" s="43"/>
      <c r="H401" s="6"/>
      <c r="S401" s="3"/>
    </row>
    <row r="402" spans="1:19" ht="14.25" customHeight="1">
      <c r="A402" s="3"/>
      <c r="B402" s="3"/>
      <c r="C402" s="3"/>
      <c r="D402" s="3"/>
      <c r="E402" s="3"/>
      <c r="F402" s="3"/>
      <c r="G402" s="43"/>
      <c r="H402" s="6"/>
      <c r="S402" s="3"/>
    </row>
    <row r="403" spans="1:19" ht="14.25" customHeight="1">
      <c r="A403" s="3"/>
      <c r="B403" s="3"/>
      <c r="C403" s="3"/>
      <c r="D403" s="3"/>
      <c r="E403" s="3"/>
      <c r="F403" s="3"/>
      <c r="G403" s="43"/>
      <c r="H403" s="6"/>
      <c r="S403" s="3"/>
    </row>
    <row r="404" spans="1:19" ht="14.25" customHeight="1">
      <c r="A404" s="3"/>
      <c r="B404" s="3"/>
      <c r="C404" s="3"/>
      <c r="D404" s="3"/>
      <c r="E404" s="3"/>
      <c r="F404" s="3"/>
      <c r="G404" s="43"/>
      <c r="H404" s="6"/>
      <c r="S404" s="3"/>
    </row>
    <row r="405" spans="1:19" ht="14.25" customHeight="1">
      <c r="A405" s="3"/>
      <c r="B405" s="3"/>
      <c r="C405" s="3"/>
      <c r="D405" s="3"/>
      <c r="E405" s="3"/>
      <c r="F405" s="3"/>
      <c r="G405" s="43"/>
      <c r="H405" s="6"/>
      <c r="S405" s="3"/>
    </row>
    <row r="406" spans="1:19" ht="14.25" customHeight="1">
      <c r="A406" s="3"/>
      <c r="B406" s="3"/>
      <c r="C406" s="3"/>
      <c r="D406" s="3"/>
      <c r="E406" s="3"/>
      <c r="F406" s="3"/>
      <c r="G406" s="43"/>
      <c r="H406" s="6"/>
      <c r="S406" s="3"/>
    </row>
    <row r="407" spans="1:19" ht="14.25" customHeight="1">
      <c r="A407" s="3"/>
      <c r="B407" s="3"/>
      <c r="C407" s="3"/>
      <c r="D407" s="3"/>
      <c r="E407" s="3"/>
      <c r="F407" s="3"/>
      <c r="G407" s="43"/>
      <c r="H407" s="6"/>
      <c r="S407" s="3"/>
    </row>
    <row r="408" spans="1:19" ht="14.25" customHeight="1">
      <c r="A408" s="3"/>
      <c r="B408" s="3"/>
      <c r="C408" s="3"/>
      <c r="D408" s="3"/>
      <c r="E408" s="3"/>
      <c r="F408" s="3"/>
      <c r="G408" s="43"/>
      <c r="H408" s="6"/>
      <c r="S408" s="3"/>
    </row>
    <row r="409" spans="1:19" ht="14.25" customHeight="1">
      <c r="A409" s="3"/>
      <c r="B409" s="3"/>
      <c r="C409" s="3"/>
      <c r="D409" s="3"/>
      <c r="E409" s="3"/>
      <c r="F409" s="3"/>
      <c r="G409" s="43"/>
      <c r="H409" s="6"/>
      <c r="S409" s="3"/>
    </row>
    <row r="410" spans="1:19" ht="14.25" customHeight="1">
      <c r="A410" s="3"/>
      <c r="B410" s="3"/>
      <c r="C410" s="3"/>
      <c r="D410" s="3"/>
      <c r="E410" s="3"/>
      <c r="F410" s="3"/>
      <c r="G410" s="43"/>
      <c r="H410" s="6"/>
      <c r="S410" s="3"/>
    </row>
    <row r="411" spans="1:19" ht="14.25" customHeight="1">
      <c r="A411" s="3"/>
      <c r="B411" s="3"/>
      <c r="C411" s="3"/>
      <c r="D411" s="3"/>
      <c r="E411" s="3"/>
      <c r="F411" s="3"/>
      <c r="G411" s="43"/>
      <c r="H411" s="6"/>
      <c r="S411" s="3"/>
    </row>
    <row r="412" spans="1:19" ht="14.25" customHeight="1">
      <c r="A412" s="3"/>
      <c r="B412" s="3"/>
      <c r="C412" s="3"/>
      <c r="D412" s="3"/>
      <c r="E412" s="3"/>
      <c r="F412" s="3"/>
      <c r="G412" s="43"/>
      <c r="H412" s="6"/>
      <c r="S412" s="3"/>
    </row>
    <row r="413" spans="1:19" ht="14.25" customHeight="1">
      <c r="A413" s="3"/>
      <c r="B413" s="3"/>
      <c r="C413" s="3"/>
      <c r="D413" s="3"/>
      <c r="E413" s="3"/>
      <c r="F413" s="3"/>
      <c r="G413" s="43"/>
      <c r="H413" s="6"/>
      <c r="S413" s="3"/>
    </row>
    <row r="414" spans="1:19" ht="14.25" customHeight="1">
      <c r="A414" s="3"/>
      <c r="B414" s="3"/>
      <c r="C414" s="3"/>
      <c r="D414" s="3"/>
      <c r="E414" s="3"/>
      <c r="F414" s="3"/>
      <c r="G414" s="43"/>
      <c r="H414" s="6"/>
      <c r="S414" s="3"/>
    </row>
    <row r="415" spans="1:19" ht="14.25" customHeight="1">
      <c r="A415" s="3"/>
      <c r="B415" s="3"/>
      <c r="C415" s="3"/>
      <c r="D415" s="3"/>
      <c r="E415" s="3"/>
      <c r="F415" s="3"/>
      <c r="G415" s="43"/>
      <c r="H415" s="6"/>
      <c r="S415" s="3"/>
    </row>
    <row r="416" spans="1:19" ht="14.25" customHeight="1">
      <c r="A416" s="3"/>
      <c r="B416" s="3"/>
      <c r="C416" s="3"/>
      <c r="D416" s="3"/>
      <c r="E416" s="3"/>
      <c r="F416" s="3"/>
      <c r="G416" s="43"/>
      <c r="H416" s="6"/>
      <c r="S416" s="3"/>
    </row>
    <row r="417" spans="1:19" ht="14.25" customHeight="1">
      <c r="A417" s="3"/>
      <c r="B417" s="3"/>
      <c r="C417" s="3"/>
      <c r="D417" s="3"/>
      <c r="E417" s="3"/>
      <c r="F417" s="3"/>
      <c r="G417" s="43"/>
      <c r="H417" s="6"/>
      <c r="S417" s="3"/>
    </row>
    <row r="418" spans="1:19" ht="14.25" customHeight="1">
      <c r="A418" s="3"/>
      <c r="B418" s="3"/>
      <c r="C418" s="3"/>
      <c r="D418" s="3"/>
      <c r="E418" s="3"/>
      <c r="F418" s="3"/>
      <c r="G418" s="43"/>
      <c r="H418" s="6"/>
      <c r="S418" s="3"/>
    </row>
    <row r="419" spans="1:19" ht="14.25" customHeight="1">
      <c r="A419" s="3"/>
      <c r="B419" s="3"/>
      <c r="C419" s="3"/>
      <c r="D419" s="3"/>
      <c r="E419" s="3"/>
      <c r="F419" s="3"/>
      <c r="G419" s="43"/>
      <c r="H419" s="6"/>
      <c r="S419" s="3"/>
    </row>
    <row r="420" spans="1:19" ht="14.25" customHeight="1">
      <c r="A420" s="3"/>
      <c r="B420" s="3"/>
      <c r="C420" s="3"/>
      <c r="D420" s="3"/>
      <c r="E420" s="3"/>
      <c r="F420" s="3"/>
      <c r="G420" s="43"/>
      <c r="H420" s="6"/>
      <c r="S420" s="3"/>
    </row>
    <row r="421" spans="1:19" ht="14.25" customHeight="1">
      <c r="A421" s="3"/>
      <c r="B421" s="3"/>
      <c r="C421" s="3"/>
      <c r="D421" s="3"/>
      <c r="E421" s="3"/>
      <c r="F421" s="3"/>
      <c r="G421" s="43"/>
      <c r="H421" s="6"/>
      <c r="S421" s="3"/>
    </row>
    <row r="422" spans="1:19" ht="14.25" customHeight="1">
      <c r="A422" s="3"/>
      <c r="B422" s="3"/>
      <c r="C422" s="3"/>
      <c r="D422" s="3"/>
      <c r="E422" s="3"/>
      <c r="F422" s="3"/>
      <c r="G422" s="43"/>
      <c r="H422" s="6"/>
      <c r="S422" s="3"/>
    </row>
    <row r="423" spans="1:19" ht="14.25" customHeight="1">
      <c r="A423" s="3"/>
      <c r="B423" s="3"/>
      <c r="C423" s="3"/>
      <c r="D423" s="3"/>
      <c r="E423" s="3"/>
      <c r="F423" s="3"/>
      <c r="G423" s="43"/>
      <c r="H423" s="6"/>
      <c r="S423" s="3"/>
    </row>
    <row r="424" spans="1:19" ht="14.25" customHeight="1">
      <c r="A424" s="3"/>
      <c r="B424" s="3"/>
      <c r="C424" s="3"/>
      <c r="D424" s="3"/>
      <c r="E424" s="3"/>
      <c r="F424" s="3"/>
      <c r="G424" s="43"/>
      <c r="H424" s="6"/>
      <c r="S424" s="3"/>
    </row>
    <row r="425" spans="1:19" ht="14.25" customHeight="1">
      <c r="A425" s="3"/>
      <c r="B425" s="3"/>
      <c r="C425" s="3"/>
      <c r="D425" s="3"/>
      <c r="E425" s="3"/>
      <c r="F425" s="3"/>
      <c r="G425" s="43"/>
      <c r="H425" s="6"/>
      <c r="S425" s="3"/>
    </row>
    <row r="426" spans="1:19" ht="14.25" customHeight="1">
      <c r="A426" s="3"/>
      <c r="B426" s="3"/>
      <c r="C426" s="3"/>
      <c r="D426" s="3"/>
      <c r="E426" s="3"/>
      <c r="F426" s="3"/>
      <c r="G426" s="43"/>
      <c r="H426" s="6"/>
      <c r="S426" s="3"/>
    </row>
    <row r="427" spans="1:19" ht="14.25" customHeight="1">
      <c r="A427" s="3"/>
      <c r="B427" s="3"/>
      <c r="C427" s="3"/>
      <c r="D427" s="3"/>
      <c r="E427" s="3"/>
      <c r="F427" s="3"/>
      <c r="G427" s="43"/>
      <c r="H427" s="6"/>
      <c r="S427" s="3"/>
    </row>
    <row r="428" spans="1:19" ht="14.25" customHeight="1">
      <c r="A428" s="3"/>
      <c r="B428" s="3"/>
      <c r="C428" s="3"/>
      <c r="D428" s="3"/>
      <c r="E428" s="3"/>
      <c r="F428" s="3"/>
      <c r="G428" s="43"/>
      <c r="H428" s="6"/>
      <c r="S428" s="3"/>
    </row>
    <row r="429" spans="1:19" ht="14.25" customHeight="1">
      <c r="A429" s="3"/>
      <c r="B429" s="3"/>
      <c r="C429" s="3"/>
      <c r="D429" s="3"/>
      <c r="E429" s="3"/>
      <c r="F429" s="3"/>
      <c r="G429" s="43"/>
      <c r="H429" s="6"/>
      <c r="S429" s="3"/>
    </row>
    <row r="430" spans="1:19" ht="14.25" customHeight="1">
      <c r="A430" s="3"/>
      <c r="B430" s="3"/>
      <c r="C430" s="3"/>
      <c r="D430" s="3"/>
      <c r="E430" s="3"/>
      <c r="F430" s="3"/>
      <c r="G430" s="43"/>
      <c r="H430" s="6"/>
      <c r="S430" s="3"/>
    </row>
    <row r="431" spans="1:19" ht="14.25" customHeight="1">
      <c r="A431" s="3"/>
      <c r="B431" s="3"/>
      <c r="C431" s="3"/>
      <c r="D431" s="3"/>
      <c r="E431" s="3"/>
      <c r="F431" s="3"/>
      <c r="G431" s="43"/>
      <c r="H431" s="6"/>
      <c r="S431" s="3"/>
    </row>
    <row r="432" spans="1:19" ht="14.25" customHeight="1">
      <c r="A432" s="3"/>
      <c r="B432" s="3"/>
      <c r="C432" s="3"/>
      <c r="D432" s="3"/>
      <c r="E432" s="3"/>
      <c r="F432" s="3"/>
      <c r="G432" s="43"/>
      <c r="H432" s="6"/>
      <c r="S432" s="3"/>
    </row>
    <row r="433" spans="1:19" ht="14.25" customHeight="1">
      <c r="A433" s="3"/>
      <c r="B433" s="3"/>
      <c r="C433" s="3"/>
      <c r="D433" s="3"/>
      <c r="E433" s="3"/>
      <c r="F433" s="3"/>
      <c r="G433" s="43"/>
      <c r="H433" s="6"/>
      <c r="S433" s="3"/>
    </row>
    <row r="434" spans="1:19" ht="14.25" customHeight="1">
      <c r="A434" s="3"/>
      <c r="B434" s="3"/>
      <c r="C434" s="3"/>
      <c r="D434" s="3"/>
      <c r="E434" s="3"/>
      <c r="F434" s="3"/>
      <c r="G434" s="43"/>
      <c r="H434" s="6"/>
      <c r="S434" s="3"/>
    </row>
    <row r="435" spans="1:19" ht="14.25" customHeight="1">
      <c r="A435" s="3"/>
      <c r="B435" s="3"/>
      <c r="C435" s="3"/>
      <c r="D435" s="3"/>
      <c r="E435" s="3"/>
      <c r="F435" s="3"/>
      <c r="G435" s="43"/>
      <c r="H435" s="6"/>
      <c r="S435" s="3"/>
    </row>
    <row r="436" spans="1:19" ht="14.25" customHeight="1">
      <c r="A436" s="3"/>
      <c r="B436" s="3"/>
      <c r="C436" s="3"/>
      <c r="D436" s="3"/>
      <c r="E436" s="3"/>
      <c r="F436" s="3"/>
      <c r="G436" s="43"/>
      <c r="H436" s="6"/>
      <c r="S436" s="3"/>
    </row>
    <row r="437" spans="1:19" ht="14.25" customHeight="1">
      <c r="A437" s="3"/>
      <c r="B437" s="3"/>
      <c r="C437" s="3"/>
      <c r="D437" s="3"/>
      <c r="E437" s="3"/>
      <c r="F437" s="3"/>
      <c r="G437" s="43"/>
      <c r="H437" s="6"/>
      <c r="S437" s="3"/>
    </row>
    <row r="438" spans="1:19" ht="14.25" customHeight="1">
      <c r="A438" s="3"/>
      <c r="B438" s="3"/>
      <c r="C438" s="3"/>
      <c r="D438" s="3"/>
      <c r="E438" s="3"/>
      <c r="F438" s="3"/>
      <c r="G438" s="43"/>
      <c r="H438" s="6"/>
      <c r="S438" s="3"/>
    </row>
    <row r="439" spans="1:19" ht="14.25" customHeight="1">
      <c r="A439" s="3"/>
      <c r="B439" s="3"/>
      <c r="C439" s="3"/>
      <c r="D439" s="3"/>
      <c r="E439" s="3"/>
      <c r="F439" s="3"/>
      <c r="G439" s="43"/>
      <c r="H439" s="6"/>
      <c r="S439" s="3"/>
    </row>
    <row r="440" spans="1:19" ht="14.25" customHeight="1">
      <c r="A440" s="3"/>
      <c r="B440" s="3"/>
      <c r="C440" s="3"/>
      <c r="D440" s="3"/>
      <c r="E440" s="3"/>
      <c r="F440" s="3"/>
      <c r="G440" s="43"/>
      <c r="H440" s="6"/>
      <c r="S440" s="3"/>
    </row>
    <row r="441" spans="1:19" ht="14.25" customHeight="1">
      <c r="A441" s="3"/>
      <c r="B441" s="3"/>
      <c r="C441" s="3"/>
      <c r="D441" s="3"/>
      <c r="E441" s="3"/>
      <c r="F441" s="3"/>
      <c r="G441" s="43"/>
      <c r="H441" s="6"/>
      <c r="S441" s="3"/>
    </row>
    <row r="442" spans="1:19" ht="14.25" customHeight="1">
      <c r="A442" s="3"/>
      <c r="B442" s="3"/>
      <c r="C442" s="3"/>
      <c r="D442" s="3"/>
      <c r="E442" s="3"/>
      <c r="F442" s="3"/>
      <c r="G442" s="43"/>
      <c r="H442" s="6"/>
      <c r="S442" s="3"/>
    </row>
    <row r="443" spans="1:19" ht="14.25" customHeight="1">
      <c r="A443" s="3"/>
      <c r="B443" s="3"/>
      <c r="C443" s="3"/>
      <c r="D443" s="3"/>
      <c r="E443" s="3"/>
      <c r="F443" s="3"/>
      <c r="G443" s="43"/>
      <c r="H443" s="6"/>
      <c r="S443" s="3"/>
    </row>
    <row r="444" spans="1:19" ht="14.25" customHeight="1">
      <c r="A444" s="3"/>
      <c r="B444" s="3"/>
      <c r="C444" s="3"/>
      <c r="D444" s="3"/>
      <c r="E444" s="3"/>
      <c r="F444" s="3"/>
      <c r="G444" s="43"/>
      <c r="H444" s="6"/>
      <c r="S444" s="3"/>
    </row>
    <row r="445" spans="1:19" ht="14.25" customHeight="1">
      <c r="A445" s="3"/>
      <c r="B445" s="3"/>
      <c r="C445" s="3"/>
      <c r="D445" s="3"/>
      <c r="E445" s="3"/>
      <c r="F445" s="3"/>
      <c r="G445" s="43"/>
      <c r="H445" s="6"/>
      <c r="S445" s="3"/>
    </row>
    <row r="446" spans="1:19" ht="14.25" customHeight="1">
      <c r="A446" s="3"/>
      <c r="B446" s="3"/>
      <c r="C446" s="3"/>
      <c r="D446" s="3"/>
      <c r="E446" s="3"/>
      <c r="F446" s="3"/>
      <c r="G446" s="43"/>
      <c r="H446" s="6"/>
      <c r="S446" s="3"/>
    </row>
    <row r="447" spans="1:19" ht="14.25" customHeight="1">
      <c r="A447" s="3"/>
      <c r="B447" s="3"/>
      <c r="C447" s="3"/>
      <c r="D447" s="3"/>
      <c r="E447" s="3"/>
      <c r="F447" s="3"/>
      <c r="G447" s="43"/>
      <c r="H447" s="6"/>
      <c r="S447" s="3"/>
    </row>
    <row r="448" spans="1:19" ht="14.25" customHeight="1">
      <c r="A448" s="3"/>
      <c r="B448" s="3"/>
      <c r="C448" s="3"/>
      <c r="D448" s="3"/>
      <c r="E448" s="3"/>
      <c r="F448" s="3"/>
      <c r="G448" s="43"/>
      <c r="H448" s="6"/>
      <c r="S448" s="3"/>
    </row>
    <row r="449" spans="1:19" ht="14.25" customHeight="1">
      <c r="A449" s="3"/>
      <c r="B449" s="3"/>
      <c r="C449" s="3"/>
      <c r="D449" s="3"/>
      <c r="E449" s="3"/>
      <c r="F449" s="3"/>
      <c r="G449" s="43"/>
      <c r="H449" s="6"/>
      <c r="S449" s="3"/>
    </row>
    <row r="450" spans="1:19" ht="14.25" customHeight="1">
      <c r="A450" s="3"/>
      <c r="B450" s="3"/>
      <c r="C450" s="3"/>
      <c r="D450" s="3"/>
      <c r="E450" s="3"/>
      <c r="F450" s="3"/>
      <c r="G450" s="43"/>
      <c r="H450" s="6"/>
      <c r="S450" s="3"/>
    </row>
    <row r="451" spans="1:19" ht="14.25" customHeight="1">
      <c r="A451" s="3"/>
      <c r="B451" s="3"/>
      <c r="C451" s="3"/>
      <c r="D451" s="3"/>
      <c r="E451" s="3"/>
      <c r="F451" s="3"/>
      <c r="G451" s="43"/>
      <c r="H451" s="6"/>
      <c r="S451" s="3"/>
    </row>
    <row r="452" spans="1:19" ht="14.25" customHeight="1">
      <c r="A452" s="3"/>
      <c r="B452" s="3"/>
      <c r="C452" s="3"/>
      <c r="D452" s="3"/>
      <c r="E452" s="3"/>
      <c r="F452" s="3"/>
      <c r="G452" s="43"/>
      <c r="H452" s="6"/>
      <c r="S452" s="3"/>
    </row>
    <row r="453" spans="1:19" ht="14.25" customHeight="1">
      <c r="A453" s="3"/>
      <c r="B453" s="3"/>
      <c r="C453" s="3"/>
      <c r="D453" s="3"/>
      <c r="E453" s="3"/>
      <c r="F453" s="3"/>
      <c r="G453" s="43"/>
      <c r="H453" s="6"/>
      <c r="S453" s="3"/>
    </row>
    <row r="454" spans="1:19" ht="14.25" customHeight="1">
      <c r="A454" s="3"/>
      <c r="B454" s="3"/>
      <c r="C454" s="3"/>
      <c r="D454" s="3"/>
      <c r="E454" s="3"/>
      <c r="F454" s="3"/>
      <c r="G454" s="43"/>
      <c r="H454" s="6"/>
      <c r="S454" s="3"/>
    </row>
    <row r="455" spans="1:19" ht="14.25" customHeight="1">
      <c r="A455" s="3"/>
      <c r="B455" s="3"/>
      <c r="C455" s="3"/>
      <c r="D455" s="3"/>
      <c r="E455" s="3"/>
      <c r="F455" s="3"/>
      <c r="G455" s="43"/>
      <c r="H455" s="6"/>
      <c r="S455" s="3"/>
    </row>
    <row r="456" spans="1:19" ht="14.25" customHeight="1">
      <c r="A456" s="3"/>
      <c r="B456" s="3"/>
      <c r="C456" s="3"/>
      <c r="D456" s="3"/>
      <c r="E456" s="3"/>
      <c r="F456" s="3"/>
      <c r="G456" s="43"/>
      <c r="H456" s="6"/>
      <c r="S456" s="3"/>
    </row>
    <row r="457" spans="1:19" ht="14.25" customHeight="1">
      <c r="A457" s="3"/>
      <c r="B457" s="3"/>
      <c r="C457" s="3"/>
      <c r="D457" s="3"/>
      <c r="E457" s="3"/>
      <c r="F457" s="3"/>
      <c r="G457" s="43"/>
      <c r="H457" s="6"/>
      <c r="S457" s="3"/>
    </row>
    <row r="458" spans="1:19" ht="14.25" customHeight="1">
      <c r="A458" s="3"/>
      <c r="B458" s="3"/>
      <c r="C458" s="3"/>
      <c r="D458" s="3"/>
      <c r="E458" s="3"/>
      <c r="F458" s="3"/>
      <c r="G458" s="43"/>
      <c r="H458" s="6"/>
      <c r="S458" s="3"/>
    </row>
    <row r="459" spans="1:19" ht="14.25" customHeight="1">
      <c r="A459" s="3"/>
      <c r="B459" s="3"/>
      <c r="C459" s="3"/>
      <c r="D459" s="3"/>
      <c r="E459" s="3"/>
      <c r="F459" s="3"/>
      <c r="G459" s="43"/>
      <c r="H459" s="6"/>
      <c r="S459" s="3"/>
    </row>
    <row r="460" spans="1:19" ht="14.25" customHeight="1">
      <c r="A460" s="3"/>
      <c r="B460" s="3"/>
      <c r="C460" s="3"/>
      <c r="D460" s="3"/>
      <c r="E460" s="3"/>
      <c r="F460" s="3"/>
      <c r="G460" s="43"/>
      <c r="H460" s="6"/>
      <c r="S460" s="3"/>
    </row>
    <row r="461" spans="1:19" ht="14.25" customHeight="1">
      <c r="A461" s="3"/>
      <c r="B461" s="3"/>
      <c r="C461" s="3"/>
      <c r="D461" s="3"/>
      <c r="E461" s="3"/>
      <c r="F461" s="3"/>
      <c r="G461" s="43"/>
      <c r="H461" s="6"/>
      <c r="S461" s="3"/>
    </row>
    <row r="462" spans="1:19" ht="14.25" customHeight="1">
      <c r="A462" s="3"/>
      <c r="B462" s="3"/>
      <c r="C462" s="3"/>
      <c r="D462" s="3"/>
      <c r="E462" s="3"/>
      <c r="F462" s="3"/>
      <c r="G462" s="43"/>
      <c r="H462" s="6"/>
      <c r="S462" s="3"/>
    </row>
    <row r="463" spans="1:19" ht="14.25" customHeight="1">
      <c r="A463" s="3"/>
      <c r="B463" s="3"/>
      <c r="C463" s="3"/>
      <c r="D463" s="3"/>
      <c r="E463" s="3"/>
      <c r="F463" s="3"/>
      <c r="G463" s="43"/>
      <c r="H463" s="6"/>
      <c r="S463" s="3"/>
    </row>
    <row r="464" spans="1:19" ht="14.25" customHeight="1">
      <c r="A464" s="3"/>
      <c r="B464" s="3"/>
      <c r="C464" s="3"/>
      <c r="D464" s="3"/>
      <c r="E464" s="3"/>
      <c r="F464" s="3"/>
      <c r="G464" s="43"/>
      <c r="H464" s="6"/>
      <c r="S464" s="3"/>
    </row>
    <row r="465" spans="1:19" ht="14.25" customHeight="1">
      <c r="A465" s="3"/>
      <c r="B465" s="3"/>
      <c r="C465" s="3"/>
      <c r="D465" s="3"/>
      <c r="E465" s="3"/>
      <c r="F465" s="3"/>
      <c r="G465" s="43"/>
      <c r="H465" s="6"/>
      <c r="S465" s="3"/>
    </row>
    <row r="466" spans="1:19" ht="14.25" customHeight="1">
      <c r="A466" s="3"/>
      <c r="B466" s="3"/>
      <c r="C466" s="3"/>
      <c r="D466" s="3"/>
      <c r="E466" s="3"/>
      <c r="F466" s="3"/>
      <c r="G466" s="43"/>
      <c r="H466" s="6"/>
      <c r="S466" s="3"/>
    </row>
    <row r="467" spans="1:19" ht="14.25" customHeight="1">
      <c r="A467" s="3"/>
      <c r="B467" s="3"/>
      <c r="C467" s="3"/>
      <c r="D467" s="3"/>
      <c r="E467" s="3"/>
      <c r="F467" s="3"/>
      <c r="G467" s="43"/>
      <c r="H467" s="6"/>
      <c r="S467" s="3"/>
    </row>
    <row r="468" spans="1:19" ht="14.25" customHeight="1">
      <c r="A468" s="3"/>
      <c r="B468" s="3"/>
      <c r="C468" s="3"/>
      <c r="D468" s="3"/>
      <c r="E468" s="3"/>
      <c r="F468" s="3"/>
      <c r="G468" s="43"/>
      <c r="H468" s="6"/>
      <c r="S468" s="3"/>
    </row>
    <row r="469" spans="1:19" ht="14.25" customHeight="1">
      <c r="A469" s="3"/>
      <c r="B469" s="3"/>
      <c r="C469" s="3"/>
      <c r="D469" s="3"/>
      <c r="E469" s="3"/>
      <c r="F469" s="3"/>
      <c r="G469" s="43"/>
      <c r="H469" s="6"/>
      <c r="S469" s="3"/>
    </row>
    <row r="470" spans="1:19" ht="14.25" customHeight="1">
      <c r="A470" s="3"/>
      <c r="B470" s="3"/>
      <c r="C470" s="3"/>
      <c r="D470" s="3"/>
      <c r="E470" s="3"/>
      <c r="F470" s="3"/>
      <c r="G470" s="43"/>
      <c r="H470" s="6"/>
      <c r="S470" s="3"/>
    </row>
    <row r="471" spans="1:19" ht="14.25" customHeight="1">
      <c r="A471" s="3"/>
      <c r="B471" s="3"/>
      <c r="C471" s="3"/>
      <c r="D471" s="3"/>
      <c r="E471" s="3"/>
      <c r="F471" s="3"/>
      <c r="G471" s="43"/>
      <c r="H471" s="6"/>
      <c r="S471" s="3"/>
    </row>
    <row r="472" spans="1:19" ht="14.25" customHeight="1">
      <c r="A472" s="3"/>
      <c r="B472" s="3"/>
      <c r="C472" s="3"/>
      <c r="D472" s="3"/>
      <c r="E472" s="3"/>
      <c r="F472" s="3"/>
      <c r="G472" s="43"/>
      <c r="H472" s="6"/>
      <c r="S472" s="3"/>
    </row>
    <row r="473" spans="1:19" ht="14.25" customHeight="1">
      <c r="A473" s="3"/>
      <c r="B473" s="3"/>
      <c r="C473" s="3"/>
      <c r="D473" s="3"/>
      <c r="E473" s="3"/>
      <c r="F473" s="3"/>
      <c r="G473" s="43"/>
      <c r="H473" s="6"/>
      <c r="S473" s="3"/>
    </row>
    <row r="474" spans="1:19" ht="14.25" customHeight="1">
      <c r="A474" s="3"/>
      <c r="B474" s="3"/>
      <c r="C474" s="3"/>
      <c r="D474" s="3"/>
      <c r="E474" s="3"/>
      <c r="F474" s="3"/>
      <c r="G474" s="43"/>
      <c r="H474" s="6"/>
      <c r="S474" s="3"/>
    </row>
    <row r="475" spans="1:19" ht="14.25" customHeight="1">
      <c r="A475" s="3"/>
      <c r="B475" s="3"/>
      <c r="C475" s="3"/>
      <c r="D475" s="3"/>
      <c r="E475" s="3"/>
      <c r="F475" s="3"/>
      <c r="G475" s="43"/>
      <c r="H475" s="6"/>
      <c r="S475" s="3"/>
    </row>
    <row r="476" spans="1:19" ht="14.25" customHeight="1">
      <c r="A476" s="3"/>
      <c r="B476" s="3"/>
      <c r="C476" s="3"/>
      <c r="D476" s="3"/>
      <c r="E476" s="3"/>
      <c r="F476" s="3"/>
      <c r="G476" s="43"/>
      <c r="H476" s="6"/>
      <c r="S476" s="3"/>
    </row>
    <row r="477" spans="1:19" ht="14.25" customHeight="1">
      <c r="A477" s="3"/>
      <c r="B477" s="3"/>
      <c r="C477" s="3"/>
      <c r="D477" s="3"/>
      <c r="E477" s="3"/>
      <c r="F477" s="3"/>
      <c r="G477" s="43"/>
      <c r="H477" s="6"/>
      <c r="S477" s="3"/>
    </row>
    <row r="478" spans="1:19" ht="14.25" customHeight="1">
      <c r="A478" s="3"/>
      <c r="B478" s="3"/>
      <c r="C478" s="3"/>
      <c r="D478" s="3"/>
      <c r="E478" s="3"/>
      <c r="F478" s="3"/>
      <c r="G478" s="43"/>
      <c r="H478" s="6"/>
      <c r="S478" s="3"/>
    </row>
    <row r="479" spans="1:19" ht="14.25" customHeight="1">
      <c r="A479" s="3"/>
      <c r="B479" s="3"/>
      <c r="C479" s="3"/>
      <c r="D479" s="3"/>
      <c r="E479" s="3"/>
      <c r="F479" s="3"/>
      <c r="G479" s="43"/>
      <c r="H479" s="6"/>
      <c r="S479" s="3"/>
    </row>
    <row r="480" spans="1:19" ht="14.25" customHeight="1">
      <c r="A480" s="3"/>
      <c r="B480" s="3"/>
      <c r="C480" s="3"/>
      <c r="D480" s="3"/>
      <c r="E480" s="3"/>
      <c r="F480" s="3"/>
      <c r="G480" s="43"/>
      <c r="H480" s="6"/>
      <c r="S480" s="3"/>
    </row>
    <row r="481" spans="1:19" ht="14.25" customHeight="1">
      <c r="A481" s="3"/>
      <c r="B481" s="3"/>
      <c r="C481" s="3"/>
      <c r="D481" s="3"/>
      <c r="E481" s="3"/>
      <c r="F481" s="3"/>
      <c r="G481" s="43"/>
      <c r="H481" s="6"/>
      <c r="S481" s="3"/>
    </row>
    <row r="482" spans="1:19" ht="14.25" customHeight="1">
      <c r="A482" s="3"/>
      <c r="B482" s="3"/>
      <c r="C482" s="3"/>
      <c r="D482" s="3"/>
      <c r="E482" s="3"/>
      <c r="F482" s="3"/>
      <c r="G482" s="43"/>
      <c r="H482" s="6"/>
      <c r="S482" s="3"/>
    </row>
    <row r="483" spans="1:19" ht="14.25" customHeight="1">
      <c r="A483" s="3"/>
      <c r="B483" s="3"/>
      <c r="C483" s="3"/>
      <c r="D483" s="3"/>
      <c r="E483" s="3"/>
      <c r="F483" s="3"/>
      <c r="G483" s="43"/>
      <c r="H483" s="6"/>
      <c r="S483" s="3"/>
    </row>
    <row r="484" spans="1:19" ht="14.25" customHeight="1">
      <c r="A484" s="3"/>
      <c r="B484" s="3"/>
      <c r="C484" s="3"/>
      <c r="D484" s="3"/>
      <c r="E484" s="3"/>
      <c r="F484" s="3"/>
      <c r="G484" s="43"/>
      <c r="H484" s="6"/>
      <c r="S484" s="3"/>
    </row>
    <row r="485" spans="1:19" ht="14.25" customHeight="1">
      <c r="A485" s="3"/>
      <c r="B485" s="3"/>
      <c r="C485" s="3"/>
      <c r="D485" s="3"/>
      <c r="E485" s="3"/>
      <c r="F485" s="3"/>
      <c r="G485" s="43"/>
      <c r="H485" s="6"/>
      <c r="S485" s="3"/>
    </row>
    <row r="486" spans="1:19" ht="14.25" customHeight="1">
      <c r="A486" s="3"/>
      <c r="B486" s="3"/>
      <c r="C486" s="3"/>
      <c r="D486" s="3"/>
      <c r="E486" s="3"/>
      <c r="F486" s="3"/>
      <c r="G486" s="43"/>
      <c r="H486" s="6"/>
      <c r="S486" s="3"/>
    </row>
    <row r="487" spans="1:19" ht="14.25" customHeight="1">
      <c r="A487" s="3"/>
      <c r="B487" s="3"/>
      <c r="C487" s="3"/>
      <c r="D487" s="3"/>
      <c r="E487" s="3"/>
      <c r="F487" s="3"/>
      <c r="G487" s="43"/>
      <c r="H487" s="6"/>
      <c r="S487" s="3"/>
    </row>
    <row r="488" spans="1:19" ht="14.25" customHeight="1">
      <c r="A488" s="3"/>
      <c r="B488" s="3"/>
      <c r="C488" s="3"/>
      <c r="D488" s="3"/>
      <c r="E488" s="3"/>
      <c r="F488" s="3"/>
      <c r="G488" s="43"/>
      <c r="H488" s="6"/>
      <c r="S488" s="3"/>
    </row>
    <row r="489" spans="1:19" ht="14.25" customHeight="1">
      <c r="A489" s="3"/>
      <c r="B489" s="3"/>
      <c r="C489" s="3"/>
      <c r="D489" s="3"/>
      <c r="E489" s="3"/>
      <c r="F489" s="3"/>
      <c r="G489" s="43"/>
      <c r="H489" s="6"/>
      <c r="S489" s="3"/>
    </row>
    <row r="490" spans="1:19" ht="14.25" customHeight="1">
      <c r="A490" s="3"/>
      <c r="B490" s="3"/>
      <c r="C490" s="3"/>
      <c r="D490" s="3"/>
      <c r="E490" s="3"/>
      <c r="F490" s="3"/>
      <c r="G490" s="43"/>
      <c r="H490" s="6"/>
      <c r="S490" s="3"/>
    </row>
    <row r="491" spans="1:19" ht="14.25" customHeight="1">
      <c r="A491" s="3"/>
      <c r="B491" s="3"/>
      <c r="C491" s="3"/>
      <c r="D491" s="3"/>
      <c r="E491" s="3"/>
      <c r="F491" s="3"/>
      <c r="G491" s="43"/>
      <c r="H491" s="6"/>
      <c r="S491" s="3"/>
    </row>
    <row r="492" spans="1:19" ht="14.25" customHeight="1">
      <c r="A492" s="3"/>
      <c r="B492" s="3"/>
      <c r="C492" s="3"/>
      <c r="D492" s="3"/>
      <c r="E492" s="3"/>
      <c r="F492" s="3"/>
      <c r="G492" s="43"/>
      <c r="H492" s="6"/>
      <c r="S492" s="3"/>
    </row>
    <row r="493" spans="1:19" ht="14.25" customHeight="1">
      <c r="A493" s="3"/>
      <c r="B493" s="3"/>
      <c r="C493" s="3"/>
      <c r="D493" s="3"/>
      <c r="E493" s="3"/>
      <c r="F493" s="3"/>
      <c r="G493" s="43"/>
      <c r="H493" s="6"/>
      <c r="S493" s="3"/>
    </row>
    <row r="494" spans="1:19" ht="14.25" customHeight="1">
      <c r="A494" s="3"/>
      <c r="B494" s="3"/>
      <c r="C494" s="3"/>
      <c r="D494" s="3"/>
      <c r="E494" s="3"/>
      <c r="F494" s="3"/>
      <c r="G494" s="43"/>
      <c r="H494" s="6"/>
      <c r="S494" s="3"/>
    </row>
    <row r="495" spans="1:19" ht="14.25" customHeight="1">
      <c r="A495" s="3"/>
      <c r="B495" s="3"/>
      <c r="C495" s="3"/>
      <c r="D495" s="3"/>
      <c r="E495" s="3"/>
      <c r="F495" s="3"/>
      <c r="G495" s="43"/>
      <c r="H495" s="6"/>
      <c r="S495" s="3"/>
    </row>
    <row r="496" spans="1:19" ht="14.25" customHeight="1">
      <c r="A496" s="3"/>
      <c r="B496" s="3"/>
      <c r="C496" s="3"/>
      <c r="D496" s="3"/>
      <c r="E496" s="3"/>
      <c r="F496" s="3"/>
      <c r="G496" s="43"/>
      <c r="H496" s="6"/>
      <c r="S496" s="3"/>
    </row>
    <row r="497" spans="1:19" ht="14.25" customHeight="1">
      <c r="A497" s="3"/>
      <c r="B497" s="3"/>
      <c r="C497" s="3"/>
      <c r="D497" s="3"/>
      <c r="E497" s="3"/>
      <c r="F497" s="3"/>
      <c r="G497" s="43"/>
      <c r="H497" s="6"/>
      <c r="S497" s="3"/>
    </row>
    <row r="498" spans="1:19" ht="14.25" customHeight="1">
      <c r="A498" s="3"/>
      <c r="B498" s="3"/>
      <c r="C498" s="3"/>
      <c r="D498" s="3"/>
      <c r="E498" s="3"/>
      <c r="F498" s="3"/>
      <c r="G498" s="43"/>
      <c r="H498" s="6"/>
      <c r="S498" s="3"/>
    </row>
    <row r="499" spans="1:19" ht="14.25" customHeight="1">
      <c r="A499" s="3"/>
      <c r="B499" s="3"/>
      <c r="C499" s="3"/>
      <c r="D499" s="3"/>
      <c r="E499" s="3"/>
      <c r="F499" s="3"/>
      <c r="G499" s="43"/>
      <c r="H499" s="6"/>
      <c r="S499" s="3"/>
    </row>
    <row r="500" spans="1:19" ht="14.25" customHeight="1">
      <c r="A500" s="3"/>
      <c r="B500" s="3"/>
      <c r="C500" s="3"/>
      <c r="D500" s="3"/>
      <c r="E500" s="3"/>
      <c r="F500" s="3"/>
      <c r="G500" s="43"/>
      <c r="H500" s="6"/>
      <c r="S500" s="3"/>
    </row>
    <row r="501" spans="1:19" ht="14.25" customHeight="1">
      <c r="A501" s="3"/>
      <c r="B501" s="3"/>
      <c r="C501" s="3"/>
      <c r="D501" s="3"/>
      <c r="E501" s="3"/>
      <c r="F501" s="3"/>
      <c r="G501" s="43"/>
      <c r="H501" s="6"/>
      <c r="S501" s="3"/>
    </row>
    <row r="502" spans="1:19" ht="14.25" customHeight="1">
      <c r="A502" s="3"/>
      <c r="B502" s="3"/>
      <c r="C502" s="3"/>
      <c r="D502" s="3"/>
      <c r="E502" s="3"/>
      <c r="F502" s="3"/>
      <c r="G502" s="43"/>
      <c r="H502" s="6"/>
      <c r="S502" s="3"/>
    </row>
    <row r="503" spans="1:19" ht="14.25" customHeight="1">
      <c r="A503" s="3"/>
      <c r="B503" s="3"/>
      <c r="C503" s="3"/>
      <c r="D503" s="3"/>
      <c r="E503" s="3"/>
      <c r="F503" s="3"/>
      <c r="G503" s="43"/>
      <c r="H503" s="6"/>
      <c r="S503" s="3"/>
    </row>
    <row r="504" spans="1:19" ht="14.25" customHeight="1">
      <c r="A504" s="3"/>
      <c r="B504" s="3"/>
      <c r="C504" s="3"/>
      <c r="D504" s="3"/>
      <c r="E504" s="3"/>
      <c r="F504" s="3"/>
      <c r="G504" s="43"/>
      <c r="H504" s="6"/>
      <c r="S504" s="3"/>
    </row>
    <row r="505" spans="1:19" ht="14.25" customHeight="1">
      <c r="A505" s="3"/>
      <c r="B505" s="3"/>
      <c r="C505" s="3"/>
      <c r="D505" s="3"/>
      <c r="E505" s="3"/>
      <c r="F505" s="3"/>
      <c r="G505" s="43"/>
      <c r="H505" s="6"/>
      <c r="S505" s="3"/>
    </row>
    <row r="506" spans="1:19" ht="14.25" customHeight="1">
      <c r="A506" s="3"/>
      <c r="B506" s="3"/>
      <c r="C506" s="3"/>
      <c r="D506" s="3"/>
      <c r="E506" s="3"/>
      <c r="F506" s="3"/>
      <c r="G506" s="43"/>
      <c r="H506" s="6"/>
      <c r="S506" s="3"/>
    </row>
    <row r="507" spans="1:19" ht="14.25" customHeight="1">
      <c r="A507" s="3"/>
      <c r="B507" s="3"/>
      <c r="C507" s="3"/>
      <c r="D507" s="3"/>
      <c r="E507" s="3"/>
      <c r="F507" s="3"/>
      <c r="G507" s="43"/>
      <c r="H507" s="6"/>
      <c r="S507" s="3"/>
    </row>
    <row r="508" spans="1:19" ht="14.25" customHeight="1">
      <c r="A508" s="3"/>
      <c r="B508" s="3"/>
      <c r="C508" s="3"/>
      <c r="D508" s="3"/>
      <c r="E508" s="3"/>
      <c r="F508" s="3"/>
      <c r="G508" s="43"/>
      <c r="H508" s="6"/>
      <c r="S508" s="3"/>
    </row>
    <row r="509" spans="1:19" ht="14.25" customHeight="1">
      <c r="A509" s="3"/>
      <c r="B509" s="3"/>
      <c r="C509" s="3"/>
      <c r="D509" s="3"/>
      <c r="E509" s="3"/>
      <c r="F509" s="3"/>
      <c r="G509" s="43"/>
      <c r="H509" s="6"/>
      <c r="S509" s="3"/>
    </row>
    <row r="510" spans="1:19" ht="14.25" customHeight="1">
      <c r="A510" s="3"/>
      <c r="B510" s="3"/>
      <c r="C510" s="3"/>
      <c r="D510" s="3"/>
      <c r="E510" s="3"/>
      <c r="F510" s="3"/>
      <c r="G510" s="43"/>
      <c r="H510" s="6"/>
      <c r="S510" s="3"/>
    </row>
    <row r="511" spans="1:19" ht="14.25" customHeight="1">
      <c r="A511" s="3"/>
      <c r="B511" s="3"/>
      <c r="C511" s="3"/>
      <c r="D511" s="3"/>
      <c r="E511" s="3"/>
      <c r="F511" s="3"/>
      <c r="G511" s="43"/>
      <c r="H511" s="6"/>
      <c r="S511" s="3"/>
    </row>
    <row r="512" spans="1:19" ht="14.25" customHeight="1">
      <c r="A512" s="3"/>
      <c r="B512" s="3"/>
      <c r="C512" s="3"/>
      <c r="D512" s="3"/>
      <c r="E512" s="3"/>
      <c r="F512" s="3"/>
      <c r="G512" s="43"/>
      <c r="H512" s="6"/>
      <c r="S512" s="3"/>
    </row>
    <row r="513" spans="1:19" ht="14.25" customHeight="1">
      <c r="A513" s="3"/>
      <c r="B513" s="3"/>
      <c r="C513" s="3"/>
      <c r="D513" s="3"/>
      <c r="E513" s="3"/>
      <c r="F513" s="3"/>
      <c r="G513" s="43"/>
      <c r="H513" s="6"/>
      <c r="S513" s="3"/>
    </row>
    <row r="514" spans="1:19" ht="14.25" customHeight="1">
      <c r="A514" s="3"/>
      <c r="B514" s="3"/>
      <c r="C514" s="3"/>
      <c r="D514" s="3"/>
      <c r="E514" s="3"/>
      <c r="F514" s="3"/>
      <c r="G514" s="43"/>
      <c r="H514" s="6"/>
      <c r="S514" s="3"/>
    </row>
    <row r="515" spans="1:19" ht="14.25" customHeight="1">
      <c r="A515" s="3"/>
      <c r="B515" s="3"/>
      <c r="C515" s="3"/>
      <c r="D515" s="3"/>
      <c r="E515" s="3"/>
      <c r="F515" s="3"/>
      <c r="G515" s="43"/>
      <c r="H515" s="6"/>
      <c r="S515" s="3"/>
    </row>
    <row r="516" spans="1:19" ht="14.25" customHeight="1">
      <c r="A516" s="3"/>
      <c r="B516" s="3"/>
      <c r="C516" s="3"/>
      <c r="D516" s="3"/>
      <c r="E516" s="3"/>
      <c r="F516" s="3"/>
      <c r="G516" s="43"/>
      <c r="H516" s="6"/>
      <c r="S516" s="3"/>
    </row>
    <row r="517" spans="1:19" ht="14.25" customHeight="1">
      <c r="A517" s="3"/>
      <c r="B517" s="3"/>
      <c r="C517" s="3"/>
      <c r="D517" s="3"/>
      <c r="E517" s="3"/>
      <c r="F517" s="3"/>
      <c r="G517" s="43"/>
      <c r="H517" s="6"/>
      <c r="S517" s="3"/>
    </row>
    <row r="518" spans="1:19" ht="14.25" customHeight="1">
      <c r="A518" s="3"/>
      <c r="B518" s="3"/>
      <c r="C518" s="3"/>
      <c r="D518" s="3"/>
      <c r="E518" s="3"/>
      <c r="F518" s="3"/>
      <c r="G518" s="43"/>
      <c r="H518" s="6"/>
      <c r="S518" s="3"/>
    </row>
    <row r="519" spans="1:19" ht="14.25" customHeight="1">
      <c r="A519" s="3"/>
      <c r="B519" s="3"/>
      <c r="C519" s="3"/>
      <c r="D519" s="3"/>
      <c r="E519" s="3"/>
      <c r="F519" s="3"/>
      <c r="G519" s="43"/>
      <c r="H519" s="6"/>
      <c r="S519" s="3"/>
    </row>
    <row r="520" spans="1:19" ht="14.25" customHeight="1">
      <c r="A520" s="3"/>
      <c r="B520" s="3"/>
      <c r="C520" s="3"/>
      <c r="D520" s="3"/>
      <c r="E520" s="3"/>
      <c r="F520" s="3"/>
      <c r="G520" s="43"/>
      <c r="H520" s="6"/>
      <c r="S520" s="3"/>
    </row>
    <row r="521" spans="1:19" ht="14.25" customHeight="1">
      <c r="A521" s="3"/>
      <c r="B521" s="3"/>
      <c r="C521" s="3"/>
      <c r="D521" s="3"/>
      <c r="E521" s="3"/>
      <c r="F521" s="3"/>
      <c r="G521" s="43"/>
      <c r="H521" s="6"/>
      <c r="S521" s="3"/>
    </row>
    <row r="522" spans="1:19" ht="14.25" customHeight="1">
      <c r="A522" s="3"/>
      <c r="B522" s="3"/>
      <c r="C522" s="3"/>
      <c r="D522" s="3"/>
      <c r="E522" s="3"/>
      <c r="F522" s="3"/>
      <c r="G522" s="43"/>
      <c r="H522" s="6"/>
      <c r="S522" s="3"/>
    </row>
    <row r="523" spans="1:19" ht="14.25" customHeight="1">
      <c r="A523" s="3"/>
      <c r="B523" s="3"/>
      <c r="C523" s="3"/>
      <c r="D523" s="3"/>
      <c r="E523" s="3"/>
      <c r="F523" s="3"/>
      <c r="G523" s="43"/>
      <c r="H523" s="6"/>
      <c r="S523" s="3"/>
    </row>
    <row r="524" spans="1:19" ht="14.25" customHeight="1">
      <c r="A524" s="3"/>
      <c r="B524" s="3"/>
      <c r="C524" s="3"/>
      <c r="D524" s="3"/>
      <c r="E524" s="3"/>
      <c r="F524" s="3"/>
      <c r="G524" s="43"/>
      <c r="H524" s="6"/>
      <c r="S524" s="3"/>
    </row>
    <row r="525" spans="1:19" ht="14.25" customHeight="1">
      <c r="A525" s="3"/>
      <c r="B525" s="3"/>
      <c r="C525" s="3"/>
      <c r="D525" s="3"/>
      <c r="E525" s="3"/>
      <c r="F525" s="3"/>
      <c r="G525" s="43"/>
      <c r="H525" s="6"/>
      <c r="S525" s="3"/>
    </row>
    <row r="526" spans="1:19" ht="14.25" customHeight="1">
      <c r="A526" s="3"/>
      <c r="B526" s="3"/>
      <c r="C526" s="3"/>
      <c r="D526" s="3"/>
      <c r="E526" s="3"/>
      <c r="F526" s="3"/>
      <c r="G526" s="43"/>
      <c r="H526" s="6"/>
      <c r="S526" s="3"/>
    </row>
    <row r="527" spans="1:19" ht="14.25" customHeight="1">
      <c r="A527" s="3"/>
      <c r="B527" s="3"/>
      <c r="C527" s="3"/>
      <c r="D527" s="3"/>
      <c r="E527" s="3"/>
      <c r="F527" s="3"/>
      <c r="G527" s="43"/>
      <c r="H527" s="6"/>
      <c r="S527" s="3"/>
    </row>
    <row r="528" spans="1:19" ht="14.25" customHeight="1">
      <c r="A528" s="3"/>
      <c r="B528" s="3"/>
      <c r="C528" s="3"/>
      <c r="D528" s="3"/>
      <c r="E528" s="3"/>
      <c r="F528" s="3"/>
      <c r="G528" s="43"/>
      <c r="H528" s="6"/>
      <c r="S528" s="3"/>
    </row>
    <row r="529" spans="1:19" ht="14.25" customHeight="1">
      <c r="A529" s="3"/>
      <c r="B529" s="3"/>
      <c r="C529" s="3"/>
      <c r="D529" s="3"/>
      <c r="E529" s="3"/>
      <c r="F529" s="3"/>
      <c r="G529" s="43"/>
      <c r="H529" s="6"/>
      <c r="S529" s="3"/>
    </row>
    <row r="530" spans="1:19" ht="14.25" customHeight="1">
      <c r="A530" s="3"/>
      <c r="B530" s="3"/>
      <c r="C530" s="3"/>
      <c r="D530" s="3"/>
      <c r="E530" s="3"/>
      <c r="F530" s="3"/>
      <c r="G530" s="43"/>
      <c r="H530" s="6"/>
      <c r="S530" s="3"/>
    </row>
    <row r="531" spans="1:19" ht="14.25" customHeight="1">
      <c r="A531" s="3"/>
      <c r="B531" s="3"/>
      <c r="C531" s="3"/>
      <c r="D531" s="3"/>
      <c r="E531" s="3"/>
      <c r="F531" s="3"/>
      <c r="G531" s="43"/>
      <c r="H531" s="6"/>
      <c r="S531" s="3"/>
    </row>
    <row r="532" spans="1:19" ht="14.25" customHeight="1">
      <c r="A532" s="3"/>
      <c r="B532" s="3"/>
      <c r="C532" s="3"/>
      <c r="D532" s="3"/>
      <c r="E532" s="3"/>
      <c r="F532" s="3"/>
      <c r="G532" s="43"/>
      <c r="H532" s="6"/>
      <c r="S532" s="3"/>
    </row>
    <row r="533" spans="1:19" ht="14.25" customHeight="1">
      <c r="A533" s="3"/>
      <c r="B533" s="3"/>
      <c r="C533" s="3"/>
      <c r="D533" s="3"/>
      <c r="E533" s="3"/>
      <c r="F533" s="3"/>
      <c r="G533" s="43"/>
      <c r="H533" s="6"/>
      <c r="S533" s="3"/>
    </row>
    <row r="534" spans="1:19" ht="14.25" customHeight="1">
      <c r="B534" s="3"/>
      <c r="C534" s="3"/>
      <c r="D534" s="3"/>
      <c r="E534" s="3"/>
      <c r="F534" s="3"/>
      <c r="G534" s="43"/>
      <c r="H534" s="6"/>
      <c r="S534" s="3"/>
    </row>
  </sheetData>
  <sortState xmlns:xlrd2="http://schemas.microsoft.com/office/spreadsheetml/2017/richdata2" ref="J4:Q93">
    <sortCondition ref="J4:J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I57"/>
  <sheetViews>
    <sheetView zoomScaleNormal="100" workbookViewId="0">
      <pane ySplit="3" topLeftCell="A4" activePane="bottomLeft" state="frozen"/>
      <selection activeCell="J2" sqref="J2"/>
      <selection pane="bottomLeft" activeCell="I2" sqref="I2"/>
    </sheetView>
  </sheetViews>
  <sheetFormatPr defaultColWidth="9.140625" defaultRowHeight="14.25" customHeight="1"/>
  <cols>
    <col min="1" max="1" width="21" customWidth="1"/>
    <col min="2" max="2" width="10.140625" customWidth="1"/>
    <col min="3" max="3" width="9.5703125" bestFit="1" customWidth="1"/>
    <col min="4" max="4" width="10.5703125" customWidth="1"/>
    <col min="5" max="5" width="10.7109375" customWidth="1"/>
    <col min="6" max="6" width="11.5703125" customWidth="1"/>
    <col min="7" max="7" width="10.5703125" customWidth="1"/>
    <col min="8" max="8" width="8.7109375" customWidth="1"/>
    <col min="9" max="9" width="16.42578125" customWidth="1"/>
  </cols>
  <sheetData>
    <row r="1" spans="1:9" ht="14.25" customHeight="1">
      <c r="A1" s="10" t="s">
        <v>399</v>
      </c>
    </row>
    <row r="2" spans="1:9" ht="9.9499999999999993" customHeight="1">
      <c r="A2" s="178"/>
    </row>
    <row r="3" spans="1:9" ht="25.5" customHeight="1">
      <c r="B3" s="311" t="s">
        <v>400</v>
      </c>
      <c r="C3" s="311" t="s">
        <v>401</v>
      </c>
      <c r="D3" s="311" t="s">
        <v>402</v>
      </c>
      <c r="E3" s="311" t="s">
        <v>403</v>
      </c>
      <c r="F3" s="212" t="s">
        <v>404</v>
      </c>
      <c r="G3" s="212" t="s">
        <v>405</v>
      </c>
      <c r="H3" s="212" t="s">
        <v>406</v>
      </c>
    </row>
    <row r="4" spans="1:9" ht="14.25" customHeight="1">
      <c r="A4" s="511" t="s">
        <v>110</v>
      </c>
      <c r="B4" s="513">
        <v>112</v>
      </c>
      <c r="C4" s="513">
        <v>2</v>
      </c>
      <c r="D4" s="513">
        <v>17</v>
      </c>
      <c r="E4" s="3">
        <f>SUM(B4:D4)</f>
        <v>131</v>
      </c>
      <c r="F4" s="513"/>
      <c r="G4" s="512">
        <v>7263</v>
      </c>
      <c r="H4" s="512">
        <v>7394</v>
      </c>
      <c r="I4" s="3"/>
    </row>
    <row r="5" spans="1:9" ht="14.25" customHeight="1">
      <c r="A5" s="511" t="s">
        <v>225</v>
      </c>
      <c r="B5" s="513">
        <v>97</v>
      </c>
      <c r="C5" s="513">
        <v>9</v>
      </c>
      <c r="D5" s="513">
        <v>7</v>
      </c>
      <c r="E5" s="3">
        <f t="shared" ref="E5:E46" si="0">SUM(B5:D5)</f>
        <v>113</v>
      </c>
      <c r="F5" s="513">
        <v>25</v>
      </c>
      <c r="G5" s="513">
        <v>49</v>
      </c>
      <c r="H5" s="513">
        <v>187</v>
      </c>
      <c r="I5" s="3"/>
    </row>
    <row r="6" spans="1:9" ht="14.25" customHeight="1">
      <c r="A6" s="511" t="s">
        <v>113</v>
      </c>
      <c r="B6" s="513">
        <v>88</v>
      </c>
      <c r="C6" s="513"/>
      <c r="D6" s="513"/>
      <c r="E6" s="3">
        <f t="shared" si="0"/>
        <v>88</v>
      </c>
      <c r="F6" s="513">
        <v>6</v>
      </c>
      <c r="G6" s="513">
        <v>181</v>
      </c>
      <c r="H6" s="513">
        <v>275</v>
      </c>
      <c r="I6" s="3"/>
    </row>
    <row r="7" spans="1:9" ht="14.25" customHeight="1">
      <c r="A7" s="511" t="s">
        <v>226</v>
      </c>
      <c r="B7" s="513">
        <v>237</v>
      </c>
      <c r="C7" s="513">
        <v>6</v>
      </c>
      <c r="D7" s="513">
        <v>14</v>
      </c>
      <c r="E7" s="3">
        <f t="shared" si="0"/>
        <v>257</v>
      </c>
      <c r="F7" s="513">
        <v>10</v>
      </c>
      <c r="G7" s="513">
        <v>56</v>
      </c>
      <c r="H7" s="513">
        <v>323</v>
      </c>
      <c r="I7" s="3"/>
    </row>
    <row r="8" spans="1:9" ht="14.25" customHeight="1">
      <c r="A8" s="511" t="s">
        <v>115</v>
      </c>
      <c r="B8" s="513">
        <v>49</v>
      </c>
      <c r="C8" s="513">
        <v>3</v>
      </c>
      <c r="D8" s="513">
        <v>3</v>
      </c>
      <c r="E8" s="3">
        <f t="shared" si="0"/>
        <v>55</v>
      </c>
      <c r="F8" s="513">
        <v>4</v>
      </c>
      <c r="G8" s="513">
        <v>143</v>
      </c>
      <c r="H8" s="513">
        <v>202</v>
      </c>
      <c r="I8" s="3"/>
    </row>
    <row r="9" spans="1:9" ht="14.25" customHeight="1">
      <c r="A9" s="511" t="s">
        <v>117</v>
      </c>
      <c r="B9" s="513">
        <v>90</v>
      </c>
      <c r="C9" s="513">
        <v>3</v>
      </c>
      <c r="D9" s="513">
        <v>1</v>
      </c>
      <c r="E9" s="3">
        <f t="shared" si="0"/>
        <v>94</v>
      </c>
      <c r="F9" s="513">
        <v>3</v>
      </c>
      <c r="G9" s="513">
        <v>114</v>
      </c>
      <c r="H9" s="513">
        <v>211</v>
      </c>
      <c r="I9" s="3"/>
    </row>
    <row r="10" spans="1:9" ht="14.25" customHeight="1">
      <c r="A10" s="511" t="s">
        <v>314</v>
      </c>
      <c r="B10" s="513">
        <v>21</v>
      </c>
      <c r="C10" s="513">
        <v>1</v>
      </c>
      <c r="D10" s="513">
        <v>4</v>
      </c>
      <c r="E10" s="3">
        <f t="shared" si="0"/>
        <v>26</v>
      </c>
      <c r="F10" s="513">
        <v>3</v>
      </c>
      <c r="G10" s="513">
        <v>211</v>
      </c>
      <c r="H10" s="513">
        <v>240</v>
      </c>
      <c r="I10" s="3"/>
    </row>
    <row r="11" spans="1:9" ht="14.25" customHeight="1">
      <c r="A11" s="511" t="s">
        <v>315</v>
      </c>
      <c r="B11" s="513">
        <v>21</v>
      </c>
      <c r="C11" s="513"/>
      <c r="D11" s="513">
        <v>2</v>
      </c>
      <c r="E11" s="3">
        <f t="shared" si="0"/>
        <v>23</v>
      </c>
      <c r="F11" s="513">
        <v>3</v>
      </c>
      <c r="G11" s="513">
        <v>25</v>
      </c>
      <c r="H11" s="513">
        <v>51</v>
      </c>
      <c r="I11" s="3"/>
    </row>
    <row r="12" spans="1:9" ht="14.25" customHeight="1">
      <c r="A12" s="511" t="s">
        <v>125</v>
      </c>
      <c r="B12" s="512">
        <v>3509</v>
      </c>
      <c r="C12" s="513">
        <v>16</v>
      </c>
      <c r="D12" s="513">
        <v>19</v>
      </c>
      <c r="E12" s="3">
        <f t="shared" si="0"/>
        <v>3544</v>
      </c>
      <c r="F12" s="513">
        <v>96</v>
      </c>
      <c r="G12" s="512">
        <v>10646</v>
      </c>
      <c r="H12" s="512">
        <v>14286</v>
      </c>
      <c r="I12" s="3"/>
    </row>
    <row r="13" spans="1:9" ht="14.25" customHeight="1">
      <c r="A13" s="511" t="s">
        <v>126</v>
      </c>
      <c r="B13" s="513">
        <v>134</v>
      </c>
      <c r="C13" s="513">
        <v>21</v>
      </c>
      <c r="D13" s="513"/>
      <c r="E13" s="3">
        <f t="shared" si="0"/>
        <v>155</v>
      </c>
      <c r="F13" s="513">
        <v>12</v>
      </c>
      <c r="G13" s="512">
        <v>33892</v>
      </c>
      <c r="H13" s="512">
        <v>34059</v>
      </c>
      <c r="I13" s="3"/>
    </row>
    <row r="14" spans="1:9" ht="14.25" customHeight="1">
      <c r="A14" s="511" t="s">
        <v>227</v>
      </c>
      <c r="B14" s="513">
        <v>225</v>
      </c>
      <c r="C14" s="513"/>
      <c r="D14" s="513"/>
      <c r="E14" s="3">
        <f t="shared" si="0"/>
        <v>225</v>
      </c>
      <c r="F14" s="513"/>
      <c r="G14" s="513"/>
      <c r="H14" s="513">
        <v>225</v>
      </c>
      <c r="I14" s="3"/>
    </row>
    <row r="15" spans="1:9" ht="14.25" customHeight="1">
      <c r="A15" s="511" t="s">
        <v>127</v>
      </c>
      <c r="B15" s="513">
        <v>392</v>
      </c>
      <c r="C15" s="513">
        <v>3</v>
      </c>
      <c r="D15" s="513">
        <v>8</v>
      </c>
      <c r="E15" s="3">
        <f t="shared" si="0"/>
        <v>403</v>
      </c>
      <c r="F15" s="513">
        <v>67</v>
      </c>
      <c r="G15" s="513">
        <v>112</v>
      </c>
      <c r="H15" s="513">
        <v>582</v>
      </c>
      <c r="I15" s="3"/>
    </row>
    <row r="16" spans="1:9" ht="14.25" customHeight="1">
      <c r="A16" s="511" t="s">
        <v>128</v>
      </c>
      <c r="B16" s="513">
        <v>16</v>
      </c>
      <c r="C16" s="513">
        <v>4</v>
      </c>
      <c r="D16" s="513"/>
      <c r="E16" s="3">
        <f t="shared" si="0"/>
        <v>20</v>
      </c>
      <c r="F16" s="513">
        <v>3</v>
      </c>
      <c r="G16" s="513"/>
      <c r="H16" s="513">
        <v>23</v>
      </c>
      <c r="I16" s="3"/>
    </row>
    <row r="17" spans="1:9" ht="14.25" customHeight="1">
      <c r="A17" s="511" t="s">
        <v>130</v>
      </c>
      <c r="B17" s="513">
        <v>14</v>
      </c>
      <c r="C17" s="513"/>
      <c r="D17" s="513"/>
      <c r="E17" s="3">
        <f t="shared" si="0"/>
        <v>14</v>
      </c>
      <c r="F17" s="513">
        <v>5</v>
      </c>
      <c r="G17" s="513">
        <v>17</v>
      </c>
      <c r="H17" s="513">
        <v>36</v>
      </c>
      <c r="I17" s="3"/>
    </row>
    <row r="18" spans="1:9" ht="14.25" customHeight="1">
      <c r="A18" s="511" t="s">
        <v>131</v>
      </c>
      <c r="B18" s="513">
        <v>244</v>
      </c>
      <c r="C18" s="513">
        <v>13</v>
      </c>
      <c r="D18" s="513">
        <v>28</v>
      </c>
      <c r="E18" s="3">
        <f t="shared" si="0"/>
        <v>285</v>
      </c>
      <c r="F18" s="513">
        <v>60</v>
      </c>
      <c r="G18" s="513">
        <v>354</v>
      </c>
      <c r="H18" s="513">
        <v>699</v>
      </c>
      <c r="I18" s="3"/>
    </row>
    <row r="19" spans="1:9" ht="14.25" customHeight="1">
      <c r="A19" s="511" t="s">
        <v>132</v>
      </c>
      <c r="B19" s="513">
        <v>132</v>
      </c>
      <c r="C19" s="513"/>
      <c r="D19" s="513">
        <v>1</v>
      </c>
      <c r="E19" s="3">
        <f t="shared" si="0"/>
        <v>133</v>
      </c>
      <c r="F19" s="513">
        <v>26</v>
      </c>
      <c r="G19" s="513">
        <v>142</v>
      </c>
      <c r="H19" s="513">
        <v>301</v>
      </c>
      <c r="I19" s="3"/>
    </row>
    <row r="20" spans="1:9" ht="14.25" customHeight="1">
      <c r="A20" s="511" t="s">
        <v>133</v>
      </c>
      <c r="B20" s="513">
        <v>154</v>
      </c>
      <c r="C20" s="513"/>
      <c r="D20" s="513">
        <v>28</v>
      </c>
      <c r="E20" s="3">
        <f t="shared" si="0"/>
        <v>182</v>
      </c>
      <c r="F20" s="513">
        <v>21</v>
      </c>
      <c r="G20" s="513">
        <v>44</v>
      </c>
      <c r="H20" s="513">
        <v>247</v>
      </c>
      <c r="I20" s="3"/>
    </row>
    <row r="21" spans="1:9" ht="14.25" customHeight="1">
      <c r="A21" s="511" t="s">
        <v>135</v>
      </c>
      <c r="B21" s="513">
        <v>48</v>
      </c>
      <c r="C21" s="513"/>
      <c r="D21" s="513"/>
      <c r="E21" s="3">
        <f t="shared" si="0"/>
        <v>48</v>
      </c>
      <c r="F21" s="513">
        <v>5</v>
      </c>
      <c r="G21" s="512">
        <v>3598</v>
      </c>
      <c r="H21" s="512">
        <v>3651</v>
      </c>
      <c r="I21" s="3"/>
    </row>
    <row r="22" spans="1:9" ht="14.25" customHeight="1">
      <c r="A22" s="511" t="s">
        <v>139</v>
      </c>
      <c r="B22" s="513">
        <v>234</v>
      </c>
      <c r="C22" s="513">
        <v>10</v>
      </c>
      <c r="D22" s="513">
        <v>23</v>
      </c>
      <c r="E22" s="3">
        <f t="shared" si="0"/>
        <v>267</v>
      </c>
      <c r="F22" s="513">
        <v>28</v>
      </c>
      <c r="G22" s="513">
        <v>109</v>
      </c>
      <c r="H22" s="513">
        <v>404</v>
      </c>
      <c r="I22" s="3"/>
    </row>
    <row r="23" spans="1:9" ht="14.25" customHeight="1">
      <c r="A23" s="511" t="s">
        <v>229</v>
      </c>
      <c r="B23" s="513">
        <v>799</v>
      </c>
      <c r="C23" s="513"/>
      <c r="D23" s="513"/>
      <c r="E23" s="3">
        <f t="shared" si="0"/>
        <v>799</v>
      </c>
      <c r="F23" s="513">
        <v>28</v>
      </c>
      <c r="G23" s="513">
        <v>135</v>
      </c>
      <c r="H23" s="513">
        <v>962</v>
      </c>
      <c r="I23" s="3"/>
    </row>
    <row r="24" spans="1:9" ht="14.25" customHeight="1">
      <c r="A24" s="511" t="s">
        <v>230</v>
      </c>
      <c r="B24" s="513">
        <v>38</v>
      </c>
      <c r="C24" s="513">
        <v>4</v>
      </c>
      <c r="D24" s="513"/>
      <c r="E24" s="3">
        <f t="shared" si="0"/>
        <v>42</v>
      </c>
      <c r="F24" s="513">
        <v>6</v>
      </c>
      <c r="G24" s="513">
        <v>18</v>
      </c>
      <c r="H24" s="513">
        <v>66</v>
      </c>
      <c r="I24" s="3"/>
    </row>
    <row r="25" spans="1:9" ht="14.25" customHeight="1">
      <c r="A25" s="511" t="s">
        <v>318</v>
      </c>
      <c r="B25" s="513">
        <v>206</v>
      </c>
      <c r="C25" s="513">
        <v>4</v>
      </c>
      <c r="D25" s="513">
        <v>10</v>
      </c>
      <c r="E25" s="3">
        <f t="shared" si="0"/>
        <v>220</v>
      </c>
      <c r="F25" s="513">
        <v>35</v>
      </c>
      <c r="G25" s="513">
        <v>954</v>
      </c>
      <c r="H25" s="512">
        <v>1209</v>
      </c>
      <c r="I25" s="3"/>
    </row>
    <row r="26" spans="1:9" ht="14.25" customHeight="1">
      <c r="A26" s="511" t="s">
        <v>141</v>
      </c>
      <c r="B26" s="513">
        <v>102</v>
      </c>
      <c r="C26" s="513">
        <v>7</v>
      </c>
      <c r="D26" s="513">
        <v>9</v>
      </c>
      <c r="E26" s="3">
        <f t="shared" si="0"/>
        <v>118</v>
      </c>
      <c r="F26" s="513">
        <v>11</v>
      </c>
      <c r="G26" s="513">
        <v>137</v>
      </c>
      <c r="H26" s="513">
        <v>266</v>
      </c>
      <c r="I26" s="3"/>
    </row>
    <row r="27" spans="1:9" ht="14.25" customHeight="1">
      <c r="A27" s="511" t="s">
        <v>142</v>
      </c>
      <c r="B27" s="513">
        <v>196</v>
      </c>
      <c r="C27" s="513"/>
      <c r="D27" s="513">
        <v>5</v>
      </c>
      <c r="E27" s="3">
        <f t="shared" si="0"/>
        <v>201</v>
      </c>
      <c r="F27" s="513">
        <v>16</v>
      </c>
      <c r="G27" s="512">
        <v>1007</v>
      </c>
      <c r="H27" s="512">
        <v>1224</v>
      </c>
      <c r="I27" s="3"/>
    </row>
    <row r="28" spans="1:9" ht="14.25" customHeight="1">
      <c r="A28" s="511" t="s">
        <v>143</v>
      </c>
      <c r="B28" s="513">
        <v>158</v>
      </c>
      <c r="C28" s="513">
        <v>5</v>
      </c>
      <c r="D28" s="513">
        <v>16</v>
      </c>
      <c r="E28" s="3">
        <f t="shared" si="0"/>
        <v>179</v>
      </c>
      <c r="F28" s="513">
        <v>5</v>
      </c>
      <c r="G28" s="513">
        <v>453</v>
      </c>
      <c r="H28" s="513">
        <v>637</v>
      </c>
      <c r="I28" s="3"/>
    </row>
    <row r="29" spans="1:9" ht="14.25" customHeight="1">
      <c r="A29" s="511" t="s">
        <v>144</v>
      </c>
      <c r="B29" s="513">
        <v>32</v>
      </c>
      <c r="C29" s="513"/>
      <c r="D29" s="513">
        <v>10</v>
      </c>
      <c r="E29" s="3">
        <f t="shared" si="0"/>
        <v>42</v>
      </c>
      <c r="F29" s="513">
        <v>3</v>
      </c>
      <c r="G29" s="513">
        <v>151</v>
      </c>
      <c r="H29" s="513">
        <v>196</v>
      </c>
      <c r="I29" s="3"/>
    </row>
    <row r="30" spans="1:9" ht="14.25" customHeight="1">
      <c r="A30" s="511" t="s">
        <v>146</v>
      </c>
      <c r="B30" s="513">
        <v>91</v>
      </c>
      <c r="C30" s="513">
        <v>1</v>
      </c>
      <c r="D30" s="513">
        <v>3</v>
      </c>
      <c r="E30" s="3">
        <f t="shared" si="0"/>
        <v>95</v>
      </c>
      <c r="F30" s="513">
        <v>7</v>
      </c>
      <c r="G30" s="513">
        <v>320</v>
      </c>
      <c r="H30" s="513">
        <v>422</v>
      </c>
      <c r="I30" s="3"/>
    </row>
    <row r="31" spans="1:9" ht="14.25" customHeight="1">
      <c r="A31" s="511" t="s">
        <v>148</v>
      </c>
      <c r="B31" s="513">
        <v>53</v>
      </c>
      <c r="C31" s="513">
        <v>1</v>
      </c>
      <c r="D31" s="513">
        <v>2</v>
      </c>
      <c r="E31" s="3">
        <f t="shared" si="0"/>
        <v>56</v>
      </c>
      <c r="F31" s="513">
        <v>9</v>
      </c>
      <c r="G31" s="513">
        <v>92</v>
      </c>
      <c r="H31" s="513">
        <v>157</v>
      </c>
      <c r="I31" s="3"/>
    </row>
    <row r="32" spans="1:9" ht="14.25" customHeight="1">
      <c r="A32" s="511" t="s">
        <v>149</v>
      </c>
      <c r="B32" s="513">
        <v>719</v>
      </c>
      <c r="C32" s="513">
        <v>6</v>
      </c>
      <c r="D32" s="513">
        <v>23</v>
      </c>
      <c r="E32" s="3">
        <f t="shared" si="0"/>
        <v>748</v>
      </c>
      <c r="F32" s="513">
        <v>48</v>
      </c>
      <c r="G32" s="513">
        <v>141</v>
      </c>
      <c r="H32" s="513">
        <v>937</v>
      </c>
      <c r="I32" s="3"/>
    </row>
    <row r="33" spans="1:9" ht="14.25" customHeight="1">
      <c r="A33" s="511" t="s">
        <v>320</v>
      </c>
      <c r="B33" s="513">
        <v>482</v>
      </c>
      <c r="C33" s="513">
        <v>5</v>
      </c>
      <c r="D33" s="513">
        <v>16</v>
      </c>
      <c r="E33" s="3">
        <f t="shared" si="0"/>
        <v>503</v>
      </c>
      <c r="F33" s="513">
        <v>101</v>
      </c>
      <c r="G33" s="512">
        <v>29178</v>
      </c>
      <c r="H33" s="512">
        <v>29782</v>
      </c>
      <c r="I33" s="3"/>
    </row>
    <row r="34" spans="1:9" ht="14.25" customHeight="1">
      <c r="A34" s="511" t="s">
        <v>154</v>
      </c>
      <c r="B34" s="512">
        <v>1054</v>
      </c>
      <c r="C34" s="513">
        <v>10</v>
      </c>
      <c r="D34" s="513">
        <v>6</v>
      </c>
      <c r="E34" s="3">
        <f t="shared" si="0"/>
        <v>1070</v>
      </c>
      <c r="F34" s="513">
        <v>2</v>
      </c>
      <c r="G34" s="512">
        <v>6720</v>
      </c>
      <c r="H34" s="512">
        <v>7792</v>
      </c>
      <c r="I34" s="3"/>
    </row>
    <row r="35" spans="1:9" ht="14.25" customHeight="1">
      <c r="A35" s="511" t="s">
        <v>321</v>
      </c>
      <c r="B35" s="513"/>
      <c r="C35" s="513"/>
      <c r="D35" s="513"/>
      <c r="E35" s="3"/>
      <c r="F35" s="513">
        <v>5</v>
      </c>
      <c r="G35" s="513">
        <v>456</v>
      </c>
      <c r="H35" s="513">
        <v>461</v>
      </c>
      <c r="I35" s="3"/>
    </row>
    <row r="36" spans="1:9" ht="14.25" customHeight="1">
      <c r="A36" s="511" t="s">
        <v>234</v>
      </c>
      <c r="B36" s="513"/>
      <c r="C36" s="513"/>
      <c r="D36" s="513"/>
      <c r="E36" s="3"/>
      <c r="F36" s="513"/>
      <c r="G36" s="513">
        <v>456</v>
      </c>
      <c r="H36" s="513">
        <v>456</v>
      </c>
      <c r="I36" s="3"/>
    </row>
    <row r="37" spans="1:9" ht="14.25" customHeight="1">
      <c r="A37" s="511" t="s">
        <v>157</v>
      </c>
      <c r="B37" s="513">
        <v>26</v>
      </c>
      <c r="C37" s="513"/>
      <c r="D37" s="513"/>
      <c r="E37" s="3">
        <f t="shared" si="0"/>
        <v>26</v>
      </c>
      <c r="F37" s="513">
        <v>3</v>
      </c>
      <c r="G37" s="513">
        <v>320</v>
      </c>
      <c r="H37" s="513">
        <v>349</v>
      </c>
      <c r="I37" s="3"/>
    </row>
    <row r="38" spans="1:9" ht="14.25" customHeight="1">
      <c r="A38" s="511" t="s">
        <v>164</v>
      </c>
      <c r="B38" s="513">
        <v>77</v>
      </c>
      <c r="C38" s="513"/>
      <c r="D38" s="513"/>
      <c r="E38" s="3">
        <f t="shared" si="0"/>
        <v>77</v>
      </c>
      <c r="F38" s="513">
        <v>15</v>
      </c>
      <c r="G38" s="513">
        <v>122</v>
      </c>
      <c r="H38" s="513">
        <v>214</v>
      </c>
      <c r="I38" s="3"/>
    </row>
    <row r="39" spans="1:9" ht="14.25" customHeight="1">
      <c r="A39" s="511" t="s">
        <v>166</v>
      </c>
      <c r="B39" s="513">
        <v>38</v>
      </c>
      <c r="C39" s="513">
        <v>2</v>
      </c>
      <c r="D39" s="513">
        <v>1</v>
      </c>
      <c r="E39" s="3">
        <f t="shared" si="0"/>
        <v>41</v>
      </c>
      <c r="F39" s="513">
        <v>8</v>
      </c>
      <c r="G39" s="513">
        <v>352</v>
      </c>
      <c r="H39" s="513">
        <v>401</v>
      </c>
      <c r="I39" s="3"/>
    </row>
    <row r="40" spans="1:9" ht="14.25" customHeight="1">
      <c r="A40" s="511" t="s">
        <v>235</v>
      </c>
      <c r="B40" s="513">
        <v>268</v>
      </c>
      <c r="C40" s="513"/>
      <c r="D40" s="513"/>
      <c r="E40" s="3">
        <f t="shared" si="0"/>
        <v>268</v>
      </c>
      <c r="F40" s="513">
        <v>14</v>
      </c>
      <c r="G40" s="513">
        <v>350</v>
      </c>
      <c r="H40" s="513">
        <v>632</v>
      </c>
      <c r="I40" s="3"/>
    </row>
    <row r="41" spans="1:9" ht="14.25" customHeight="1">
      <c r="A41" s="511" t="s">
        <v>167</v>
      </c>
      <c r="B41" s="513">
        <v>150</v>
      </c>
      <c r="C41" s="513"/>
      <c r="D41" s="513">
        <v>4</v>
      </c>
      <c r="E41" s="3">
        <f t="shared" si="0"/>
        <v>154</v>
      </c>
      <c r="F41" s="513">
        <v>6</v>
      </c>
      <c r="G41" s="512">
        <v>3447</v>
      </c>
      <c r="H41" s="512">
        <v>3607</v>
      </c>
      <c r="I41" s="3"/>
    </row>
    <row r="42" spans="1:9" ht="14.25" customHeight="1">
      <c r="A42" s="511" t="s">
        <v>168</v>
      </c>
      <c r="B42" s="513">
        <v>48</v>
      </c>
      <c r="C42" s="513">
        <v>3</v>
      </c>
      <c r="D42" s="513">
        <v>4</v>
      </c>
      <c r="E42" s="3">
        <f t="shared" si="0"/>
        <v>55</v>
      </c>
      <c r="F42" s="513">
        <v>7</v>
      </c>
      <c r="G42" s="513">
        <v>281</v>
      </c>
      <c r="H42" s="513">
        <v>343</v>
      </c>
      <c r="I42" s="3"/>
    </row>
    <row r="43" spans="1:9" ht="14.25" customHeight="1">
      <c r="A43" s="511" t="s">
        <v>188</v>
      </c>
      <c r="B43" s="513">
        <v>36</v>
      </c>
      <c r="C43" s="513"/>
      <c r="D43" s="513">
        <v>3</v>
      </c>
      <c r="E43" s="3">
        <f t="shared" si="0"/>
        <v>39</v>
      </c>
      <c r="F43" s="513">
        <v>3</v>
      </c>
      <c r="G43" s="512">
        <v>3559</v>
      </c>
      <c r="H43" s="512">
        <v>3601</v>
      </c>
      <c r="I43" s="3"/>
    </row>
    <row r="44" spans="1:9" ht="14.25" customHeight="1">
      <c r="A44" s="511" t="s">
        <v>170</v>
      </c>
      <c r="B44" s="512">
        <v>1412</v>
      </c>
      <c r="C44" s="513">
        <v>24</v>
      </c>
      <c r="D44" s="513">
        <v>47</v>
      </c>
      <c r="E44" s="3">
        <f t="shared" si="0"/>
        <v>1483</v>
      </c>
      <c r="F44" s="513">
        <v>90</v>
      </c>
      <c r="G44" s="512">
        <v>3561</v>
      </c>
      <c r="H44" s="512">
        <v>5134</v>
      </c>
      <c r="I44" s="3"/>
    </row>
    <row r="45" spans="1:9" ht="14.25" customHeight="1">
      <c r="A45" s="511" t="s">
        <v>171</v>
      </c>
      <c r="B45" s="513">
        <v>197</v>
      </c>
      <c r="C45" s="513"/>
      <c r="D45" s="513">
        <v>10</v>
      </c>
      <c r="E45" s="3">
        <f t="shared" si="0"/>
        <v>207</v>
      </c>
      <c r="F45" s="513">
        <v>20</v>
      </c>
      <c r="G45" s="513">
        <v>695</v>
      </c>
      <c r="H45" s="513">
        <v>922</v>
      </c>
      <c r="I45" s="3"/>
    </row>
    <row r="46" spans="1:9" ht="14.25" customHeight="1">
      <c r="A46" s="511" t="s">
        <v>172</v>
      </c>
      <c r="B46" s="513">
        <v>33</v>
      </c>
      <c r="C46" s="513">
        <v>2</v>
      </c>
      <c r="D46" s="513">
        <v>3</v>
      </c>
      <c r="E46" s="3">
        <f t="shared" si="0"/>
        <v>38</v>
      </c>
      <c r="F46" s="513">
        <v>5</v>
      </c>
      <c r="G46" s="512">
        <v>1021</v>
      </c>
      <c r="H46" s="512">
        <v>1064</v>
      </c>
      <c r="I46" s="3"/>
    </row>
    <row r="47" spans="1:9" ht="9.9499999999999993" customHeight="1">
      <c r="A47" s="337"/>
      <c r="B47" s="341"/>
      <c r="C47" s="341"/>
      <c r="D47" s="341"/>
      <c r="E47" s="341"/>
      <c r="F47" s="341"/>
      <c r="G47" s="341"/>
      <c r="H47" s="341"/>
      <c r="I47" s="3"/>
    </row>
    <row r="48" spans="1:9" ht="14.25" customHeight="1">
      <c r="A48" s="290" t="s">
        <v>407</v>
      </c>
      <c r="B48" s="90"/>
      <c r="C48" s="90"/>
      <c r="D48" s="90"/>
      <c r="E48" s="90"/>
      <c r="F48" s="90"/>
    </row>
    <row r="49" spans="1:8" ht="12.75" customHeight="1">
      <c r="A49" s="353" t="s">
        <v>386</v>
      </c>
      <c r="B49" s="12"/>
      <c r="C49" s="12"/>
      <c r="D49" s="12"/>
      <c r="E49" s="12"/>
      <c r="F49" s="12"/>
    </row>
    <row r="50" spans="1:8" ht="12" customHeight="1">
      <c r="A50" s="353"/>
      <c r="B50" s="12"/>
      <c r="C50" s="12"/>
      <c r="D50" s="12"/>
      <c r="E50" s="12"/>
      <c r="F50" s="12"/>
    </row>
    <row r="51" spans="1:8" ht="14.25" customHeight="1">
      <c r="A51" s="8" t="s">
        <v>11</v>
      </c>
      <c r="B51" s="30">
        <f>MEDIAN(B4:B46,'Total Serials A-L'!B4:B50)</f>
        <v>98</v>
      </c>
      <c r="C51" s="30">
        <f>MEDIAN(C4:C46,'Total Serials A-L'!C4:C50)</f>
        <v>3</v>
      </c>
      <c r="D51" s="30">
        <f>MEDIAN(D4:D46,'Total Serials A-L'!D4:D50)</f>
        <v>5.5</v>
      </c>
      <c r="E51" s="30">
        <f>MEDIAN(E4:E46,'Total Serials A-L'!E4:E50)</f>
        <v>104.5</v>
      </c>
      <c r="F51" s="30">
        <f>MEDIAN(F4:F46,'Total Serials A-L'!F4:F50)</f>
        <v>9.5</v>
      </c>
      <c r="G51" s="30">
        <f>MEDIAN(G4:G46,'Total Serials A-L'!G4:G50)</f>
        <v>350</v>
      </c>
      <c r="H51" s="30">
        <f>MEDIAN(H4:H46,'Total Serials A-L'!H4:H50)</f>
        <v>413</v>
      </c>
    </row>
    <row r="52" spans="1:8" ht="14.25" customHeight="1">
      <c r="A52" s="8" t="s">
        <v>10</v>
      </c>
      <c r="B52" s="30">
        <f>AVERAGE(B4:B46,'Total Serials A-L'!B4:B50)</f>
        <v>194.90909090909091</v>
      </c>
      <c r="C52" s="30">
        <f>AVERAGE(C4:C46,'Total Serials A-L'!C4:C50)</f>
        <v>5.290909090909091</v>
      </c>
      <c r="D52" s="30">
        <f>AVERAGE(D4:D46,'Total Serials A-L'!D4:D50)</f>
        <v>8.9242424242424239</v>
      </c>
      <c r="E52" s="30">
        <f>AVERAGE(E4:E46,'Total Serials A-L'!E4:E50)</f>
        <v>204.90909090909091</v>
      </c>
      <c r="F52" s="30">
        <f>AVERAGE(F4:F46,'Total Serials A-L'!F4:F50)</f>
        <v>17.023255813953487</v>
      </c>
      <c r="G52" s="30">
        <f>AVERAGE(G4:G46,'Total Serials A-L'!G4:G50)</f>
        <v>2747.8795180722891</v>
      </c>
      <c r="H52" s="30">
        <f>AVERAGE(H4:H46,'Total Serials A-L'!H4:H50)</f>
        <v>2750.7777777777778</v>
      </c>
    </row>
    <row r="53" spans="1:8" ht="14.25" customHeight="1">
      <c r="A53" s="8" t="s">
        <v>237</v>
      </c>
      <c r="B53" s="30">
        <f>SUM(B4:B46,'Total Serials A-L'!B4:B50)</f>
        <v>17152</v>
      </c>
      <c r="C53" s="30">
        <f>SUM(C4:C46,'Total Serials A-L'!C4:C50)</f>
        <v>291</v>
      </c>
      <c r="D53" s="30">
        <f>SUM(D4:D46,'Total Serials A-L'!D4:D50)</f>
        <v>589</v>
      </c>
      <c r="E53" s="30">
        <f>SUM(E4:E46,'Total Serials A-L'!E4:E50)</f>
        <v>18032</v>
      </c>
      <c r="F53" s="30">
        <f>SUM(F4:F46,'Total Serials A-L'!F4:F50)</f>
        <v>1464</v>
      </c>
      <c r="G53" s="30">
        <f>SUM(G4:G46,'Total Serials A-L'!G4:G50)</f>
        <v>228074</v>
      </c>
      <c r="H53" s="30">
        <f>SUM(H4:H46,'Total Serials A-L'!H4:H50)</f>
        <v>247570</v>
      </c>
    </row>
    <row r="55" spans="1:8" ht="14.25" customHeight="1">
      <c r="B55" s="283"/>
      <c r="C55" s="283"/>
      <c r="D55" s="283"/>
      <c r="E55" s="283"/>
      <c r="F55" s="283"/>
      <c r="G55" s="283"/>
      <c r="H55" s="283"/>
    </row>
    <row r="56" spans="1:8" ht="14.25" customHeight="1">
      <c r="B56" s="283"/>
      <c r="C56" s="283"/>
      <c r="D56" s="283"/>
      <c r="E56" s="283"/>
      <c r="F56" s="283"/>
      <c r="G56" s="283"/>
      <c r="H56" s="283"/>
    </row>
    <row r="57" spans="1:8" ht="14.25" customHeight="1">
      <c r="B57" s="283"/>
      <c r="C57" s="283"/>
      <c r="D57" s="283"/>
      <c r="E57" s="283"/>
      <c r="F57" s="283"/>
      <c r="G57" s="283"/>
      <c r="H57" s="287"/>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AB127"/>
  <sheetViews>
    <sheetView zoomScaleNormal="100" workbookViewId="0">
      <pane ySplit="3" topLeftCell="A4" activePane="bottomLeft" state="frozen"/>
      <selection activeCell="J2" sqref="J2"/>
      <selection pane="bottomLeft" activeCell="J1" sqref="J1"/>
    </sheetView>
  </sheetViews>
  <sheetFormatPr defaultColWidth="21.42578125" defaultRowHeight="14.25" customHeight="1"/>
  <cols>
    <col min="1" max="1" width="17.42578125" customWidth="1"/>
    <col min="2" max="2" width="6.140625" style="37" bestFit="1" customWidth="1"/>
    <col min="3" max="3" width="11.42578125" style="37" customWidth="1"/>
    <col min="4" max="4" width="7" style="37" customWidth="1"/>
    <col min="5" max="5" width="7.5703125" style="37" customWidth="1"/>
    <col min="6" max="6" width="7.7109375" style="37" customWidth="1"/>
    <col min="7" max="7" width="8.5703125" style="37" customWidth="1"/>
    <col min="8" max="8" width="8.140625" style="37" customWidth="1"/>
    <col min="9" max="9" width="10.42578125" style="37" customWidth="1"/>
    <col min="10" max="10" width="9.7109375" style="37" customWidth="1"/>
    <col min="11" max="11" width="19.140625" bestFit="1" customWidth="1"/>
    <col min="12" max="13" width="8.5703125" bestFit="1" customWidth="1"/>
    <col min="14" max="14" width="7.85546875" style="3" bestFit="1" customWidth="1"/>
    <col min="15" max="16" width="7.85546875" bestFit="1" customWidth="1"/>
    <col min="17" max="17" width="10.5703125" bestFit="1" customWidth="1"/>
    <col min="18" max="18" width="8.5703125" bestFit="1" customWidth="1"/>
    <col min="19" max="19" width="11.85546875" bestFit="1" customWidth="1"/>
    <col min="20" max="20" width="7.85546875" bestFit="1" customWidth="1"/>
    <col min="25" max="25" width="10.28515625" style="3" customWidth="1"/>
    <col min="26" max="26" width="12.42578125" style="3" customWidth="1"/>
    <col min="27" max="27" width="8.42578125" style="3" customWidth="1"/>
    <col min="30" max="30" width="8.42578125" customWidth="1"/>
  </cols>
  <sheetData>
    <row r="1" spans="1:28" ht="16.5" customHeight="1">
      <c r="A1" s="10" t="s">
        <v>408</v>
      </c>
      <c r="K1" s="3"/>
      <c r="L1" s="3"/>
      <c r="M1" s="3"/>
      <c r="O1" s="3"/>
      <c r="P1" s="3"/>
      <c r="Q1" s="3"/>
      <c r="R1" s="3"/>
    </row>
    <row r="2" spans="1:28" ht="14.25" customHeight="1">
      <c r="A2" s="10"/>
      <c r="AA2" s="580"/>
    </row>
    <row r="3" spans="1:28" ht="38.1" customHeight="1">
      <c r="B3" s="312" t="s">
        <v>409</v>
      </c>
      <c r="C3" s="212" t="s">
        <v>410</v>
      </c>
      <c r="D3" s="212" t="s">
        <v>411</v>
      </c>
      <c r="E3" s="212" t="s">
        <v>412</v>
      </c>
      <c r="F3" s="212" t="s">
        <v>413</v>
      </c>
      <c r="G3" s="212" t="s">
        <v>414</v>
      </c>
      <c r="H3" s="212" t="s">
        <v>415</v>
      </c>
      <c r="I3" s="212" t="s">
        <v>352</v>
      </c>
      <c r="J3" s="212" t="s">
        <v>416</v>
      </c>
      <c r="K3" s="511"/>
      <c r="L3" s="515"/>
      <c r="M3" s="515"/>
      <c r="N3" s="515"/>
      <c r="O3" s="515"/>
      <c r="P3" s="515"/>
      <c r="Q3" s="515"/>
      <c r="R3" s="515"/>
      <c r="S3" s="515"/>
      <c r="T3" s="515"/>
      <c r="Y3" s="451"/>
      <c r="AA3" s="389"/>
      <c r="AB3" s="392"/>
    </row>
    <row r="4" spans="1:28" ht="14.25" customHeight="1">
      <c r="A4" s="511" t="s">
        <v>313</v>
      </c>
      <c r="B4" s="512">
        <v>1698</v>
      </c>
      <c r="C4" s="513">
        <v>196</v>
      </c>
      <c r="D4" s="512">
        <v>3591</v>
      </c>
      <c r="E4" s="513"/>
      <c r="F4" s="512">
        <v>3345</v>
      </c>
      <c r="G4" s="513"/>
      <c r="H4" s="513">
        <v>663</v>
      </c>
      <c r="I4" s="513">
        <v>55</v>
      </c>
      <c r="J4" s="512">
        <v>6977</v>
      </c>
      <c r="Y4" s="450"/>
      <c r="AB4" s="392"/>
    </row>
    <row r="5" spans="1:28" ht="14.25" customHeight="1">
      <c r="A5" s="511" t="s">
        <v>185</v>
      </c>
      <c r="B5" s="513">
        <v>608</v>
      </c>
      <c r="C5" s="513">
        <v>316</v>
      </c>
      <c r="D5" s="512">
        <v>8935</v>
      </c>
      <c r="E5" s="513"/>
      <c r="F5" s="513">
        <v>872</v>
      </c>
      <c r="G5" s="513"/>
      <c r="H5" s="513">
        <v>916</v>
      </c>
      <c r="I5" s="513">
        <v>261</v>
      </c>
      <c r="J5" s="512">
        <v>8330</v>
      </c>
      <c r="Y5" s="450"/>
      <c r="AB5" s="392"/>
    </row>
    <row r="6" spans="1:28" ht="14.25" customHeight="1">
      <c r="A6" s="511" t="s">
        <v>28</v>
      </c>
      <c r="B6" s="513"/>
      <c r="C6" s="513"/>
      <c r="D6" s="513">
        <v>884</v>
      </c>
      <c r="E6" s="513"/>
      <c r="F6" s="513"/>
      <c r="G6" s="513"/>
      <c r="H6" s="513"/>
      <c r="I6" s="513"/>
      <c r="J6" s="512">
        <v>1303</v>
      </c>
      <c r="Y6" s="450"/>
      <c r="AB6" s="392"/>
    </row>
    <row r="7" spans="1:28" ht="14.25" customHeight="1">
      <c r="A7" s="511" t="s">
        <v>29</v>
      </c>
      <c r="B7" s="513">
        <v>520</v>
      </c>
      <c r="C7" s="513">
        <v>335</v>
      </c>
      <c r="D7" s="512">
        <v>5748</v>
      </c>
      <c r="E7" s="513">
        <v>48</v>
      </c>
      <c r="F7" s="512">
        <v>4802</v>
      </c>
      <c r="G7" s="513"/>
      <c r="H7" s="512">
        <v>2492</v>
      </c>
      <c r="I7" s="513"/>
      <c r="J7" s="512">
        <v>1619</v>
      </c>
      <c r="Y7" s="450"/>
      <c r="AB7" s="392"/>
    </row>
    <row r="8" spans="1:28" ht="14.25" customHeight="1">
      <c r="A8" s="511" t="s">
        <v>31</v>
      </c>
      <c r="B8" s="512">
        <v>2608</v>
      </c>
      <c r="C8" s="512">
        <v>2304</v>
      </c>
      <c r="D8" s="512">
        <v>7494</v>
      </c>
      <c r="E8" s="513">
        <v>31</v>
      </c>
      <c r="F8" s="512">
        <v>10359</v>
      </c>
      <c r="G8" s="513"/>
      <c r="H8" s="512">
        <v>4061</v>
      </c>
      <c r="I8" s="512">
        <v>13830</v>
      </c>
      <c r="J8" s="512">
        <v>5901</v>
      </c>
      <c r="Y8" s="450"/>
      <c r="AB8" s="392"/>
    </row>
    <row r="9" spans="1:28" ht="14.25" customHeight="1">
      <c r="A9" s="511" t="s">
        <v>32</v>
      </c>
      <c r="B9" s="513">
        <v>469</v>
      </c>
      <c r="C9" s="513">
        <v>265</v>
      </c>
      <c r="D9" s="512">
        <v>3244</v>
      </c>
      <c r="E9" s="513"/>
      <c r="F9" s="512">
        <v>2633</v>
      </c>
      <c r="G9" s="513"/>
      <c r="H9" s="513">
        <v>367</v>
      </c>
      <c r="I9" s="513"/>
      <c r="J9" s="512">
        <v>2737</v>
      </c>
      <c r="Y9" s="450"/>
      <c r="AB9" s="392"/>
    </row>
    <row r="10" spans="1:28" ht="14.25" customHeight="1">
      <c r="A10" s="511" t="s">
        <v>36</v>
      </c>
      <c r="B10" s="513">
        <v>153</v>
      </c>
      <c r="C10" s="513"/>
      <c r="D10" s="512">
        <v>3074</v>
      </c>
      <c r="E10" s="513">
        <v>20</v>
      </c>
      <c r="F10" s="513">
        <v>157</v>
      </c>
      <c r="G10" s="513"/>
      <c r="H10" s="513">
        <v>161</v>
      </c>
      <c r="I10" s="513"/>
      <c r="J10" s="512">
        <v>4611</v>
      </c>
      <c r="Y10" s="450"/>
      <c r="AB10" s="392"/>
    </row>
    <row r="11" spans="1:28" ht="14.25" customHeight="1">
      <c r="A11" s="511" t="s">
        <v>209</v>
      </c>
      <c r="B11" s="513">
        <v>28</v>
      </c>
      <c r="C11" s="513"/>
      <c r="D11" s="512">
        <v>2944</v>
      </c>
      <c r="E11" s="513"/>
      <c r="F11" s="512">
        <v>2337</v>
      </c>
      <c r="G11" s="513"/>
      <c r="H11" s="513">
        <v>212</v>
      </c>
      <c r="I11" s="513"/>
      <c r="J11" s="512">
        <v>2182</v>
      </c>
      <c r="Y11" s="450"/>
      <c r="AB11" s="392"/>
    </row>
    <row r="12" spans="1:28" ht="14.25" customHeight="1">
      <c r="A12" s="511" t="s">
        <v>37</v>
      </c>
      <c r="B12" s="512">
        <v>4561</v>
      </c>
      <c r="C12" s="512">
        <v>2696</v>
      </c>
      <c r="D12" s="512">
        <v>11946</v>
      </c>
      <c r="E12" s="512">
        <v>1763</v>
      </c>
      <c r="F12" s="512">
        <v>8557</v>
      </c>
      <c r="G12" s="513"/>
      <c r="H12" s="512">
        <v>6343</v>
      </c>
      <c r="I12" s="512">
        <v>17645</v>
      </c>
      <c r="J12" s="512">
        <v>23556</v>
      </c>
      <c r="Y12" s="450"/>
      <c r="AB12" s="392"/>
    </row>
    <row r="13" spans="1:28" ht="14.25" customHeight="1">
      <c r="A13" s="511" t="s">
        <v>41</v>
      </c>
      <c r="B13" s="512">
        <v>3770</v>
      </c>
      <c r="C13" s="513">
        <v>134</v>
      </c>
      <c r="D13" s="512">
        <v>4813</v>
      </c>
      <c r="E13" s="512">
        <v>1036</v>
      </c>
      <c r="F13" s="512">
        <v>3359</v>
      </c>
      <c r="G13" s="513"/>
      <c r="H13" s="512">
        <v>3139</v>
      </c>
      <c r="I13" s="513"/>
      <c r="J13" s="512">
        <v>8678</v>
      </c>
      <c r="Y13" s="450"/>
      <c r="AB13" s="392"/>
    </row>
    <row r="14" spans="1:28" ht="14.25" customHeight="1">
      <c r="A14" s="511" t="s">
        <v>43</v>
      </c>
      <c r="B14" s="513">
        <v>162</v>
      </c>
      <c r="C14" s="513">
        <v>6</v>
      </c>
      <c r="D14" s="513">
        <v>515</v>
      </c>
      <c r="E14" s="513">
        <v>43</v>
      </c>
      <c r="F14" s="513">
        <v>122</v>
      </c>
      <c r="G14" s="513"/>
      <c r="H14" s="513">
        <v>143</v>
      </c>
      <c r="I14" s="513"/>
      <c r="J14" s="512">
        <v>4928</v>
      </c>
      <c r="Y14" s="450"/>
      <c r="AB14" s="392"/>
    </row>
    <row r="15" spans="1:28" ht="14.25" customHeight="1">
      <c r="A15" s="511" t="s">
        <v>47</v>
      </c>
      <c r="B15" s="513">
        <v>197</v>
      </c>
      <c r="C15" s="513"/>
      <c r="D15" s="512">
        <v>3073</v>
      </c>
      <c r="E15" s="513"/>
      <c r="F15" s="512">
        <v>2745</v>
      </c>
      <c r="G15" s="513"/>
      <c r="H15" s="513">
        <v>386</v>
      </c>
      <c r="I15" s="513"/>
      <c r="J15" s="513">
        <v>897</v>
      </c>
      <c r="Y15" s="450"/>
      <c r="AB15" s="392"/>
    </row>
    <row r="16" spans="1:28" ht="14.25" customHeight="1">
      <c r="A16" s="511" t="s">
        <v>49</v>
      </c>
      <c r="B16" s="513">
        <v>225</v>
      </c>
      <c r="C16" s="513">
        <v>479</v>
      </c>
      <c r="D16" s="512">
        <v>2202</v>
      </c>
      <c r="E16" s="513">
        <v>56</v>
      </c>
      <c r="F16" s="512">
        <v>8692</v>
      </c>
      <c r="G16" s="513"/>
      <c r="H16" s="512">
        <v>1578</v>
      </c>
      <c r="I16" s="512">
        <v>6861</v>
      </c>
      <c r="J16" s="512">
        <v>4854</v>
      </c>
      <c r="Y16" s="450"/>
      <c r="AB16" s="392"/>
    </row>
    <row r="17" spans="1:28" ht="14.25" customHeight="1">
      <c r="A17" s="511" t="s">
        <v>52</v>
      </c>
      <c r="B17" s="512">
        <v>1871</v>
      </c>
      <c r="C17" s="513">
        <v>211</v>
      </c>
      <c r="D17" s="512">
        <v>3518</v>
      </c>
      <c r="E17" s="513">
        <v>1</v>
      </c>
      <c r="F17" s="512">
        <v>3178</v>
      </c>
      <c r="G17" s="513"/>
      <c r="H17" s="512">
        <v>2174</v>
      </c>
      <c r="I17" s="513"/>
      <c r="J17" s="512">
        <v>3046</v>
      </c>
      <c r="Y17" s="450"/>
      <c r="AB17" s="392"/>
    </row>
    <row r="18" spans="1:28" s="183" customFormat="1" ht="14.25" customHeight="1">
      <c r="A18" s="511" t="s">
        <v>54</v>
      </c>
      <c r="B18" s="512">
        <v>3957</v>
      </c>
      <c r="C18" s="512">
        <v>2844</v>
      </c>
      <c r="D18" s="512">
        <v>4332</v>
      </c>
      <c r="E18" s="512">
        <v>5050</v>
      </c>
      <c r="F18" s="512">
        <v>7082</v>
      </c>
      <c r="G18" s="513"/>
      <c r="H18" s="512">
        <v>2028</v>
      </c>
      <c r="I18" s="512">
        <v>5170</v>
      </c>
      <c r="J18" s="512">
        <v>6087</v>
      </c>
      <c r="Y18" s="450"/>
      <c r="AB18" s="392"/>
    </row>
    <row r="19" spans="1:28" ht="14.25" customHeight="1">
      <c r="A19" s="511" t="s">
        <v>56</v>
      </c>
      <c r="B19" s="512">
        <v>1541</v>
      </c>
      <c r="C19" s="512">
        <v>1047</v>
      </c>
      <c r="D19" s="512">
        <v>4725</v>
      </c>
      <c r="E19" s="513"/>
      <c r="F19" s="512">
        <v>2494</v>
      </c>
      <c r="G19" s="513"/>
      <c r="H19" s="512">
        <v>4915</v>
      </c>
      <c r="I19" s="512">
        <v>7970</v>
      </c>
      <c r="J19" s="512">
        <v>3597</v>
      </c>
      <c r="Y19" s="450"/>
      <c r="AB19" s="392"/>
    </row>
    <row r="20" spans="1:28" ht="14.25" customHeight="1">
      <c r="A20" s="511" t="s">
        <v>57</v>
      </c>
      <c r="B20" s="512">
        <v>5691</v>
      </c>
      <c r="C20" s="512">
        <v>2850</v>
      </c>
      <c r="D20" s="512">
        <v>13627</v>
      </c>
      <c r="E20" s="512">
        <v>2636</v>
      </c>
      <c r="F20" s="512">
        <v>11506</v>
      </c>
      <c r="G20" s="513"/>
      <c r="H20" s="512">
        <v>6150</v>
      </c>
      <c r="I20" s="512">
        <v>21331</v>
      </c>
      <c r="J20" s="512">
        <v>24092</v>
      </c>
      <c r="Y20" s="450"/>
      <c r="AB20" s="392"/>
    </row>
    <row r="21" spans="1:28" ht="14.25" customHeight="1">
      <c r="A21" s="511" t="s">
        <v>59</v>
      </c>
      <c r="B21" s="512">
        <v>1475</v>
      </c>
      <c r="C21" s="512">
        <v>1504</v>
      </c>
      <c r="D21" s="512">
        <v>20408</v>
      </c>
      <c r="E21" s="512">
        <v>2557</v>
      </c>
      <c r="F21" s="512">
        <v>9563</v>
      </c>
      <c r="G21" s="513"/>
      <c r="H21" s="512">
        <v>6272</v>
      </c>
      <c r="I21" s="513"/>
      <c r="J21" s="512">
        <v>23097</v>
      </c>
      <c r="Y21" s="450"/>
      <c r="AB21" s="392"/>
    </row>
    <row r="22" spans="1:28" ht="14.25" customHeight="1">
      <c r="A22" s="511" t="s">
        <v>316</v>
      </c>
      <c r="B22" s="513">
        <v>370</v>
      </c>
      <c r="C22" s="513"/>
      <c r="D22" s="512">
        <v>2444</v>
      </c>
      <c r="E22" s="513">
        <v>20</v>
      </c>
      <c r="F22" s="512">
        <v>1141</v>
      </c>
      <c r="G22" s="513"/>
      <c r="H22" s="513"/>
      <c r="I22" s="513"/>
      <c r="J22" s="512">
        <v>1569</v>
      </c>
      <c r="Y22" s="450"/>
      <c r="AB22" s="392"/>
    </row>
    <row r="23" spans="1:28" ht="14.25" customHeight="1">
      <c r="A23" s="511" t="s">
        <v>317</v>
      </c>
      <c r="B23" s="512">
        <v>3244</v>
      </c>
      <c r="C23" s="513">
        <v>396</v>
      </c>
      <c r="D23" s="512">
        <v>16904</v>
      </c>
      <c r="E23" s="513">
        <v>8</v>
      </c>
      <c r="F23" s="512">
        <v>2692</v>
      </c>
      <c r="G23" s="512">
        <v>1920</v>
      </c>
      <c r="H23" s="513">
        <v>911</v>
      </c>
      <c r="I23" s="513"/>
      <c r="J23" s="512">
        <v>8731</v>
      </c>
      <c r="Y23" s="450"/>
      <c r="AB23" s="392"/>
    </row>
    <row r="24" spans="1:28" ht="14.25" customHeight="1">
      <c r="A24" s="511" t="s">
        <v>217</v>
      </c>
      <c r="B24" s="512">
        <v>2537</v>
      </c>
      <c r="C24" s="513"/>
      <c r="D24" s="512">
        <v>10858</v>
      </c>
      <c r="E24" s="512">
        <v>1987</v>
      </c>
      <c r="F24" s="512">
        <v>4725</v>
      </c>
      <c r="G24" s="513"/>
      <c r="H24" s="512">
        <v>1425</v>
      </c>
      <c r="I24" s="513"/>
      <c r="J24" s="513">
        <v>830</v>
      </c>
      <c r="Y24" s="450"/>
      <c r="AB24" s="392"/>
    </row>
    <row r="25" spans="1:28" ht="14.25" customHeight="1">
      <c r="A25" s="511" t="s">
        <v>60</v>
      </c>
      <c r="B25" s="512">
        <v>1037</v>
      </c>
      <c r="C25" s="512">
        <v>1078</v>
      </c>
      <c r="D25" s="512">
        <v>6210</v>
      </c>
      <c r="E25" s="513">
        <v>256</v>
      </c>
      <c r="F25" s="512">
        <v>1367</v>
      </c>
      <c r="G25" s="513"/>
      <c r="H25" s="513">
        <v>666</v>
      </c>
      <c r="I25" s="513"/>
      <c r="J25" s="512">
        <v>1683</v>
      </c>
      <c r="Y25" s="450"/>
      <c r="AB25" s="392"/>
    </row>
    <row r="26" spans="1:28" ht="14.25" customHeight="1">
      <c r="A26" s="511" t="s">
        <v>319</v>
      </c>
      <c r="B26" s="512">
        <v>4906</v>
      </c>
      <c r="C26" s="512">
        <v>2071</v>
      </c>
      <c r="D26" s="512">
        <v>10174</v>
      </c>
      <c r="E26" s="513">
        <v>625</v>
      </c>
      <c r="F26" s="512">
        <v>4818</v>
      </c>
      <c r="G26" s="513"/>
      <c r="H26" s="512">
        <v>1095</v>
      </c>
      <c r="I26" s="513"/>
      <c r="J26" s="512">
        <v>5694</v>
      </c>
      <c r="Y26" s="450"/>
      <c r="AB26" s="392"/>
    </row>
    <row r="27" spans="1:28" ht="14.25" customHeight="1">
      <c r="A27" s="511" t="s">
        <v>63</v>
      </c>
      <c r="B27" s="513">
        <v>72</v>
      </c>
      <c r="C27" s="513">
        <v>54</v>
      </c>
      <c r="D27" s="512">
        <v>1050</v>
      </c>
      <c r="E27" s="513">
        <v>21</v>
      </c>
      <c r="F27" s="513">
        <v>275</v>
      </c>
      <c r="G27" s="513"/>
      <c r="H27" s="513">
        <v>220</v>
      </c>
      <c r="I27" s="513"/>
      <c r="J27" s="512">
        <v>1007</v>
      </c>
      <c r="Y27" s="450"/>
      <c r="AB27" s="392"/>
    </row>
    <row r="28" spans="1:28" ht="14.25" customHeight="1">
      <c r="A28" s="511" t="s">
        <v>65</v>
      </c>
      <c r="B28" s="513">
        <v>532</v>
      </c>
      <c r="C28" s="513">
        <v>331</v>
      </c>
      <c r="D28" s="512">
        <v>7256</v>
      </c>
      <c r="E28" s="513"/>
      <c r="F28" s="512">
        <v>1913</v>
      </c>
      <c r="G28" s="513"/>
      <c r="H28" s="513">
        <v>829</v>
      </c>
      <c r="I28" s="512">
        <v>1094</v>
      </c>
      <c r="J28" s="512">
        <v>20801</v>
      </c>
      <c r="Y28" s="450"/>
      <c r="AB28" s="392"/>
    </row>
    <row r="29" spans="1:28" ht="14.25" customHeight="1">
      <c r="A29" s="511" t="s">
        <v>70</v>
      </c>
      <c r="B29" s="512">
        <v>7014</v>
      </c>
      <c r="C29" s="512">
        <v>4050</v>
      </c>
      <c r="D29" s="512">
        <v>10971</v>
      </c>
      <c r="E29" s="512">
        <v>1472</v>
      </c>
      <c r="F29" s="512">
        <v>8617</v>
      </c>
      <c r="G29" s="513"/>
      <c r="H29" s="512">
        <v>6071</v>
      </c>
      <c r="I29" s="512">
        <v>29092</v>
      </c>
      <c r="J29" s="512">
        <v>14280</v>
      </c>
      <c r="Y29" s="450"/>
      <c r="AB29" s="392"/>
    </row>
    <row r="30" spans="1:28" ht="14.25" customHeight="1">
      <c r="A30" s="511" t="s">
        <v>74</v>
      </c>
      <c r="B30" s="513">
        <v>676</v>
      </c>
      <c r="C30" s="513"/>
      <c r="D30" s="512">
        <v>7333</v>
      </c>
      <c r="E30" s="513"/>
      <c r="F30" s="512">
        <v>1239</v>
      </c>
      <c r="G30" s="513"/>
      <c r="H30" s="513">
        <v>266</v>
      </c>
      <c r="I30" s="513"/>
      <c r="J30" s="512">
        <v>2692</v>
      </c>
      <c r="Y30" s="450"/>
      <c r="AB30" s="392"/>
    </row>
    <row r="31" spans="1:28" ht="14.25" customHeight="1">
      <c r="A31" s="511" t="s">
        <v>75</v>
      </c>
      <c r="B31" s="513">
        <v>114</v>
      </c>
      <c r="C31" s="512">
        <v>2750</v>
      </c>
      <c r="D31" s="512">
        <v>2935</v>
      </c>
      <c r="E31" s="513"/>
      <c r="F31" s="512">
        <v>4492</v>
      </c>
      <c r="G31" s="513"/>
      <c r="H31" s="512">
        <v>3863</v>
      </c>
      <c r="I31" s="512">
        <v>21082</v>
      </c>
      <c r="J31" s="512">
        <v>38155</v>
      </c>
      <c r="Y31" s="450"/>
      <c r="AB31" s="392"/>
    </row>
    <row r="32" spans="1:28" ht="14.25" customHeight="1">
      <c r="A32" s="511" t="s">
        <v>78</v>
      </c>
      <c r="B32" s="512">
        <v>1008</v>
      </c>
      <c r="C32" s="512">
        <v>4914</v>
      </c>
      <c r="D32" s="512">
        <v>5858</v>
      </c>
      <c r="E32" s="512">
        <v>3272</v>
      </c>
      <c r="F32" s="512">
        <v>14346</v>
      </c>
      <c r="G32" s="513"/>
      <c r="H32" s="512">
        <v>5716</v>
      </c>
      <c r="I32" s="512">
        <v>23437</v>
      </c>
      <c r="J32" s="512">
        <v>19497</v>
      </c>
      <c r="Y32" s="450"/>
      <c r="AB32" s="392"/>
    </row>
    <row r="33" spans="1:28" ht="14.25" customHeight="1">
      <c r="A33" s="511" t="s">
        <v>80</v>
      </c>
      <c r="B33" s="513">
        <v>431</v>
      </c>
      <c r="C33" s="513"/>
      <c r="D33" s="512">
        <v>3001</v>
      </c>
      <c r="E33" s="513"/>
      <c r="F33" s="513">
        <v>363</v>
      </c>
      <c r="G33" s="513"/>
      <c r="H33" s="513">
        <v>100</v>
      </c>
      <c r="I33" s="513">
        <v>76</v>
      </c>
      <c r="J33" s="512">
        <v>8590</v>
      </c>
      <c r="Y33" s="450"/>
      <c r="AB33" s="392"/>
    </row>
    <row r="34" spans="1:28" ht="14.25" customHeight="1">
      <c r="A34" s="511" t="s">
        <v>81</v>
      </c>
      <c r="B34" s="513">
        <v>193</v>
      </c>
      <c r="C34" s="513"/>
      <c r="D34" s="512">
        <v>4895</v>
      </c>
      <c r="E34" s="513"/>
      <c r="F34" s="512">
        <v>5737</v>
      </c>
      <c r="G34" s="513"/>
      <c r="H34" s="513">
        <v>611</v>
      </c>
      <c r="I34" s="513"/>
      <c r="J34" s="512">
        <v>5894</v>
      </c>
      <c r="Y34" s="450"/>
      <c r="AB34" s="392"/>
    </row>
    <row r="35" spans="1:28" ht="14.25" customHeight="1">
      <c r="A35" s="511" t="s">
        <v>221</v>
      </c>
      <c r="B35" s="513">
        <v>75</v>
      </c>
      <c r="C35" s="513"/>
      <c r="D35" s="513">
        <v>894</v>
      </c>
      <c r="E35" s="513">
        <v>211</v>
      </c>
      <c r="F35" s="513">
        <v>439</v>
      </c>
      <c r="G35" s="513"/>
      <c r="H35" s="513"/>
      <c r="I35" s="513"/>
      <c r="J35" s="513">
        <v>563</v>
      </c>
      <c r="Y35" s="450"/>
      <c r="AB35" s="392"/>
    </row>
    <row r="36" spans="1:28" ht="14.25" customHeight="1">
      <c r="A36" s="511" t="s">
        <v>85</v>
      </c>
      <c r="B36" s="513">
        <v>2</v>
      </c>
      <c r="C36" s="513">
        <v>97</v>
      </c>
      <c r="D36" s="512">
        <v>1688</v>
      </c>
      <c r="E36" s="513"/>
      <c r="F36" s="513">
        <v>257</v>
      </c>
      <c r="G36" s="513"/>
      <c r="H36" s="513">
        <v>65</v>
      </c>
      <c r="I36" s="513">
        <v>93</v>
      </c>
      <c r="J36" s="513">
        <v>862</v>
      </c>
      <c r="Y36" s="450"/>
      <c r="AB36" s="392"/>
    </row>
    <row r="37" spans="1:28" ht="14.25" customHeight="1">
      <c r="A37" s="511" t="s">
        <v>88</v>
      </c>
      <c r="B37" s="512">
        <v>1565</v>
      </c>
      <c r="C37" s="512">
        <v>3086</v>
      </c>
      <c r="D37" s="512">
        <v>5504</v>
      </c>
      <c r="E37" s="513"/>
      <c r="F37" s="512">
        <v>23470</v>
      </c>
      <c r="G37" s="513"/>
      <c r="H37" s="512">
        <v>1275</v>
      </c>
      <c r="I37" s="513">
        <v>27</v>
      </c>
      <c r="J37" s="512">
        <v>8540</v>
      </c>
      <c r="Y37" s="450"/>
      <c r="AB37" s="392"/>
    </row>
    <row r="38" spans="1:28" ht="14.25" customHeight="1">
      <c r="A38" s="511" t="s">
        <v>222</v>
      </c>
      <c r="B38" s="512">
        <v>1659</v>
      </c>
      <c r="C38" s="513">
        <v>660</v>
      </c>
      <c r="D38" s="512">
        <v>2856</v>
      </c>
      <c r="E38" s="513"/>
      <c r="F38" s="512">
        <v>6000</v>
      </c>
      <c r="G38" s="513"/>
      <c r="H38" s="512">
        <v>1874</v>
      </c>
      <c r="I38" s="512">
        <v>5050</v>
      </c>
      <c r="J38" s="512">
        <v>31546</v>
      </c>
      <c r="Y38" s="450"/>
      <c r="AB38" s="392"/>
    </row>
    <row r="39" spans="1:28" ht="14.25" customHeight="1">
      <c r="A39" s="511" t="s">
        <v>91</v>
      </c>
      <c r="B39" s="513">
        <v>304</v>
      </c>
      <c r="C39" s="513"/>
      <c r="D39" s="512">
        <v>3487</v>
      </c>
      <c r="E39" s="513"/>
      <c r="F39" s="513"/>
      <c r="G39" s="513"/>
      <c r="H39" s="513"/>
      <c r="I39" s="513"/>
      <c r="J39" s="512">
        <v>1566</v>
      </c>
      <c r="Y39" s="450"/>
      <c r="AB39" s="392"/>
    </row>
    <row r="40" spans="1:28" ht="14.25" customHeight="1">
      <c r="A40" s="511" t="s">
        <v>92</v>
      </c>
      <c r="B40" s="512">
        <v>9279</v>
      </c>
      <c r="C40" s="512">
        <v>1300</v>
      </c>
      <c r="D40" s="512">
        <v>6447</v>
      </c>
      <c r="E40" s="513">
        <v>522</v>
      </c>
      <c r="F40" s="512">
        <v>5067</v>
      </c>
      <c r="G40" s="513">
        <v>18</v>
      </c>
      <c r="H40" s="512">
        <v>2468</v>
      </c>
      <c r="I40" s="512">
        <v>7969</v>
      </c>
      <c r="J40" s="512">
        <v>36091</v>
      </c>
      <c r="Y40" s="450"/>
      <c r="AB40" s="392"/>
    </row>
    <row r="41" spans="1:28" ht="14.25" customHeight="1">
      <c r="A41" s="511" t="s">
        <v>187</v>
      </c>
      <c r="B41" s="512">
        <v>1762</v>
      </c>
      <c r="C41" s="512">
        <v>2192</v>
      </c>
      <c r="D41" s="512">
        <v>7154</v>
      </c>
      <c r="E41" s="513"/>
      <c r="F41" s="512">
        <v>22976</v>
      </c>
      <c r="G41" s="513"/>
      <c r="H41" s="512">
        <v>7982</v>
      </c>
      <c r="I41" s="512">
        <v>19044</v>
      </c>
      <c r="J41" s="512">
        <v>28912</v>
      </c>
      <c r="Y41" s="450"/>
      <c r="AB41" s="392"/>
    </row>
    <row r="42" spans="1:28" ht="14.25" customHeight="1">
      <c r="A42" s="511" t="s">
        <v>97</v>
      </c>
      <c r="B42" s="513">
        <v>447</v>
      </c>
      <c r="C42" s="512">
        <v>3436</v>
      </c>
      <c r="D42" s="512">
        <v>3869</v>
      </c>
      <c r="E42" s="513"/>
      <c r="F42" s="512">
        <v>4476</v>
      </c>
      <c r="G42" s="513"/>
      <c r="H42" s="513">
        <v>641</v>
      </c>
      <c r="I42" s="513"/>
      <c r="J42" s="512">
        <v>9541</v>
      </c>
      <c r="Y42" s="450"/>
      <c r="AB42" s="392"/>
    </row>
    <row r="43" spans="1:28" ht="14.25" customHeight="1">
      <c r="A43" s="511" t="s">
        <v>99</v>
      </c>
      <c r="B43" s="513">
        <v>405</v>
      </c>
      <c r="C43" s="513">
        <v>2</v>
      </c>
      <c r="D43" s="512">
        <v>6070</v>
      </c>
      <c r="E43" s="513">
        <v>196</v>
      </c>
      <c r="F43" s="512">
        <v>1117</v>
      </c>
      <c r="G43" s="513"/>
      <c r="H43" s="513">
        <v>377</v>
      </c>
      <c r="I43" s="513"/>
      <c r="J43" s="512">
        <v>6815</v>
      </c>
      <c r="Y43" s="450"/>
      <c r="AB43" s="392"/>
    </row>
    <row r="44" spans="1:28" ht="14.25" customHeight="1">
      <c r="A44" s="511" t="s">
        <v>100</v>
      </c>
      <c r="B44" s="513">
        <v>771</v>
      </c>
      <c r="C44" s="513">
        <v>159</v>
      </c>
      <c r="D44" s="512">
        <v>4633</v>
      </c>
      <c r="E44" s="511"/>
      <c r="F44" s="512">
        <v>1078</v>
      </c>
      <c r="G44" s="513"/>
      <c r="H44" s="513">
        <v>3</v>
      </c>
      <c r="I44" s="513"/>
      <c r="J44" s="512">
        <v>3064</v>
      </c>
      <c r="Y44" s="450"/>
      <c r="AB44" s="392"/>
    </row>
    <row r="45" spans="1:28" ht="14.25" customHeight="1">
      <c r="A45" s="511" t="s">
        <v>223</v>
      </c>
      <c r="B45" s="512">
        <v>8399</v>
      </c>
      <c r="C45" s="513">
        <v>588</v>
      </c>
      <c r="D45" s="512">
        <v>5178</v>
      </c>
      <c r="E45" s="513">
        <v>879</v>
      </c>
      <c r="F45" s="512">
        <v>10435</v>
      </c>
      <c r="G45" s="513"/>
      <c r="H45" s="512">
        <v>2993</v>
      </c>
      <c r="I45" s="512">
        <v>2423</v>
      </c>
      <c r="J45" s="512">
        <v>67559</v>
      </c>
      <c r="Y45" s="450"/>
      <c r="AB45" s="392"/>
    </row>
    <row r="46" spans="1:28" ht="14.25" customHeight="1">
      <c r="A46" s="511" t="s">
        <v>103</v>
      </c>
      <c r="B46" s="513">
        <v>228</v>
      </c>
      <c r="C46" s="513">
        <v>1</v>
      </c>
      <c r="D46" s="512">
        <v>2090</v>
      </c>
      <c r="E46" s="513"/>
      <c r="F46" s="513">
        <v>549</v>
      </c>
      <c r="G46" s="513"/>
      <c r="H46" s="513">
        <v>68</v>
      </c>
      <c r="I46" s="513"/>
      <c r="J46" s="512">
        <v>1034</v>
      </c>
      <c r="Y46" s="450"/>
      <c r="AB46" s="392"/>
    </row>
    <row r="47" spans="1:28" ht="14.25" customHeight="1">
      <c r="A47" s="511" t="s">
        <v>105</v>
      </c>
      <c r="B47" s="512">
        <v>1446</v>
      </c>
      <c r="C47" s="513"/>
      <c r="D47" s="512">
        <v>12008</v>
      </c>
      <c r="E47" s="512">
        <v>1313</v>
      </c>
      <c r="F47" s="512">
        <v>4442</v>
      </c>
      <c r="G47" s="512">
        <v>12209</v>
      </c>
      <c r="H47" s="512">
        <v>1773</v>
      </c>
      <c r="I47" s="513"/>
      <c r="J47" s="512">
        <v>21708</v>
      </c>
      <c r="Y47" s="450"/>
      <c r="AB47" s="392"/>
    </row>
    <row r="48" spans="1:28" ht="14.25" customHeight="1">
      <c r="A48" s="511" t="s">
        <v>106</v>
      </c>
      <c r="B48" s="512">
        <v>1010</v>
      </c>
      <c r="C48" s="513">
        <v>971</v>
      </c>
      <c r="D48" s="512">
        <v>4608</v>
      </c>
      <c r="E48" s="513">
        <v>793</v>
      </c>
      <c r="F48" s="512">
        <v>11113</v>
      </c>
      <c r="G48" s="513"/>
      <c r="H48" s="512">
        <v>2375</v>
      </c>
      <c r="I48" s="512">
        <v>1452</v>
      </c>
      <c r="J48" s="512">
        <v>6715</v>
      </c>
      <c r="Y48" s="450"/>
      <c r="AB48" s="392"/>
    </row>
    <row r="49" spans="1:28" ht="14.25" customHeight="1">
      <c r="A49" s="511" t="s">
        <v>107</v>
      </c>
      <c r="B49" s="513">
        <v>384</v>
      </c>
      <c r="C49" s="513">
        <v>345</v>
      </c>
      <c r="D49" s="512">
        <v>3691</v>
      </c>
      <c r="E49" s="513"/>
      <c r="F49" s="513">
        <v>291</v>
      </c>
      <c r="G49" s="513"/>
      <c r="H49" s="513">
        <v>311</v>
      </c>
      <c r="I49" s="513"/>
      <c r="J49" s="512">
        <v>1138</v>
      </c>
      <c r="Y49" s="450"/>
      <c r="AB49" s="392"/>
    </row>
    <row r="50" spans="1:28" ht="14.25" customHeight="1">
      <c r="A50" s="511" t="s">
        <v>109</v>
      </c>
      <c r="B50" s="512">
        <v>1791</v>
      </c>
      <c r="C50" s="512">
        <v>1192</v>
      </c>
      <c r="D50" s="512">
        <v>2928</v>
      </c>
      <c r="E50" s="513">
        <v>101</v>
      </c>
      <c r="F50" s="512">
        <v>2028</v>
      </c>
      <c r="G50" s="513"/>
      <c r="H50" s="513">
        <v>789</v>
      </c>
      <c r="I50" s="513">
        <v>16</v>
      </c>
      <c r="J50" s="512">
        <v>3049</v>
      </c>
      <c r="Y50" s="450"/>
      <c r="AB50" s="392"/>
    </row>
    <row r="51" spans="1:28" ht="14.25" customHeight="1">
      <c r="A51" s="3"/>
      <c r="B51" s="279"/>
      <c r="C51" s="279"/>
      <c r="D51" s="279"/>
      <c r="E51" s="279"/>
      <c r="F51" s="279"/>
      <c r="G51" s="279"/>
      <c r="H51" s="279"/>
      <c r="I51" s="279"/>
      <c r="J51" s="279"/>
      <c r="Y51" s="450"/>
      <c r="AB51" s="392"/>
    </row>
    <row r="52" spans="1:28" ht="14.25" customHeight="1">
      <c r="A52" s="3"/>
      <c r="B52" s="279"/>
      <c r="C52" s="279"/>
      <c r="D52" s="279"/>
      <c r="E52" s="279"/>
      <c r="F52" s="279"/>
      <c r="G52" s="279"/>
      <c r="H52" s="279"/>
      <c r="I52" s="279"/>
      <c r="J52" s="279"/>
      <c r="Y52" s="450"/>
      <c r="AB52" s="392"/>
    </row>
    <row r="53" spans="1:28" ht="14.25" customHeight="1">
      <c r="A53" s="3"/>
      <c r="B53" s="279"/>
      <c r="C53" s="279"/>
      <c r="D53" s="279"/>
      <c r="E53" s="279"/>
      <c r="F53" s="279"/>
      <c r="G53" s="279"/>
      <c r="H53" s="279"/>
      <c r="I53" s="279"/>
      <c r="J53" s="279"/>
      <c r="Y53" s="450"/>
      <c r="AB53" s="392"/>
    </row>
    <row r="54" spans="1:28" ht="14.25" customHeight="1">
      <c r="A54" s="3"/>
      <c r="B54" s="279"/>
      <c r="C54" s="279"/>
      <c r="D54" s="279"/>
      <c r="E54" s="279"/>
      <c r="F54" s="279"/>
      <c r="G54" s="279"/>
      <c r="H54" s="279"/>
      <c r="I54" s="279"/>
      <c r="J54" s="279"/>
      <c r="Y54" s="450"/>
      <c r="AB54" s="392"/>
    </row>
    <row r="55" spans="1:28" ht="14.25" customHeight="1">
      <c r="A55" s="3"/>
      <c r="B55" s="279"/>
      <c r="C55" s="279"/>
      <c r="D55" s="279"/>
      <c r="E55" s="279"/>
      <c r="F55" s="279"/>
      <c r="G55" s="279"/>
      <c r="H55" s="279"/>
      <c r="I55" s="279"/>
      <c r="J55" s="279"/>
      <c r="Y55" s="450"/>
      <c r="AB55" s="392"/>
    </row>
    <row r="56" spans="1:28" ht="14.25" customHeight="1">
      <c r="A56" s="3"/>
      <c r="B56" s="583"/>
      <c r="C56" s="583"/>
      <c r="D56" s="583"/>
      <c r="E56" s="583"/>
      <c r="F56" s="583"/>
      <c r="G56" s="583"/>
      <c r="H56" s="279"/>
      <c r="I56" s="279"/>
      <c r="J56" s="279"/>
      <c r="Y56" s="450"/>
      <c r="AB56" s="392"/>
    </row>
    <row r="57" spans="1:28" ht="14.25" customHeight="1">
      <c r="A57" s="3"/>
      <c r="B57" s="19"/>
      <c r="C57" s="19"/>
      <c r="D57" s="19"/>
      <c r="E57" s="19"/>
      <c r="F57" s="19"/>
      <c r="G57" s="3"/>
      <c r="H57" s="19"/>
      <c r="I57" s="19"/>
      <c r="J57" s="19"/>
      <c r="Y57" s="450"/>
      <c r="AB57" s="392"/>
    </row>
    <row r="58" spans="1:28" ht="14.25" customHeight="1">
      <c r="Y58" s="450"/>
      <c r="AB58" s="392"/>
    </row>
    <row r="59" spans="1:28" ht="14.25" customHeight="1">
      <c r="Y59" s="450"/>
      <c r="AB59" s="392"/>
    </row>
    <row r="60" spans="1:28" ht="14.25" customHeight="1">
      <c r="Y60" s="450"/>
      <c r="AB60" s="392"/>
    </row>
    <row r="61" spans="1:28" ht="14.25" customHeight="1">
      <c r="Y61" s="450"/>
      <c r="AB61" s="392"/>
    </row>
    <row r="62" spans="1:28" ht="14.25" customHeight="1">
      <c r="Y62" s="450"/>
      <c r="AB62" s="392"/>
    </row>
    <row r="63" spans="1:28" ht="14.25" customHeight="1">
      <c r="Y63" s="450"/>
      <c r="AB63" s="392"/>
    </row>
    <row r="64" spans="1:28" ht="14.25" customHeight="1">
      <c r="Y64" s="450"/>
      <c r="AB64" s="392"/>
    </row>
    <row r="65" spans="25:28" ht="14.25" customHeight="1">
      <c r="Y65" s="450"/>
      <c r="AB65" s="392"/>
    </row>
    <row r="66" spans="25:28" ht="14.25" customHeight="1">
      <c r="Y66" s="450"/>
      <c r="AB66" s="392"/>
    </row>
    <row r="67" spans="25:28" ht="14.25" customHeight="1">
      <c r="Y67" s="450"/>
      <c r="AB67" s="392"/>
    </row>
    <row r="68" spans="25:28" ht="14.25" customHeight="1">
      <c r="Y68" s="450"/>
      <c r="AB68" s="392"/>
    </row>
    <row r="69" spans="25:28" ht="14.25" customHeight="1">
      <c r="Y69" s="450"/>
      <c r="AB69" s="392"/>
    </row>
    <row r="70" spans="25:28" ht="14.25" customHeight="1">
      <c r="Y70" s="450"/>
      <c r="AB70" s="392"/>
    </row>
    <row r="71" spans="25:28" ht="14.25" customHeight="1">
      <c r="Y71" s="450"/>
      <c r="AB71" s="392"/>
    </row>
    <row r="72" spans="25:28" ht="14.25" customHeight="1">
      <c r="Y72" s="450"/>
      <c r="AB72" s="392"/>
    </row>
    <row r="73" spans="25:28" ht="14.25" customHeight="1">
      <c r="Y73" s="450"/>
      <c r="AB73" s="392"/>
    </row>
    <row r="74" spans="25:28" ht="14.25" customHeight="1">
      <c r="Y74" s="450"/>
      <c r="AB74" s="392"/>
    </row>
    <row r="75" spans="25:28" ht="14.25" customHeight="1">
      <c r="Y75" s="450"/>
      <c r="AB75" s="392"/>
    </row>
    <row r="76" spans="25:28" ht="14.25" customHeight="1">
      <c r="Y76" s="450"/>
      <c r="AB76" s="392"/>
    </row>
    <row r="77" spans="25:28" ht="14.25" customHeight="1">
      <c r="Y77" s="450"/>
      <c r="AB77" s="392"/>
    </row>
    <row r="78" spans="25:28" ht="14.25" customHeight="1">
      <c r="Y78" s="450"/>
      <c r="AB78" s="392"/>
    </row>
    <row r="79" spans="25:28" ht="14.25" customHeight="1">
      <c r="Y79" s="450"/>
      <c r="AB79" s="392"/>
    </row>
    <row r="80" spans="25:28" ht="14.25" customHeight="1">
      <c r="Y80" s="450"/>
      <c r="AB80" s="392"/>
    </row>
    <row r="81" spans="11:28" ht="14.25" customHeight="1">
      <c r="Y81" s="450"/>
      <c r="AB81" s="392"/>
    </row>
    <row r="82" spans="11:28" ht="14.25" customHeight="1">
      <c r="Y82" s="450"/>
      <c r="AB82" s="392"/>
    </row>
    <row r="83" spans="11:28" ht="14.25" customHeight="1">
      <c r="Y83" s="450"/>
      <c r="AB83" s="392"/>
    </row>
    <row r="84" spans="11:28" ht="14.25" customHeight="1">
      <c r="Y84" s="450"/>
      <c r="AB84" s="392"/>
    </row>
    <row r="85" spans="11:28" ht="14.25" customHeight="1">
      <c r="Y85" s="450"/>
      <c r="AB85" s="392"/>
    </row>
    <row r="86" spans="11:28" ht="14.25" customHeight="1">
      <c r="Y86" s="450"/>
      <c r="AB86" s="392"/>
    </row>
    <row r="87" spans="11:28" ht="14.25" customHeight="1">
      <c r="Y87" s="450"/>
      <c r="AB87" s="392"/>
    </row>
    <row r="88" spans="11:28" ht="14.25" customHeight="1">
      <c r="Y88" s="450"/>
      <c r="AB88" s="392"/>
    </row>
    <row r="89" spans="11:28" ht="14.25" customHeight="1">
      <c r="Y89" s="450"/>
      <c r="AB89" s="392"/>
    </row>
    <row r="90" spans="11:28" ht="14.25" customHeight="1">
      <c r="Y90" s="450"/>
      <c r="AB90" s="392"/>
    </row>
    <row r="91" spans="11:28" ht="14.25" customHeight="1">
      <c r="Y91" s="450"/>
      <c r="AB91" s="392"/>
    </row>
    <row r="92" spans="11:28" ht="14.25" customHeight="1">
      <c r="AB92" s="392"/>
    </row>
    <row r="93" spans="11:28" ht="14.25" customHeight="1">
      <c r="Y93" s="450"/>
      <c r="AB93" s="392"/>
    </row>
    <row r="94" spans="11:28" ht="14.25" customHeight="1">
      <c r="K94" s="511"/>
      <c r="L94" s="511"/>
      <c r="M94" s="511"/>
      <c r="N94" s="511"/>
      <c r="O94" s="511"/>
      <c r="P94" s="511"/>
      <c r="Q94" s="511"/>
      <c r="R94" s="511"/>
      <c r="S94" s="511"/>
      <c r="T94" s="511"/>
      <c r="Y94" s="450"/>
      <c r="Z94" s="450"/>
      <c r="AB94" s="392"/>
    </row>
    <row r="95" spans="11:28" ht="14.25" customHeight="1">
      <c r="K95" s="511"/>
      <c r="L95" s="511"/>
      <c r="M95" s="511"/>
      <c r="N95" s="511"/>
      <c r="O95" s="511"/>
      <c r="P95" s="511"/>
      <c r="Q95" s="511"/>
      <c r="R95" s="511"/>
      <c r="S95" s="511"/>
      <c r="T95" s="511"/>
      <c r="Y95" s="450"/>
      <c r="Z95" s="450"/>
      <c r="AB95" s="392"/>
    </row>
    <row r="96" spans="11:28" ht="14.25" customHeight="1">
      <c r="K96" s="511"/>
      <c r="L96" s="511"/>
      <c r="M96" s="511"/>
      <c r="N96" s="511"/>
      <c r="O96" s="511"/>
      <c r="P96" s="511"/>
      <c r="Q96" s="511"/>
      <c r="R96" s="511"/>
      <c r="S96" s="511"/>
      <c r="T96" s="511"/>
      <c r="Y96" s="450"/>
      <c r="Z96" s="450"/>
      <c r="AB96" s="392"/>
    </row>
    <row r="97" spans="11:28" ht="14.25" customHeight="1">
      <c r="K97" s="511"/>
      <c r="L97" s="511"/>
      <c r="M97" s="511"/>
      <c r="N97" s="511"/>
      <c r="O97" s="511"/>
      <c r="P97" s="511"/>
      <c r="Q97" s="511"/>
      <c r="R97" s="511"/>
      <c r="S97" s="511"/>
      <c r="T97" s="511"/>
      <c r="Y97" s="450"/>
      <c r="Z97" s="450"/>
      <c r="AB97" s="392"/>
    </row>
    <row r="98" spans="11:28" ht="14.25" customHeight="1">
      <c r="K98" s="511"/>
      <c r="L98" s="511"/>
      <c r="M98" s="511"/>
      <c r="N98" s="511"/>
      <c r="O98" s="511"/>
      <c r="P98" s="511"/>
      <c r="Q98" s="511"/>
      <c r="R98" s="511"/>
      <c r="S98" s="511"/>
      <c r="T98" s="511"/>
      <c r="Y98" s="450"/>
      <c r="Z98" s="450"/>
      <c r="AB98" s="392"/>
    </row>
    <row r="99" spans="11:28" ht="14.25" customHeight="1">
      <c r="K99" s="511"/>
      <c r="L99" s="511"/>
      <c r="M99" s="511"/>
      <c r="N99" s="511"/>
      <c r="O99" s="511"/>
      <c r="P99" s="511"/>
      <c r="Q99" s="511"/>
      <c r="R99" s="511"/>
      <c r="S99" s="511"/>
      <c r="T99" s="511"/>
      <c r="Y99" s="450"/>
      <c r="Z99" s="450"/>
      <c r="AB99" s="392"/>
    </row>
    <row r="100" spans="11:28" ht="14.25" customHeight="1">
      <c r="K100" s="511"/>
      <c r="L100" s="511"/>
      <c r="M100" s="511"/>
      <c r="N100" s="511"/>
      <c r="O100" s="511"/>
      <c r="P100" s="511"/>
      <c r="Q100" s="511"/>
      <c r="R100" s="511"/>
      <c r="S100" s="511"/>
      <c r="T100" s="511"/>
      <c r="Y100" s="450"/>
      <c r="Z100" s="450"/>
      <c r="AB100" s="392"/>
    </row>
    <row r="101" spans="11:28" ht="14.25" customHeight="1">
      <c r="K101" s="511"/>
      <c r="L101" s="511"/>
      <c r="M101" s="511"/>
      <c r="N101" s="511"/>
      <c r="O101" s="511"/>
      <c r="P101" s="511"/>
      <c r="Q101" s="511"/>
      <c r="R101" s="511"/>
      <c r="S101" s="511"/>
      <c r="T101" s="511"/>
      <c r="Y101" s="450"/>
      <c r="Z101" s="450"/>
      <c r="AB101" s="392"/>
    </row>
    <row r="102" spans="11:28" ht="14.25" customHeight="1">
      <c r="K102" s="511"/>
      <c r="L102" s="511"/>
      <c r="M102" s="511"/>
      <c r="N102" s="511"/>
      <c r="O102" s="511"/>
      <c r="P102" s="511"/>
      <c r="Q102" s="511"/>
      <c r="R102" s="511"/>
      <c r="S102" s="511"/>
      <c r="T102" s="511"/>
      <c r="Y102" s="450"/>
      <c r="Z102" s="450"/>
      <c r="AB102" s="392"/>
    </row>
    <row r="103" spans="11:28" ht="14.25" customHeight="1">
      <c r="K103" s="511"/>
      <c r="L103" s="511"/>
      <c r="M103" s="511"/>
      <c r="N103" s="511"/>
      <c r="O103" s="511"/>
      <c r="P103" s="511"/>
      <c r="Q103" s="511"/>
      <c r="R103" s="511"/>
      <c r="S103" s="511"/>
      <c r="T103" s="511"/>
      <c r="Y103" s="450"/>
      <c r="Z103" s="450"/>
      <c r="AB103" s="392"/>
    </row>
    <row r="104" spans="11:28" ht="14.25" customHeight="1">
      <c r="K104" s="511"/>
      <c r="L104" s="511"/>
      <c r="M104" s="511"/>
      <c r="N104" s="511"/>
      <c r="O104" s="511"/>
      <c r="P104" s="511"/>
      <c r="Q104" s="511"/>
      <c r="R104" s="511"/>
      <c r="S104" s="511"/>
      <c r="T104" s="511"/>
      <c r="Y104" s="450"/>
      <c r="Z104" s="450"/>
      <c r="AB104" s="392"/>
    </row>
    <row r="105" spans="11:28" ht="14.25" customHeight="1">
      <c r="K105" s="511"/>
      <c r="L105" s="511"/>
      <c r="M105" s="511"/>
      <c r="N105" s="511"/>
      <c r="O105" s="511"/>
      <c r="P105" s="511"/>
      <c r="Q105" s="511"/>
      <c r="R105" s="511"/>
      <c r="S105" s="511"/>
      <c r="T105" s="511"/>
      <c r="Y105" s="450"/>
      <c r="Z105" s="450"/>
      <c r="AB105" s="392"/>
    </row>
    <row r="106" spans="11:28" ht="14.25" customHeight="1">
      <c r="K106" s="511"/>
      <c r="L106" s="511"/>
      <c r="M106" s="511"/>
      <c r="N106" s="511"/>
      <c r="O106" s="511"/>
      <c r="P106" s="511"/>
      <c r="Q106" s="511"/>
      <c r="R106" s="511"/>
      <c r="S106" s="511"/>
      <c r="T106" s="511"/>
      <c r="Y106" s="450"/>
      <c r="Z106" s="450"/>
      <c r="AB106" s="392"/>
    </row>
    <row r="107" spans="11:28" ht="14.25" customHeight="1">
      <c r="K107" s="511"/>
      <c r="L107" s="511"/>
      <c r="M107" s="511"/>
      <c r="N107" s="511"/>
      <c r="O107" s="511"/>
      <c r="P107" s="511"/>
      <c r="Q107" s="511"/>
      <c r="R107" s="511"/>
      <c r="S107" s="511"/>
      <c r="T107" s="511"/>
      <c r="Y107" s="450"/>
      <c r="Z107" s="450"/>
      <c r="AB107" s="392"/>
    </row>
    <row r="108" spans="11:28" ht="14.25" customHeight="1">
      <c r="K108" s="511"/>
      <c r="L108" s="511"/>
      <c r="M108" s="511"/>
      <c r="N108" s="511"/>
      <c r="O108" s="511"/>
      <c r="P108" s="511"/>
      <c r="Q108" s="511"/>
      <c r="R108" s="511"/>
      <c r="S108" s="511"/>
      <c r="T108" s="511"/>
      <c r="Y108" s="450"/>
      <c r="Z108" s="450"/>
      <c r="AB108" s="392"/>
    </row>
    <row r="109" spans="11:28" ht="14.25" customHeight="1">
      <c r="K109" s="511"/>
      <c r="L109" s="511"/>
      <c r="M109" s="511"/>
      <c r="N109" s="511"/>
      <c r="O109" s="511"/>
      <c r="P109" s="511"/>
      <c r="Q109" s="511"/>
      <c r="R109" s="511"/>
      <c r="S109" s="511"/>
      <c r="T109" s="511"/>
      <c r="Y109" s="450"/>
      <c r="Z109" s="450"/>
      <c r="AB109" s="392"/>
    </row>
    <row r="110" spans="11:28" ht="14.25" customHeight="1">
      <c r="K110" s="511"/>
      <c r="L110" s="511"/>
      <c r="M110" s="511"/>
      <c r="N110" s="511"/>
      <c r="O110" s="511"/>
      <c r="P110" s="511"/>
      <c r="Q110" s="511"/>
      <c r="R110" s="511"/>
      <c r="S110" s="511"/>
      <c r="T110" s="511"/>
      <c r="Y110" s="450"/>
      <c r="Z110" s="450"/>
      <c r="AB110" s="392"/>
    </row>
    <row r="111" spans="11:28" ht="14.25" customHeight="1">
      <c r="Y111" s="450"/>
      <c r="Z111" s="450"/>
      <c r="AB111" s="392"/>
    </row>
    <row r="112" spans="11:28" ht="14.25" customHeight="1">
      <c r="Y112" s="450"/>
      <c r="Z112" s="450"/>
      <c r="AB112" s="392"/>
    </row>
    <row r="113" spans="25:28" ht="14.25" customHeight="1">
      <c r="Y113" s="450"/>
      <c r="Z113" s="450"/>
      <c r="AB113" s="392"/>
    </row>
    <row r="114" spans="25:28" ht="14.25" customHeight="1">
      <c r="Y114" s="450"/>
      <c r="Z114" s="450"/>
      <c r="AB114" s="392"/>
    </row>
    <row r="115" spans="25:28" ht="14.25" customHeight="1">
      <c r="Y115" s="450"/>
      <c r="Z115" s="450"/>
      <c r="AB115" s="392"/>
    </row>
    <row r="116" spans="25:28" ht="14.25" customHeight="1">
      <c r="Y116" s="450"/>
      <c r="Z116" s="450"/>
      <c r="AB116" s="392"/>
    </row>
    <row r="117" spans="25:28" ht="14.25" customHeight="1">
      <c r="Y117" s="450"/>
      <c r="Z117" s="450"/>
      <c r="AB117" s="392"/>
    </row>
    <row r="118" spans="25:28" ht="14.25" customHeight="1">
      <c r="Y118" s="450"/>
      <c r="Z118" s="450"/>
      <c r="AB118" s="392"/>
    </row>
    <row r="119" spans="25:28" ht="14.25" customHeight="1">
      <c r="Y119" s="450"/>
      <c r="Z119" s="450"/>
      <c r="AB119" s="392"/>
    </row>
    <row r="120" spans="25:28" ht="14.25" customHeight="1">
      <c r="Y120" s="450"/>
      <c r="Z120" s="450"/>
      <c r="AB120" s="392"/>
    </row>
    <row r="121" spans="25:28" ht="14.25" customHeight="1">
      <c r="Y121" s="450"/>
      <c r="Z121" s="450"/>
      <c r="AB121" s="392"/>
    </row>
    <row r="122" spans="25:28" ht="14.25" customHeight="1">
      <c r="Y122" s="450"/>
      <c r="Z122" s="450"/>
      <c r="AB122" s="392"/>
    </row>
    <row r="123" spans="25:28" ht="14.25" customHeight="1">
      <c r="Y123" s="450"/>
      <c r="Z123" s="450"/>
      <c r="AB123" s="392"/>
    </row>
    <row r="124" spans="25:28" ht="14.25" customHeight="1">
      <c r="Y124" s="450"/>
      <c r="Z124" s="450"/>
      <c r="AB124" s="392"/>
    </row>
    <row r="125" spans="25:28" ht="14.25" customHeight="1">
      <c r="Y125" s="450"/>
      <c r="Z125" s="450"/>
      <c r="AB125" s="392"/>
    </row>
    <row r="126" spans="25:28" ht="14.25" customHeight="1">
      <c r="Y126" s="450"/>
      <c r="Z126" s="450"/>
      <c r="AB126" s="392"/>
    </row>
    <row r="127" spans="25:28" ht="14.25" customHeight="1">
      <c r="Z127" s="450"/>
      <c r="AB127" s="392"/>
    </row>
  </sheetData>
  <sortState xmlns:xlrd2="http://schemas.microsoft.com/office/spreadsheetml/2017/richdata2" ref="K4:X93">
    <sortCondition ref="K4:K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N58"/>
  <sheetViews>
    <sheetView zoomScaleNormal="100" workbookViewId="0">
      <pane ySplit="3" topLeftCell="A4" activePane="bottomLeft" state="frozen"/>
      <selection activeCell="J2" sqref="J2"/>
      <selection pane="bottomLeft" activeCell="K1" sqref="K1"/>
    </sheetView>
  </sheetViews>
  <sheetFormatPr defaultColWidth="9.140625" defaultRowHeight="14.25" customHeight="1"/>
  <cols>
    <col min="1" max="1" width="19.42578125" customWidth="1"/>
    <col min="2" max="2" width="7.85546875" style="37" customWidth="1"/>
    <col min="3" max="3" width="10.85546875" style="37" customWidth="1"/>
    <col min="4" max="4" width="7" style="37" bestFit="1" customWidth="1"/>
    <col min="5" max="5" width="7.42578125" style="37" customWidth="1"/>
    <col min="6" max="6" width="7" style="37" bestFit="1" customWidth="1"/>
    <col min="7" max="8" width="7.42578125" style="37" customWidth="1"/>
    <col min="9" max="9" width="10" style="37" customWidth="1"/>
    <col min="10" max="10" width="10" style="37" bestFit="1" customWidth="1"/>
    <col min="11" max="11" width="33.42578125" style="3" customWidth="1"/>
    <col min="12" max="12" width="10.28515625" bestFit="1" customWidth="1"/>
    <col min="13" max="13" width="21.5703125" bestFit="1" customWidth="1"/>
    <col min="14" max="14" width="16.5703125" customWidth="1"/>
  </cols>
  <sheetData>
    <row r="1" spans="1:14" ht="15" customHeight="1">
      <c r="A1" s="10" t="s">
        <v>408</v>
      </c>
    </row>
    <row r="2" spans="1:14" ht="14.25" customHeight="1">
      <c r="A2" s="10"/>
    </row>
    <row r="3" spans="1:14" ht="37.5" customHeight="1">
      <c r="B3" s="312" t="s">
        <v>409</v>
      </c>
      <c r="C3" s="212" t="s">
        <v>410</v>
      </c>
      <c r="D3" s="212" t="s">
        <v>411</v>
      </c>
      <c r="E3" s="212" t="s">
        <v>412</v>
      </c>
      <c r="F3" s="212" t="s">
        <v>413</v>
      </c>
      <c r="G3" s="212" t="s">
        <v>414</v>
      </c>
      <c r="H3" s="212" t="s">
        <v>415</v>
      </c>
      <c r="I3" s="212" t="s">
        <v>352</v>
      </c>
      <c r="J3" s="212" t="s">
        <v>417</v>
      </c>
      <c r="K3" s="275"/>
      <c r="M3" s="8"/>
      <c r="N3" s="203"/>
    </row>
    <row r="4" spans="1:14" ht="14.25" customHeight="1">
      <c r="A4" s="511" t="s">
        <v>110</v>
      </c>
      <c r="B4" s="512">
        <v>2795</v>
      </c>
      <c r="C4" s="512">
        <v>4264</v>
      </c>
      <c r="D4" s="512">
        <v>6400</v>
      </c>
      <c r="E4" s="512">
        <v>3722</v>
      </c>
      <c r="F4" s="512">
        <v>6108</v>
      </c>
      <c r="G4" s="513"/>
      <c r="H4" s="512">
        <v>7470</v>
      </c>
      <c r="I4" s="512">
        <v>20602</v>
      </c>
      <c r="J4" s="512">
        <v>19899</v>
      </c>
    </row>
    <row r="5" spans="1:14" ht="14.25" customHeight="1">
      <c r="A5" s="511" t="s">
        <v>225</v>
      </c>
      <c r="B5" s="512">
        <v>2453</v>
      </c>
      <c r="C5" s="513">
        <v>107</v>
      </c>
      <c r="D5" s="512">
        <v>11941</v>
      </c>
      <c r="E5" s="513">
        <v>88</v>
      </c>
      <c r="F5" s="512">
        <v>4311</v>
      </c>
      <c r="G5" s="513"/>
      <c r="H5" s="513"/>
      <c r="I5" s="513"/>
      <c r="J5" s="512">
        <v>4638</v>
      </c>
    </row>
    <row r="6" spans="1:14" ht="14.25" customHeight="1">
      <c r="A6" s="511" t="s">
        <v>113</v>
      </c>
      <c r="B6" s="513">
        <v>243</v>
      </c>
      <c r="C6" s="513">
        <v>222</v>
      </c>
      <c r="D6" s="512">
        <v>5534</v>
      </c>
      <c r="E6" s="513"/>
      <c r="F6" s="512">
        <v>7849</v>
      </c>
      <c r="G6" s="513"/>
      <c r="H6" s="512">
        <v>1587</v>
      </c>
      <c r="I6" s="513"/>
      <c r="J6" s="512">
        <v>13182</v>
      </c>
    </row>
    <row r="7" spans="1:14" ht="14.25" customHeight="1">
      <c r="A7" s="511" t="s">
        <v>226</v>
      </c>
      <c r="B7" s="512">
        <v>1563</v>
      </c>
      <c r="C7" s="513">
        <v>633</v>
      </c>
      <c r="D7" s="512">
        <v>17455</v>
      </c>
      <c r="E7" s="512">
        <v>1762</v>
      </c>
      <c r="F7" s="512">
        <v>1189</v>
      </c>
      <c r="G7" s="513"/>
      <c r="H7" s="512">
        <v>1078</v>
      </c>
      <c r="I7" s="513"/>
      <c r="J7" s="512">
        <v>10451</v>
      </c>
    </row>
    <row r="8" spans="1:14" ht="14.25" customHeight="1">
      <c r="A8" s="511" t="s">
        <v>115</v>
      </c>
      <c r="B8" s="513">
        <v>56</v>
      </c>
      <c r="C8" s="513">
        <v>226</v>
      </c>
      <c r="D8" s="512">
        <v>5319</v>
      </c>
      <c r="E8" s="512">
        <v>1465</v>
      </c>
      <c r="F8" s="512">
        <v>1375</v>
      </c>
      <c r="G8" s="513"/>
      <c r="H8" s="513">
        <v>501</v>
      </c>
      <c r="I8" s="513"/>
      <c r="J8" s="512">
        <v>7865</v>
      </c>
    </row>
    <row r="9" spans="1:14" ht="14.25" customHeight="1">
      <c r="A9" s="511" t="s">
        <v>117</v>
      </c>
      <c r="B9" s="513">
        <v>469</v>
      </c>
      <c r="C9" s="512">
        <v>2154</v>
      </c>
      <c r="D9" s="512">
        <v>1814</v>
      </c>
      <c r="E9" s="513"/>
      <c r="F9" s="512">
        <v>6015</v>
      </c>
      <c r="G9" s="513"/>
      <c r="H9" s="512">
        <v>1326</v>
      </c>
      <c r="I9" s="513"/>
      <c r="J9" s="512">
        <v>2591</v>
      </c>
    </row>
    <row r="10" spans="1:14" ht="14.25" customHeight="1">
      <c r="A10" s="511" t="s">
        <v>314</v>
      </c>
      <c r="B10" s="513">
        <v>131</v>
      </c>
      <c r="C10" s="513"/>
      <c r="D10" s="512">
        <v>1450</v>
      </c>
      <c r="E10" s="513"/>
      <c r="F10" s="513">
        <v>19</v>
      </c>
      <c r="G10" s="513"/>
      <c r="H10" s="513">
        <v>42</v>
      </c>
      <c r="I10" s="513"/>
      <c r="J10" s="512">
        <v>3373</v>
      </c>
    </row>
    <row r="11" spans="1:14" ht="14.25" customHeight="1">
      <c r="A11" s="511" t="s">
        <v>315</v>
      </c>
      <c r="B11" s="513">
        <v>435</v>
      </c>
      <c r="C11" s="513"/>
      <c r="D11" s="512">
        <v>3215</v>
      </c>
      <c r="E11" s="513">
        <v>84</v>
      </c>
      <c r="F11" s="513">
        <v>407</v>
      </c>
      <c r="G11" s="513"/>
      <c r="H11" s="513">
        <v>193</v>
      </c>
      <c r="I11" s="513"/>
      <c r="J11" s="513">
        <v>965</v>
      </c>
    </row>
    <row r="12" spans="1:14" ht="14.25" customHeight="1">
      <c r="A12" s="511" t="s">
        <v>125</v>
      </c>
      <c r="B12" s="512">
        <v>71766</v>
      </c>
      <c r="C12" s="513">
        <v>862</v>
      </c>
      <c r="D12" s="512">
        <v>19995</v>
      </c>
      <c r="E12" s="513">
        <v>631</v>
      </c>
      <c r="F12" s="512">
        <v>60139</v>
      </c>
      <c r="G12" s="513"/>
      <c r="H12" s="512">
        <v>3770</v>
      </c>
      <c r="I12" s="513">
        <v>36</v>
      </c>
      <c r="J12" s="512">
        <v>31576</v>
      </c>
    </row>
    <row r="13" spans="1:14" ht="14.25" customHeight="1">
      <c r="A13" s="511" t="s">
        <v>126</v>
      </c>
      <c r="B13" s="512">
        <v>1178</v>
      </c>
      <c r="C13" s="512">
        <v>1197</v>
      </c>
      <c r="D13" s="512">
        <v>2502</v>
      </c>
      <c r="E13" s="513"/>
      <c r="F13" s="512">
        <v>7947</v>
      </c>
      <c r="G13" s="513"/>
      <c r="H13" s="512">
        <v>2539</v>
      </c>
      <c r="I13" s="513">
        <v>492</v>
      </c>
      <c r="J13" s="512">
        <v>82061</v>
      </c>
    </row>
    <row r="14" spans="1:14" ht="14.25" customHeight="1">
      <c r="A14" s="511" t="s">
        <v>227</v>
      </c>
      <c r="B14" s="513">
        <v>11</v>
      </c>
      <c r="C14" s="513"/>
      <c r="D14" s="512">
        <v>2622</v>
      </c>
      <c r="E14" s="513"/>
      <c r="F14" s="513">
        <v>409</v>
      </c>
      <c r="G14" s="513"/>
      <c r="H14" s="513">
        <v>114</v>
      </c>
      <c r="I14" s="513"/>
      <c r="J14" s="512">
        <v>42411</v>
      </c>
    </row>
    <row r="15" spans="1:14" ht="14.25" customHeight="1">
      <c r="A15" s="511" t="s">
        <v>127</v>
      </c>
      <c r="B15" s="512">
        <v>2710</v>
      </c>
      <c r="C15" s="512">
        <v>1731</v>
      </c>
      <c r="D15" s="512">
        <v>6932</v>
      </c>
      <c r="E15" s="512">
        <v>1371</v>
      </c>
      <c r="F15" s="512">
        <v>42751</v>
      </c>
      <c r="G15" s="513"/>
      <c r="H15" s="512">
        <v>4401</v>
      </c>
      <c r="I15" s="513">
        <v>73</v>
      </c>
      <c r="J15" s="512">
        <v>23106</v>
      </c>
    </row>
    <row r="16" spans="1:14" ht="14.25" customHeight="1">
      <c r="A16" s="511" t="s">
        <v>128</v>
      </c>
      <c r="B16" s="513">
        <v>32</v>
      </c>
      <c r="C16" s="513"/>
      <c r="D16" s="513">
        <v>292</v>
      </c>
      <c r="E16" s="513"/>
      <c r="F16" s="513">
        <v>328</v>
      </c>
      <c r="G16" s="513"/>
      <c r="H16" s="513">
        <v>59</v>
      </c>
      <c r="I16" s="513">
        <v>6</v>
      </c>
      <c r="J16" s="513">
        <v>517</v>
      </c>
    </row>
    <row r="17" spans="1:10" ht="14.25" customHeight="1">
      <c r="A17" s="511" t="s">
        <v>130</v>
      </c>
      <c r="B17" s="513">
        <v>145</v>
      </c>
      <c r="C17" s="513">
        <v>817</v>
      </c>
      <c r="D17" s="512">
        <v>4281</v>
      </c>
      <c r="E17" s="513">
        <v>210</v>
      </c>
      <c r="F17" s="513">
        <v>588</v>
      </c>
      <c r="G17" s="513"/>
      <c r="H17" s="513">
        <v>848</v>
      </c>
      <c r="I17" s="513"/>
      <c r="J17" s="512">
        <v>2430</v>
      </c>
    </row>
    <row r="18" spans="1:10" ht="14.25" customHeight="1">
      <c r="A18" s="511" t="s">
        <v>131</v>
      </c>
      <c r="B18" s="512">
        <v>2433</v>
      </c>
      <c r="C18" s="512">
        <v>5519</v>
      </c>
      <c r="D18" s="512">
        <v>9469</v>
      </c>
      <c r="E18" s="512">
        <v>2448</v>
      </c>
      <c r="F18" s="512">
        <v>7641</v>
      </c>
      <c r="G18" s="512">
        <v>4000</v>
      </c>
      <c r="H18" s="512">
        <v>4955</v>
      </c>
      <c r="I18" s="512">
        <v>20121</v>
      </c>
      <c r="J18" s="512">
        <v>24844</v>
      </c>
    </row>
    <row r="19" spans="1:10" ht="14.25" customHeight="1">
      <c r="A19" s="511" t="s">
        <v>132</v>
      </c>
      <c r="B19" s="512">
        <v>5732</v>
      </c>
      <c r="C19" s="513"/>
      <c r="D19" s="512">
        <v>10412</v>
      </c>
      <c r="E19" s="513"/>
      <c r="F19" s="512">
        <v>57707</v>
      </c>
      <c r="G19" s="513"/>
      <c r="H19" s="512">
        <v>3174</v>
      </c>
      <c r="I19" s="512">
        <v>2675</v>
      </c>
      <c r="J19" s="512">
        <v>18691</v>
      </c>
    </row>
    <row r="20" spans="1:10" ht="14.25" customHeight="1">
      <c r="A20" s="511" t="s">
        <v>133</v>
      </c>
      <c r="B20" s="513">
        <v>332</v>
      </c>
      <c r="C20" s="513">
        <v>254</v>
      </c>
      <c r="D20" s="512">
        <v>12559</v>
      </c>
      <c r="E20" s="512">
        <v>1592</v>
      </c>
      <c r="F20" s="512">
        <v>3227</v>
      </c>
      <c r="G20" s="513">
        <v>784</v>
      </c>
      <c r="H20" s="512">
        <v>2045</v>
      </c>
      <c r="I20" s="513"/>
      <c r="J20" s="512">
        <v>6707</v>
      </c>
    </row>
    <row r="21" spans="1:10" ht="14.25" customHeight="1">
      <c r="A21" s="511" t="s">
        <v>135</v>
      </c>
      <c r="B21" s="513">
        <v>212</v>
      </c>
      <c r="C21" s="513">
        <v>219</v>
      </c>
      <c r="D21" s="512">
        <v>3152</v>
      </c>
      <c r="E21" s="513"/>
      <c r="F21" s="512">
        <v>1677</v>
      </c>
      <c r="G21" s="513">
        <v>511</v>
      </c>
      <c r="H21" s="512">
        <v>1736</v>
      </c>
      <c r="I21" s="513">
        <v>363</v>
      </c>
      <c r="J21" s="512">
        <v>6222</v>
      </c>
    </row>
    <row r="22" spans="1:10" ht="14.25" customHeight="1">
      <c r="A22" s="511" t="s">
        <v>139</v>
      </c>
      <c r="B22" s="512">
        <v>1511</v>
      </c>
      <c r="C22" s="512">
        <v>1861</v>
      </c>
      <c r="D22" s="512">
        <v>4726</v>
      </c>
      <c r="E22" s="513">
        <v>625</v>
      </c>
      <c r="F22" s="512">
        <v>4703</v>
      </c>
      <c r="G22" s="513">
        <v>458</v>
      </c>
      <c r="H22" s="512">
        <v>2035</v>
      </c>
      <c r="I22" s="512">
        <v>11511</v>
      </c>
      <c r="J22" s="512">
        <v>20602</v>
      </c>
    </row>
    <row r="23" spans="1:10" ht="14.25" customHeight="1">
      <c r="A23" s="511" t="s">
        <v>229</v>
      </c>
      <c r="B23" s="512">
        <v>1229</v>
      </c>
      <c r="C23" s="513">
        <v>539</v>
      </c>
      <c r="D23" s="512">
        <v>18463</v>
      </c>
      <c r="E23" s="512">
        <v>2118</v>
      </c>
      <c r="F23" s="512">
        <v>17134</v>
      </c>
      <c r="G23" s="513"/>
      <c r="H23" s="512">
        <v>3928</v>
      </c>
      <c r="I23" s="513"/>
      <c r="J23" s="512">
        <v>8501</v>
      </c>
    </row>
    <row r="24" spans="1:10" ht="14.25" customHeight="1">
      <c r="A24" s="511" t="s">
        <v>230</v>
      </c>
      <c r="B24" s="513">
        <v>459</v>
      </c>
      <c r="C24" s="513"/>
      <c r="D24" s="512">
        <v>2694</v>
      </c>
      <c r="E24" s="513"/>
      <c r="F24" s="513">
        <v>75</v>
      </c>
      <c r="G24" s="513"/>
      <c r="H24" s="513">
        <v>621</v>
      </c>
      <c r="I24" s="513">
        <v>31</v>
      </c>
      <c r="J24" s="512">
        <v>10222</v>
      </c>
    </row>
    <row r="25" spans="1:10" ht="14.25" customHeight="1">
      <c r="A25" s="511" t="s">
        <v>318</v>
      </c>
      <c r="B25" s="512">
        <v>1288</v>
      </c>
      <c r="C25" s="512">
        <v>1256</v>
      </c>
      <c r="D25" s="512">
        <v>16241</v>
      </c>
      <c r="E25" s="513">
        <v>638</v>
      </c>
      <c r="F25" s="512">
        <v>10300</v>
      </c>
      <c r="G25" s="512">
        <v>1224</v>
      </c>
      <c r="H25" s="513"/>
      <c r="I25" s="513"/>
      <c r="J25" s="512">
        <v>5124</v>
      </c>
    </row>
    <row r="26" spans="1:10" ht="14.25" customHeight="1">
      <c r="A26" s="511" t="s">
        <v>141</v>
      </c>
      <c r="B26" s="512">
        <v>1395</v>
      </c>
      <c r="C26" s="512">
        <v>1481</v>
      </c>
      <c r="D26" s="512">
        <v>5247</v>
      </c>
      <c r="E26" s="512">
        <v>1101</v>
      </c>
      <c r="F26" s="512">
        <v>10426</v>
      </c>
      <c r="G26" s="512">
        <v>1337</v>
      </c>
      <c r="H26" s="512">
        <v>5386</v>
      </c>
      <c r="I26" s="512">
        <v>14523</v>
      </c>
      <c r="J26" s="512">
        <v>26913</v>
      </c>
    </row>
    <row r="27" spans="1:10" ht="14.25" customHeight="1">
      <c r="A27" s="511" t="s">
        <v>142</v>
      </c>
      <c r="B27" s="513"/>
      <c r="C27" s="513"/>
      <c r="D27" s="512">
        <v>5382</v>
      </c>
      <c r="E27" s="513">
        <v>461</v>
      </c>
      <c r="F27" s="512">
        <v>1534</v>
      </c>
      <c r="G27" s="513"/>
      <c r="H27" s="512">
        <v>2544</v>
      </c>
      <c r="I27" s="513"/>
      <c r="J27" s="512">
        <v>4038</v>
      </c>
    </row>
    <row r="28" spans="1:10" ht="14.25" customHeight="1">
      <c r="A28" s="511" t="s">
        <v>143</v>
      </c>
      <c r="B28" s="512">
        <v>1906</v>
      </c>
      <c r="C28" s="513"/>
      <c r="D28" s="512">
        <v>10578</v>
      </c>
      <c r="E28" s="513"/>
      <c r="F28" s="512">
        <v>5027</v>
      </c>
      <c r="G28" s="512">
        <v>1211</v>
      </c>
      <c r="H28" s="512">
        <v>1561</v>
      </c>
      <c r="I28" s="513"/>
      <c r="J28" s="512">
        <v>2843</v>
      </c>
    </row>
    <row r="29" spans="1:10" ht="14.25" customHeight="1">
      <c r="A29" s="511" t="s">
        <v>144</v>
      </c>
      <c r="B29" s="513">
        <v>3</v>
      </c>
      <c r="C29" s="513">
        <v>15</v>
      </c>
      <c r="D29" s="512">
        <v>2181</v>
      </c>
      <c r="E29" s="513">
        <v>40</v>
      </c>
      <c r="F29" s="512">
        <v>3666</v>
      </c>
      <c r="G29" s="513"/>
      <c r="H29" s="513">
        <v>916</v>
      </c>
      <c r="I29" s="513"/>
      <c r="J29" s="512">
        <v>2145</v>
      </c>
    </row>
    <row r="30" spans="1:10" ht="14.25" customHeight="1">
      <c r="A30" s="511" t="s">
        <v>146</v>
      </c>
      <c r="B30" s="513">
        <v>59</v>
      </c>
      <c r="C30" s="513">
        <v>20</v>
      </c>
      <c r="D30" s="512">
        <v>1691</v>
      </c>
      <c r="E30" s="513">
        <v>389</v>
      </c>
      <c r="F30" s="512">
        <v>1471</v>
      </c>
      <c r="G30" s="513">
        <v>131</v>
      </c>
      <c r="H30" s="513">
        <v>472</v>
      </c>
      <c r="I30" s="513"/>
      <c r="J30" s="512">
        <v>2593</v>
      </c>
    </row>
    <row r="31" spans="1:10" ht="14.25" customHeight="1">
      <c r="A31" s="511" t="s">
        <v>148</v>
      </c>
      <c r="B31" s="513">
        <v>194</v>
      </c>
      <c r="C31" s="513">
        <v>567</v>
      </c>
      <c r="D31" s="512">
        <v>3529</v>
      </c>
      <c r="E31" s="513"/>
      <c r="F31" s="512">
        <v>2139</v>
      </c>
      <c r="G31" s="513"/>
      <c r="H31" s="512">
        <v>1898</v>
      </c>
      <c r="I31" s="512">
        <v>4333</v>
      </c>
      <c r="J31" s="512">
        <v>3340</v>
      </c>
    </row>
    <row r="32" spans="1:10" ht="14.25" customHeight="1">
      <c r="A32" s="511" t="s">
        <v>149</v>
      </c>
      <c r="B32" s="512">
        <v>9500</v>
      </c>
      <c r="C32" s="513">
        <v>577</v>
      </c>
      <c r="D32" s="512">
        <v>13818</v>
      </c>
      <c r="E32" s="512">
        <v>1404</v>
      </c>
      <c r="F32" s="512">
        <v>11942</v>
      </c>
      <c r="G32" s="512">
        <v>9984</v>
      </c>
      <c r="H32" s="512">
        <v>4251</v>
      </c>
      <c r="I32" s="512">
        <v>4143</v>
      </c>
      <c r="J32" s="512">
        <v>26803</v>
      </c>
    </row>
    <row r="33" spans="1:12" ht="14.25" customHeight="1">
      <c r="A33" s="511" t="s">
        <v>320</v>
      </c>
      <c r="B33" s="512">
        <v>22229</v>
      </c>
      <c r="C33" s="512">
        <v>4235</v>
      </c>
      <c r="D33" s="512">
        <v>5040</v>
      </c>
      <c r="E33" s="513"/>
      <c r="F33" s="512">
        <v>2265</v>
      </c>
      <c r="G33" s="513"/>
      <c r="H33" s="512">
        <v>10718</v>
      </c>
      <c r="I33" s="512">
        <v>33020</v>
      </c>
      <c r="J33" s="512">
        <v>44073</v>
      </c>
    </row>
    <row r="34" spans="1:12" ht="14.25" customHeight="1">
      <c r="A34" s="511" t="s">
        <v>154</v>
      </c>
      <c r="B34" s="513">
        <v>847</v>
      </c>
      <c r="C34" s="511"/>
      <c r="D34" s="512">
        <v>1143</v>
      </c>
      <c r="E34" s="512">
        <v>3652</v>
      </c>
      <c r="F34" s="513">
        <v>94</v>
      </c>
      <c r="G34" s="511"/>
      <c r="H34" s="511"/>
      <c r="I34" s="513">
        <v>205</v>
      </c>
      <c r="J34" s="512">
        <v>8989</v>
      </c>
    </row>
    <row r="35" spans="1:12" ht="14.25" customHeight="1">
      <c r="A35" s="511" t="s">
        <v>321</v>
      </c>
      <c r="B35" s="512">
        <v>2387</v>
      </c>
      <c r="C35" s="513">
        <v>394</v>
      </c>
      <c r="D35" s="512">
        <v>2094</v>
      </c>
      <c r="E35" s="513"/>
      <c r="F35" s="513">
        <v>294</v>
      </c>
      <c r="G35" s="513"/>
      <c r="H35" s="513">
        <v>128</v>
      </c>
      <c r="I35" s="513"/>
      <c r="J35" s="512">
        <v>2478</v>
      </c>
    </row>
    <row r="36" spans="1:12" ht="14.25" customHeight="1">
      <c r="A36" s="511" t="s">
        <v>234</v>
      </c>
      <c r="B36" s="512">
        <v>1026</v>
      </c>
      <c r="C36" s="513">
        <v>625</v>
      </c>
      <c r="D36" s="512">
        <v>1767</v>
      </c>
      <c r="E36" s="513"/>
      <c r="F36" s="513">
        <v>1</v>
      </c>
      <c r="G36" s="513"/>
      <c r="H36" s="513"/>
      <c r="I36" s="513"/>
      <c r="J36" s="512">
        <v>2478</v>
      </c>
    </row>
    <row r="37" spans="1:12" ht="14.25" customHeight="1">
      <c r="A37" s="511" t="s">
        <v>157</v>
      </c>
      <c r="B37" s="513">
        <v>143</v>
      </c>
      <c r="C37" s="513"/>
      <c r="D37" s="512">
        <v>2106</v>
      </c>
      <c r="E37" s="513"/>
      <c r="F37" s="513">
        <v>97</v>
      </c>
      <c r="G37" s="513"/>
      <c r="H37" s="513">
        <v>169</v>
      </c>
      <c r="I37" s="513"/>
      <c r="J37" s="512">
        <v>2526</v>
      </c>
    </row>
    <row r="38" spans="1:12" ht="14.25" customHeight="1">
      <c r="A38" s="511" t="s">
        <v>164</v>
      </c>
      <c r="B38" s="512">
        <v>22599</v>
      </c>
      <c r="C38" s="512">
        <v>2324</v>
      </c>
      <c r="D38" s="512">
        <v>7620</v>
      </c>
      <c r="E38" s="513">
        <v>65</v>
      </c>
      <c r="F38" s="512">
        <v>5437</v>
      </c>
      <c r="G38" s="512">
        <v>6444</v>
      </c>
      <c r="H38" s="512">
        <v>2885</v>
      </c>
      <c r="I38" s="512">
        <v>5886</v>
      </c>
      <c r="J38" s="512">
        <v>8235</v>
      </c>
    </row>
    <row r="39" spans="1:12" ht="14.25" customHeight="1">
      <c r="A39" s="511" t="s">
        <v>166</v>
      </c>
      <c r="B39" s="513">
        <v>571</v>
      </c>
      <c r="C39" s="513">
        <v>10</v>
      </c>
      <c r="D39" s="512">
        <v>1235</v>
      </c>
      <c r="E39" s="513">
        <v>340</v>
      </c>
      <c r="F39" s="513">
        <v>105</v>
      </c>
      <c r="G39" s="513"/>
      <c r="H39" s="513"/>
      <c r="I39" s="513">
        <v>7</v>
      </c>
      <c r="J39" s="512">
        <v>1570</v>
      </c>
    </row>
    <row r="40" spans="1:12" ht="14.25" customHeight="1">
      <c r="A40" s="511" t="s">
        <v>235</v>
      </c>
      <c r="B40" s="513">
        <v>362</v>
      </c>
      <c r="C40" s="513"/>
      <c r="D40" s="512">
        <v>11370</v>
      </c>
      <c r="E40" s="513"/>
      <c r="F40" s="512">
        <v>1805</v>
      </c>
      <c r="G40" s="513"/>
      <c r="H40" s="513">
        <v>416</v>
      </c>
      <c r="I40" s="513">
        <v>548</v>
      </c>
      <c r="J40" s="512">
        <v>1266</v>
      </c>
    </row>
    <row r="41" spans="1:12" ht="14.25" customHeight="1">
      <c r="A41" s="511" t="s">
        <v>167</v>
      </c>
      <c r="B41" s="512">
        <v>1447</v>
      </c>
      <c r="C41" s="512">
        <v>2411</v>
      </c>
      <c r="D41" s="512">
        <v>5577</v>
      </c>
      <c r="E41" s="513"/>
      <c r="F41" s="512">
        <v>6275</v>
      </c>
      <c r="G41" s="513"/>
      <c r="H41" s="512">
        <v>5148</v>
      </c>
      <c r="I41" s="512">
        <v>30682</v>
      </c>
      <c r="J41" s="512">
        <v>10506</v>
      </c>
    </row>
    <row r="42" spans="1:12" ht="14.25" customHeight="1">
      <c r="A42" s="511" t="s">
        <v>168</v>
      </c>
      <c r="B42" s="513">
        <v>51</v>
      </c>
      <c r="C42" s="513">
        <v>26</v>
      </c>
      <c r="D42" s="512">
        <v>5407</v>
      </c>
      <c r="E42" s="513">
        <v>41</v>
      </c>
      <c r="F42" s="512">
        <v>2491</v>
      </c>
      <c r="G42" s="513"/>
      <c r="H42" s="513">
        <v>581</v>
      </c>
      <c r="I42" s="513"/>
      <c r="J42" s="512">
        <v>2886</v>
      </c>
    </row>
    <row r="43" spans="1:12" ht="14.25" customHeight="1">
      <c r="A43" s="511" t="s">
        <v>188</v>
      </c>
      <c r="B43" s="513">
        <v>188</v>
      </c>
      <c r="C43" s="513">
        <v>68</v>
      </c>
      <c r="D43" s="512">
        <v>1642</v>
      </c>
      <c r="E43" s="513"/>
      <c r="F43" s="513">
        <v>617</v>
      </c>
      <c r="G43" s="513"/>
      <c r="H43" s="513">
        <v>880</v>
      </c>
      <c r="I43" s="513"/>
      <c r="J43" s="512">
        <v>6143</v>
      </c>
    </row>
    <row r="44" spans="1:12" ht="14.25" customHeight="1">
      <c r="A44" s="511" t="s">
        <v>170</v>
      </c>
      <c r="B44" s="512">
        <v>11300</v>
      </c>
      <c r="C44" s="512">
        <v>1076</v>
      </c>
      <c r="D44" s="512">
        <v>16840</v>
      </c>
      <c r="E44" s="513">
        <v>405</v>
      </c>
      <c r="F44" s="512">
        <v>18427</v>
      </c>
      <c r="G44" s="513">
        <v>321</v>
      </c>
      <c r="H44" s="512">
        <v>7669</v>
      </c>
      <c r="I44" s="512">
        <v>3433</v>
      </c>
      <c r="J44" s="512">
        <v>9239</v>
      </c>
    </row>
    <row r="45" spans="1:12" ht="14.25" customHeight="1">
      <c r="A45" s="511" t="s">
        <v>171</v>
      </c>
      <c r="B45" s="513">
        <v>596</v>
      </c>
      <c r="C45" s="513"/>
      <c r="D45" s="512">
        <v>1437</v>
      </c>
      <c r="E45" s="513"/>
      <c r="F45" s="512">
        <v>1109</v>
      </c>
      <c r="G45" s="513"/>
      <c r="H45" s="513"/>
      <c r="I45" s="513"/>
      <c r="J45" s="512">
        <v>10411</v>
      </c>
    </row>
    <row r="46" spans="1:12" ht="14.25" customHeight="1">
      <c r="A46" s="511" t="s">
        <v>172</v>
      </c>
      <c r="B46" s="513">
        <v>229</v>
      </c>
      <c r="C46" s="513">
        <v>212</v>
      </c>
      <c r="D46" s="512">
        <v>2798</v>
      </c>
      <c r="E46" s="513"/>
      <c r="F46" s="513">
        <v>147</v>
      </c>
      <c r="G46" s="513"/>
      <c r="H46" s="513">
        <v>387</v>
      </c>
      <c r="I46" s="513"/>
      <c r="J46" s="512">
        <v>3547</v>
      </c>
    </row>
    <row r="47" spans="1:12" ht="9.75" customHeight="1">
      <c r="A47" s="337"/>
      <c r="B47" s="341"/>
      <c r="C47" s="341"/>
      <c r="D47" s="342"/>
      <c r="E47" s="341"/>
      <c r="F47" s="341"/>
      <c r="G47" s="341"/>
      <c r="H47" s="341"/>
      <c r="I47" s="341"/>
      <c r="J47" s="342"/>
      <c r="K47" s="19"/>
      <c r="L47" s="70"/>
    </row>
    <row r="48" spans="1:12" ht="12.75" customHeight="1">
      <c r="A48" s="332" t="s">
        <v>418</v>
      </c>
      <c r="B48" s="41"/>
      <c r="C48" s="41"/>
      <c r="D48" s="41"/>
      <c r="E48" s="41"/>
      <c r="F48" s="41"/>
      <c r="G48" s="41"/>
      <c r="H48" s="41"/>
      <c r="I48" s="41"/>
      <c r="J48" s="41"/>
      <c r="K48" s="116"/>
    </row>
    <row r="49" spans="1:12" ht="12" customHeight="1">
      <c r="A49" s="30" t="s">
        <v>419</v>
      </c>
      <c r="B49" s="41"/>
      <c r="C49" s="41"/>
      <c r="D49" s="41"/>
      <c r="E49" s="41"/>
      <c r="F49" s="41"/>
      <c r="G49" s="41"/>
      <c r="H49" s="41"/>
      <c r="I49" s="41"/>
      <c r="J49" s="41"/>
      <c r="K49" s="116"/>
    </row>
    <row r="50" spans="1:12" ht="9.75" customHeight="1">
      <c r="A50" s="12"/>
      <c r="B50" s="41"/>
      <c r="C50" s="41"/>
      <c r="D50" s="41"/>
      <c r="E50" s="41"/>
      <c r="F50" s="41"/>
      <c r="G50" s="41"/>
      <c r="H50" s="41"/>
      <c r="I50" s="41"/>
      <c r="J50" s="41"/>
      <c r="K50" s="116"/>
    </row>
    <row r="51" spans="1:12" ht="14.25" customHeight="1">
      <c r="A51" s="30" t="s">
        <v>11</v>
      </c>
      <c r="B51" s="42">
        <f>MEDIAN(B4:B46,'Separate Collections A-L'!B4:B50)</f>
        <v>809</v>
      </c>
      <c r="C51" s="42">
        <f>MEDIAN(C4:C46,'Separate Collections A-L'!C4:C50)</f>
        <v>629</v>
      </c>
      <c r="D51" s="42">
        <f>MEDIAN(D4:D46,'Separate Collections A-L'!D4:D50)</f>
        <v>4725.5</v>
      </c>
      <c r="E51" s="42">
        <f>MEDIAN(E4:E46,'Separate Collections A-L'!E4:E50)</f>
        <v>625</v>
      </c>
      <c r="F51" s="42">
        <f>MEDIAN(F4:F46,'Separate Collections A-L'!F4:F50)</f>
        <v>2961.5</v>
      </c>
      <c r="G51" s="42">
        <f>MEDIAN(G4:G46,'Separate Collections A-L'!G4:G50)</f>
        <v>1217.5</v>
      </c>
      <c r="H51" s="42">
        <f>MEDIAN(H4:H46,'Separate Collections A-L'!H4:H50)</f>
        <v>1375.5</v>
      </c>
      <c r="I51" s="42">
        <f>MEDIAN(I4:I46,'Separate Collections A-L'!I4:I50)</f>
        <v>4143</v>
      </c>
      <c r="J51" s="42">
        <f>MEDIAN(J4:J46,'Separate Collections A-L'!J4:J50)</f>
        <v>6115</v>
      </c>
      <c r="K51" s="42"/>
    </row>
    <row r="52" spans="1:12" ht="14.25" customHeight="1">
      <c r="A52" s="30" t="s">
        <v>10</v>
      </c>
      <c r="B52" s="42">
        <f>AVERAGE(B4:B46,'Separate Collections A-L'!B4:B50)</f>
        <v>2902.3863636363635</v>
      </c>
      <c r="C52" s="42">
        <f>AVERAGE(C4:C46,'Separate Collections A-L'!C4:C50)</f>
        <v>1223.6666666666667</v>
      </c>
      <c r="D52" s="42">
        <f>AVERAGE(D4:D46,'Separate Collections A-L'!D4:D50)</f>
        <v>6044.8555555555558</v>
      </c>
      <c r="E52" s="42">
        <f>AVERAGE(E4:E46,'Separate Collections A-L'!E4:E50)</f>
        <v>1011.6122448979592</v>
      </c>
      <c r="F52" s="42">
        <f>AVERAGE(F4:F46,'Separate Collections A-L'!F4:F50)</f>
        <v>6187.886363636364</v>
      </c>
      <c r="G52" s="42">
        <f>AVERAGE(G4:G46,'Separate Collections A-L'!G4:G50)</f>
        <v>2896.5714285714284</v>
      </c>
      <c r="H52" s="42">
        <f>AVERAGE(H4:H46,'Separate Collections A-L'!H4:H50)</f>
        <v>2189.9749999999999</v>
      </c>
      <c r="I52" s="42">
        <f>AVERAGE(I4:I46,'Separate Collections A-L'!I4:I50)</f>
        <v>8211.414634146342</v>
      </c>
      <c r="J52" s="42">
        <f>AVERAGE(J4:J46,'Separate Collections A-L'!J4:J50)</f>
        <v>11373.533333333333</v>
      </c>
      <c r="K52" s="42"/>
    </row>
    <row r="53" spans="1:12" ht="14.25" customHeight="1">
      <c r="A53" s="30" t="s">
        <v>237</v>
      </c>
      <c r="B53" s="42">
        <f>SUM(B4:B46,'Separate Collections A-L'!B4:B50)</f>
        <v>255410</v>
      </c>
      <c r="C53" s="42">
        <f>SUM(C4:C46,'Separate Collections A-L'!C4:C50)</f>
        <v>80762</v>
      </c>
      <c r="D53" s="42">
        <f>SUM(D4:D46,'Separate Collections A-L'!D4:D50)</f>
        <v>544037</v>
      </c>
      <c r="E53" s="42">
        <f>SUM(E4:E46,'Separate Collections A-L'!E4:E50)</f>
        <v>49569</v>
      </c>
      <c r="F53" s="42">
        <f>SUM(F4:F46,'Separate Collections A-L'!F4:F50)</f>
        <v>544534</v>
      </c>
      <c r="G53" s="42">
        <f>SUM(G4:G46,'Separate Collections A-L'!G4:G50)</f>
        <v>40552</v>
      </c>
      <c r="H53" s="42">
        <f>SUM(H4:H46,'Separate Collections A-L'!H4:H50)</f>
        <v>175198</v>
      </c>
      <c r="I53" s="42">
        <f>SUM(I4:I46,'Separate Collections A-L'!I4:I50)</f>
        <v>336668</v>
      </c>
      <c r="J53" s="42">
        <f>SUM(J4:J46,'Separate Collections A-L'!J4:J50)</f>
        <v>1023618</v>
      </c>
      <c r="K53" s="42"/>
      <c r="L53" s="33"/>
    </row>
    <row r="56" spans="1:12" ht="14.25" customHeight="1">
      <c r="B56" s="287"/>
      <c r="C56" s="287"/>
      <c r="D56" s="287"/>
      <c r="E56" s="287"/>
      <c r="F56" s="287"/>
      <c r="G56" s="287"/>
      <c r="H56" s="287"/>
      <c r="I56" s="287"/>
      <c r="J56" s="287"/>
    </row>
    <row r="57" spans="1:12" ht="14.25" customHeight="1">
      <c r="B57" s="287"/>
      <c r="C57" s="287"/>
      <c r="D57" s="287"/>
      <c r="E57" s="287"/>
      <c r="F57" s="287"/>
      <c r="G57" s="287"/>
      <c r="H57" s="287"/>
      <c r="I57" s="287"/>
      <c r="J57" s="287"/>
    </row>
    <row r="58" spans="1:12" ht="14.25" customHeight="1">
      <c r="B58" s="287"/>
      <c r="C58" s="287"/>
      <c r="D58" s="287"/>
      <c r="E58" s="287"/>
      <c r="F58" s="287"/>
      <c r="G58" s="287"/>
      <c r="H58" s="287"/>
      <c r="I58" s="287"/>
      <c r="J58" s="287"/>
    </row>
  </sheetData>
  <phoneticPr fontId="40" type="noConversion"/>
  <pageMargins left="0.47244094488188981"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29"/>
  <sheetViews>
    <sheetView showRuler="0" zoomScaleNormal="100" workbookViewId="0">
      <pane ySplit="4" topLeftCell="A5" activePane="bottomLeft" state="frozen"/>
      <selection activeCell="J2" sqref="J2"/>
      <selection pane="bottomLeft" activeCell="H44" sqref="H44"/>
    </sheetView>
  </sheetViews>
  <sheetFormatPr defaultColWidth="8.85546875" defaultRowHeight="12.75"/>
  <cols>
    <col min="1" max="1" width="6.140625" customWidth="1"/>
    <col min="2" max="2" width="13.42578125" customWidth="1"/>
    <col min="3" max="3" width="9.28515625" style="70" bestFit="1" customWidth="1"/>
    <col min="4" max="4" width="12.28515625" style="84" bestFit="1" customWidth="1"/>
    <col min="5" max="5" width="6.85546875" style="84" bestFit="1" customWidth="1"/>
    <col min="6" max="6" width="11.5703125" style="84" bestFit="1" customWidth="1"/>
    <col min="7" max="7" width="2.42578125" style="84" bestFit="1" customWidth="1"/>
    <col min="8" max="8" width="15.140625" style="84" customWidth="1"/>
    <col min="9" max="9" width="6.7109375" style="84" customWidth="1"/>
    <col min="10" max="10" width="11.5703125" style="70" customWidth="1"/>
    <col min="11" max="11" width="18.28515625" bestFit="1" customWidth="1"/>
    <col min="12" max="12" width="6.7109375" bestFit="1" customWidth="1"/>
    <col min="13" max="13" width="18.140625" bestFit="1" customWidth="1"/>
    <col min="14" max="14" width="13.140625" customWidth="1"/>
    <col min="16" max="16" width="11.42578125" customWidth="1"/>
    <col min="18" max="18" width="12" customWidth="1"/>
  </cols>
  <sheetData>
    <row r="1" spans="1:22" ht="13.5" customHeight="1">
      <c r="A1" s="10" t="s">
        <v>0</v>
      </c>
      <c r="B1" s="408"/>
    </row>
    <row r="2" spans="1:22" ht="6.6" customHeight="1">
      <c r="A2" s="10"/>
      <c r="B2" s="408"/>
    </row>
    <row r="3" spans="1:22">
      <c r="A3" s="4" t="s">
        <v>17</v>
      </c>
      <c r="B3" s="5"/>
      <c r="I3"/>
    </row>
    <row r="4" spans="1:22" ht="29.45" customHeight="1">
      <c r="A4" s="198" t="s">
        <v>18</v>
      </c>
      <c r="B4" s="304"/>
      <c r="C4" s="302" t="s">
        <v>2</v>
      </c>
      <c r="D4" s="303" t="s">
        <v>19</v>
      </c>
      <c r="E4" s="303" t="s">
        <v>4</v>
      </c>
      <c r="F4" s="303" t="s">
        <v>20</v>
      </c>
      <c r="G4" s="303"/>
      <c r="H4" s="303" t="s">
        <v>21</v>
      </c>
      <c r="I4" s="212" t="s">
        <v>4</v>
      </c>
      <c r="J4" s="302" t="s">
        <v>22</v>
      </c>
      <c r="O4" s="302"/>
      <c r="P4" s="303"/>
      <c r="Q4" s="302"/>
      <c r="R4" s="302"/>
      <c r="S4" s="302"/>
      <c r="T4" s="303"/>
      <c r="U4" s="303"/>
      <c r="V4" s="303"/>
    </row>
    <row r="5" spans="1:22" ht="12.75" customHeight="1">
      <c r="A5" s="407"/>
      <c r="B5" s="408"/>
      <c r="C5" s="157"/>
      <c r="D5" s="307" t="s">
        <v>8</v>
      </c>
      <c r="E5" s="307" t="s">
        <v>8</v>
      </c>
      <c r="F5" s="307" t="s">
        <v>8</v>
      </c>
      <c r="G5" s="307"/>
      <c r="H5" s="307" t="s">
        <v>8</v>
      </c>
      <c r="I5" s="307" t="s">
        <v>8</v>
      </c>
      <c r="J5" s="223" t="s">
        <v>8</v>
      </c>
      <c r="O5" s="134"/>
      <c r="P5" s="307"/>
      <c r="Q5" s="223"/>
      <c r="R5" s="223"/>
      <c r="S5" s="223"/>
      <c r="T5" s="223"/>
      <c r="U5" s="223"/>
      <c r="V5" s="223"/>
    </row>
    <row r="6" spans="1:22" ht="13.5" customHeight="1">
      <c r="A6" s="3" t="s">
        <v>30</v>
      </c>
      <c r="B6" s="3" t="s">
        <v>139</v>
      </c>
      <c r="C6" s="503">
        <v>155649</v>
      </c>
      <c r="D6" s="135">
        <v>9911531</v>
      </c>
      <c r="E6" s="135">
        <f>D6/C6</f>
        <v>63.678732275825737</v>
      </c>
      <c r="F6" s="135">
        <v>303036</v>
      </c>
      <c r="G6" s="135"/>
      <c r="H6" s="135">
        <f>SUM(F6+D6)</f>
        <v>10214567</v>
      </c>
      <c r="I6" s="135">
        <f>H6/C6</f>
        <v>65.625651305180241</v>
      </c>
      <c r="J6" s="363">
        <v>434161</v>
      </c>
      <c r="O6" s="19"/>
      <c r="P6" s="367"/>
      <c r="Q6" s="256"/>
      <c r="R6" s="364"/>
      <c r="S6" s="364"/>
      <c r="T6" s="364"/>
      <c r="U6" s="364"/>
      <c r="V6" s="256"/>
    </row>
    <row r="7" spans="1:22" ht="13.5" customHeight="1">
      <c r="A7" s="3" t="s">
        <v>46</v>
      </c>
      <c r="B7" s="3" t="s">
        <v>140</v>
      </c>
      <c r="C7" s="503">
        <v>23465</v>
      </c>
      <c r="D7" s="114">
        <v>951950.94</v>
      </c>
      <c r="E7" s="135">
        <f t="shared" ref="E7:E37" si="0">D7/C7</f>
        <v>40.568972512252287</v>
      </c>
      <c r="F7" s="127"/>
      <c r="G7" s="127"/>
      <c r="H7" s="135">
        <f t="shared" ref="H7:H36" si="1">SUM(F7+D7)</f>
        <v>951950.94</v>
      </c>
      <c r="I7" s="135">
        <f t="shared" ref="I7:I37" si="2">H7/C7</f>
        <v>40.568972512252287</v>
      </c>
      <c r="J7" s="363">
        <v>121758</v>
      </c>
      <c r="O7" s="145"/>
      <c r="P7" s="367"/>
      <c r="Q7" s="256"/>
      <c r="R7" s="364"/>
      <c r="S7" s="364"/>
      <c r="T7" s="364"/>
      <c r="U7" s="364"/>
      <c r="V7" s="256"/>
    </row>
    <row r="8" spans="1:22" ht="14.25" customHeight="1">
      <c r="A8" s="3" t="s">
        <v>55</v>
      </c>
      <c r="B8" s="3" t="s">
        <v>141</v>
      </c>
      <c r="C8" s="503">
        <v>131271</v>
      </c>
      <c r="D8" s="114">
        <v>7487174.4000000004</v>
      </c>
      <c r="E8" s="135">
        <f t="shared" si="0"/>
        <v>57.036012523710497</v>
      </c>
      <c r="F8" s="127">
        <v>1483678.21</v>
      </c>
      <c r="G8" s="127"/>
      <c r="H8" s="135">
        <f t="shared" si="1"/>
        <v>8970852.6099999994</v>
      </c>
      <c r="I8" s="135">
        <f t="shared" si="2"/>
        <v>68.3384190719961</v>
      </c>
      <c r="J8" s="363">
        <v>368454</v>
      </c>
      <c r="O8" s="145"/>
      <c r="P8" s="367"/>
      <c r="Q8" s="256"/>
      <c r="R8" s="364"/>
      <c r="S8" s="364"/>
      <c r="T8" s="364"/>
      <c r="U8" s="364"/>
      <c r="V8" s="256"/>
    </row>
    <row r="9" spans="1:22" ht="13.5" customHeight="1">
      <c r="A9" s="3" t="s">
        <v>64</v>
      </c>
      <c r="B9" s="3" t="s">
        <v>142</v>
      </c>
      <c r="C9" s="503">
        <v>73233</v>
      </c>
      <c r="D9" s="114">
        <v>3236073.55</v>
      </c>
      <c r="E9" s="135">
        <f t="shared" si="0"/>
        <v>44.188733904114265</v>
      </c>
      <c r="F9" s="127">
        <v>3000490.25</v>
      </c>
      <c r="G9" s="127" t="s">
        <v>96</v>
      </c>
      <c r="H9" s="135">
        <f t="shared" si="1"/>
        <v>6236563.7999999998</v>
      </c>
      <c r="I9" s="135">
        <f t="shared" si="2"/>
        <v>85.160566957519151</v>
      </c>
      <c r="J9" s="363">
        <v>235509</v>
      </c>
      <c r="O9" s="145"/>
      <c r="P9" s="367"/>
      <c r="Q9" s="256"/>
      <c r="R9" s="364"/>
      <c r="S9" s="364"/>
      <c r="T9" s="364"/>
      <c r="U9" s="364"/>
      <c r="V9" s="256"/>
    </row>
    <row r="10" spans="1:22" ht="13.5" customHeight="1">
      <c r="A10" s="3" t="s">
        <v>64</v>
      </c>
      <c r="B10" s="3" t="s">
        <v>143</v>
      </c>
      <c r="C10" s="503">
        <v>105648</v>
      </c>
      <c r="D10" s="114">
        <v>3916359.14</v>
      </c>
      <c r="E10" s="135">
        <f t="shared" si="0"/>
        <v>37.069884332878999</v>
      </c>
      <c r="F10" s="127">
        <v>424598.55</v>
      </c>
      <c r="G10" s="127"/>
      <c r="H10" s="135">
        <f t="shared" si="1"/>
        <v>4340957.6900000004</v>
      </c>
      <c r="I10" s="135">
        <f t="shared" si="2"/>
        <v>41.088877120248377</v>
      </c>
      <c r="J10" s="363">
        <v>316229</v>
      </c>
      <c r="O10" s="145"/>
      <c r="P10" s="367"/>
      <c r="Q10" s="256"/>
      <c r="R10" s="364"/>
      <c r="S10" s="364"/>
      <c r="T10" s="364"/>
      <c r="U10" s="364"/>
      <c r="V10" s="256"/>
    </row>
    <row r="11" spans="1:22" ht="13.5" customHeight="1">
      <c r="A11" s="3" t="s">
        <v>46</v>
      </c>
      <c r="B11" s="3" t="s">
        <v>144</v>
      </c>
      <c r="C11" s="503">
        <v>23461</v>
      </c>
      <c r="D11" s="114">
        <v>1534478.79</v>
      </c>
      <c r="E11" s="135">
        <f t="shared" si="0"/>
        <v>65.405515110182861</v>
      </c>
      <c r="F11" s="127">
        <v>54993.86</v>
      </c>
      <c r="G11" s="127"/>
      <c r="H11" s="135">
        <f t="shared" si="1"/>
        <v>1589472.6500000001</v>
      </c>
      <c r="I11" s="135">
        <f t="shared" si="2"/>
        <v>67.749569498316362</v>
      </c>
      <c r="J11" s="363">
        <v>114286</v>
      </c>
      <c r="O11" s="368"/>
      <c r="P11" s="367"/>
      <c r="Q11" s="256"/>
      <c r="R11" s="364"/>
      <c r="S11" s="364"/>
      <c r="T11" s="364"/>
      <c r="U11" s="364"/>
      <c r="V11" s="256"/>
    </row>
    <row r="12" spans="1:22" ht="13.5" customHeight="1">
      <c r="A12" s="3" t="s">
        <v>145</v>
      </c>
      <c r="B12" s="3" t="s">
        <v>146</v>
      </c>
      <c r="C12" s="503">
        <v>20795</v>
      </c>
      <c r="D12" s="114">
        <v>778517.77</v>
      </c>
      <c r="E12" s="135">
        <f t="shared" si="0"/>
        <v>37.437738398653522</v>
      </c>
      <c r="F12" s="127">
        <v>67447.08</v>
      </c>
      <c r="G12" s="127"/>
      <c r="H12" s="135">
        <f t="shared" si="1"/>
        <v>845964.85</v>
      </c>
      <c r="I12" s="135">
        <f t="shared" si="2"/>
        <v>40.681166145708104</v>
      </c>
      <c r="J12" s="363">
        <v>108465</v>
      </c>
      <c r="O12" s="368"/>
      <c r="P12" s="367"/>
      <c r="Q12" s="256"/>
      <c r="R12" s="364"/>
      <c r="S12" s="364"/>
      <c r="T12" s="364"/>
      <c r="U12" s="364"/>
      <c r="V12" s="256"/>
    </row>
    <row r="13" spans="1:22" ht="14.25" customHeight="1">
      <c r="A13" s="3" t="s">
        <v>33</v>
      </c>
      <c r="B13" s="3" t="s">
        <v>147</v>
      </c>
      <c r="C13" s="503">
        <v>14479</v>
      </c>
      <c r="D13" s="114">
        <v>639471.43999999994</v>
      </c>
      <c r="E13" s="135">
        <f t="shared" si="0"/>
        <v>44.165442364804193</v>
      </c>
      <c r="F13" s="127"/>
      <c r="G13" s="127"/>
      <c r="H13" s="135">
        <f t="shared" si="1"/>
        <v>639471.43999999994</v>
      </c>
      <c r="I13" s="135">
        <f t="shared" si="2"/>
        <v>44.165442364804193</v>
      </c>
      <c r="J13" s="363">
        <v>96123</v>
      </c>
      <c r="O13" s="19"/>
      <c r="P13" s="367"/>
      <c r="Q13" s="256"/>
      <c r="R13" s="364"/>
      <c r="S13" s="364"/>
      <c r="T13" s="364"/>
      <c r="U13" s="364"/>
      <c r="V13" s="256"/>
    </row>
    <row r="14" spans="1:22" ht="13.5" customHeight="1">
      <c r="A14" s="3" t="s">
        <v>48</v>
      </c>
      <c r="B14" s="3" t="s">
        <v>148</v>
      </c>
      <c r="C14" s="503">
        <v>46926</v>
      </c>
      <c r="D14" s="114">
        <v>1928716.6</v>
      </c>
      <c r="E14" s="135">
        <f t="shared" si="0"/>
        <v>41.101235988577763</v>
      </c>
      <c r="F14" s="127">
        <v>2250670.7799999998</v>
      </c>
      <c r="G14" s="127" t="s">
        <v>96</v>
      </c>
      <c r="H14" s="135">
        <f t="shared" si="1"/>
        <v>4179387.38</v>
      </c>
      <c r="I14" s="135">
        <f t="shared" si="2"/>
        <v>89.063363167540373</v>
      </c>
      <c r="J14" s="363">
        <v>166812</v>
      </c>
      <c r="O14" s="145"/>
      <c r="P14" s="367"/>
      <c r="Q14" s="256"/>
      <c r="R14" s="364"/>
      <c r="S14" s="364"/>
      <c r="T14" s="364"/>
      <c r="U14" s="364"/>
      <c r="V14" s="256"/>
    </row>
    <row r="15" spans="1:22" ht="15" customHeight="1">
      <c r="A15" s="3" t="s">
        <v>30</v>
      </c>
      <c r="B15" s="3" t="s">
        <v>149</v>
      </c>
      <c r="C15" s="503">
        <v>230611</v>
      </c>
      <c r="D15" s="114">
        <v>9697522.2699999996</v>
      </c>
      <c r="E15" s="135">
        <f t="shared" si="0"/>
        <v>42.051429767010248</v>
      </c>
      <c r="F15" s="127">
        <v>1121477.21</v>
      </c>
      <c r="G15" s="127"/>
      <c r="H15" s="135">
        <f t="shared" si="1"/>
        <v>10818999.48</v>
      </c>
      <c r="I15" s="135">
        <f t="shared" si="2"/>
        <v>46.914498788002312</v>
      </c>
      <c r="J15" s="363">
        <v>617784</v>
      </c>
      <c r="O15" s="145"/>
      <c r="P15" s="367"/>
      <c r="Q15" s="256"/>
      <c r="R15" s="364"/>
      <c r="S15" s="364"/>
      <c r="T15" s="364"/>
      <c r="U15" s="364"/>
      <c r="V15" s="256"/>
    </row>
    <row r="16" spans="1:22" ht="13.5" customHeight="1">
      <c r="A16" s="3" t="s">
        <v>150</v>
      </c>
      <c r="B16" s="3" t="s">
        <v>151</v>
      </c>
      <c r="C16" s="503">
        <v>246343</v>
      </c>
      <c r="D16" s="381">
        <v>20366939.149999999</v>
      </c>
      <c r="E16" s="135">
        <f t="shared" si="0"/>
        <v>82.677158068221942</v>
      </c>
      <c r="F16" s="127">
        <v>1174104.55</v>
      </c>
      <c r="G16" s="127"/>
      <c r="H16" s="135">
        <f t="shared" si="1"/>
        <v>21541043.699999999</v>
      </c>
      <c r="I16" s="135">
        <f t="shared" si="2"/>
        <v>87.443295323999465</v>
      </c>
      <c r="J16" s="363">
        <v>644773</v>
      </c>
      <c r="O16" s="368"/>
      <c r="P16" s="367"/>
      <c r="Q16" s="256"/>
      <c r="R16" s="364"/>
      <c r="S16" s="364"/>
      <c r="T16" s="364"/>
      <c r="U16" s="364"/>
      <c r="V16" s="256"/>
    </row>
    <row r="17" spans="1:22" ht="13.5" customHeight="1">
      <c r="A17" s="3" t="s">
        <v>23</v>
      </c>
      <c r="B17" s="3" t="s">
        <v>152</v>
      </c>
      <c r="C17" s="503">
        <v>62541</v>
      </c>
      <c r="D17" s="114">
        <v>2795311</v>
      </c>
      <c r="E17" s="135">
        <f t="shared" si="0"/>
        <v>44.695655649893666</v>
      </c>
      <c r="F17" s="127"/>
      <c r="G17" s="127"/>
      <c r="H17" s="135">
        <f t="shared" si="1"/>
        <v>2795311</v>
      </c>
      <c r="I17" s="135">
        <f t="shared" si="2"/>
        <v>44.695655649893666</v>
      </c>
      <c r="J17" s="363">
        <v>211750</v>
      </c>
      <c r="O17" s="145"/>
      <c r="P17" s="367"/>
      <c r="Q17" s="256"/>
      <c r="R17" s="364"/>
      <c r="S17" s="364"/>
      <c r="T17" s="364"/>
      <c r="U17" s="364"/>
      <c r="V17" s="256"/>
    </row>
    <row r="18" spans="1:22" ht="13.5" customHeight="1">
      <c r="A18" s="3" t="s">
        <v>35</v>
      </c>
      <c r="B18" s="3" t="s">
        <v>153</v>
      </c>
      <c r="C18" s="503">
        <v>6307</v>
      </c>
      <c r="D18" s="114">
        <v>359357.59</v>
      </c>
      <c r="E18" s="135">
        <f t="shared" si="0"/>
        <v>56.977578880608853</v>
      </c>
      <c r="F18" s="127">
        <v>5780</v>
      </c>
      <c r="G18" s="127"/>
      <c r="H18" s="135">
        <f t="shared" si="1"/>
        <v>365137.59</v>
      </c>
      <c r="I18" s="135">
        <f t="shared" si="2"/>
        <v>57.89402092912637</v>
      </c>
      <c r="J18" s="363">
        <v>77060</v>
      </c>
      <c r="O18" s="145"/>
      <c r="P18" s="367"/>
      <c r="Q18" s="256"/>
      <c r="R18" s="364"/>
      <c r="S18" s="364"/>
      <c r="T18" s="364"/>
      <c r="U18" s="364"/>
      <c r="V18" s="256"/>
    </row>
    <row r="19" spans="1:22" ht="13.5" customHeight="1">
      <c r="A19" s="3" t="s">
        <v>35</v>
      </c>
      <c r="B19" s="3" t="s">
        <v>154</v>
      </c>
      <c r="C19" s="503">
        <v>6594</v>
      </c>
      <c r="D19" s="114">
        <v>543174.93999999994</v>
      </c>
      <c r="E19" s="135">
        <f t="shared" si="0"/>
        <v>82.374118895966021</v>
      </c>
      <c r="F19" s="127">
        <v>40818.29</v>
      </c>
      <c r="G19" s="127"/>
      <c r="H19" s="135">
        <f t="shared" si="1"/>
        <v>583993.23</v>
      </c>
      <c r="I19" s="135">
        <f t="shared" si="2"/>
        <v>88.564335759781613</v>
      </c>
      <c r="J19" s="363">
        <v>80693</v>
      </c>
      <c r="O19" s="145"/>
      <c r="P19" s="367"/>
      <c r="Q19" s="256"/>
      <c r="R19" s="364"/>
      <c r="S19" s="364"/>
      <c r="T19" s="364"/>
      <c r="U19" s="364"/>
      <c r="V19" s="256"/>
    </row>
    <row r="20" spans="1:22" ht="13.5" customHeight="1">
      <c r="A20" s="3" t="s">
        <v>64</v>
      </c>
      <c r="B20" s="3" t="s">
        <v>155</v>
      </c>
      <c r="C20" s="503">
        <v>97001</v>
      </c>
      <c r="D20" s="114">
        <v>3208650</v>
      </c>
      <c r="E20" s="135">
        <f t="shared" si="0"/>
        <v>33.078524963660172</v>
      </c>
      <c r="F20" s="127">
        <v>138634</v>
      </c>
      <c r="G20" s="127"/>
      <c r="H20" s="135">
        <f t="shared" si="1"/>
        <v>3347284</v>
      </c>
      <c r="I20" s="135">
        <f t="shared" si="2"/>
        <v>34.507726724466757</v>
      </c>
      <c r="J20" s="363">
        <v>294932</v>
      </c>
      <c r="O20" s="145"/>
      <c r="P20" s="367"/>
      <c r="Q20" s="256"/>
      <c r="R20" s="364"/>
      <c r="S20" s="364"/>
      <c r="T20" s="364"/>
      <c r="U20" s="364"/>
      <c r="V20" s="256"/>
    </row>
    <row r="21" spans="1:22" ht="13.5" customHeight="1">
      <c r="A21" s="3" t="s">
        <v>33</v>
      </c>
      <c r="B21" s="3" t="s">
        <v>156</v>
      </c>
      <c r="C21" s="503">
        <v>14180</v>
      </c>
      <c r="D21" s="114">
        <v>628872.18000000005</v>
      </c>
      <c r="E21" s="135">
        <f t="shared" si="0"/>
        <v>44.349236953455573</v>
      </c>
      <c r="F21" s="127">
        <v>5750.04</v>
      </c>
      <c r="G21" s="127"/>
      <c r="H21" s="135">
        <f t="shared" si="1"/>
        <v>634622.22000000009</v>
      </c>
      <c r="I21" s="135">
        <f t="shared" si="2"/>
        <v>44.754740479548666</v>
      </c>
      <c r="J21" s="363">
        <v>93360</v>
      </c>
      <c r="O21" s="145"/>
      <c r="P21" s="367"/>
      <c r="Q21" s="256"/>
      <c r="R21" s="364"/>
      <c r="S21" s="364"/>
      <c r="T21" s="364"/>
      <c r="U21" s="364"/>
      <c r="V21" s="256"/>
    </row>
    <row r="22" spans="1:22" ht="13.5" customHeight="1">
      <c r="A22" s="3" t="s">
        <v>35</v>
      </c>
      <c r="B22" s="3" t="s">
        <v>157</v>
      </c>
      <c r="C22" s="503">
        <v>8059</v>
      </c>
      <c r="D22" s="114">
        <v>435652</v>
      </c>
      <c r="E22" s="135">
        <f t="shared" si="0"/>
        <v>54.057823551309099</v>
      </c>
      <c r="F22" s="127">
        <v>28518</v>
      </c>
      <c r="G22" s="127"/>
      <c r="H22" s="135">
        <f t="shared" si="1"/>
        <v>464170</v>
      </c>
      <c r="I22" s="135">
        <f t="shared" si="2"/>
        <v>57.596475989576874</v>
      </c>
      <c r="J22" s="363">
        <v>76406</v>
      </c>
      <c r="O22" s="368"/>
      <c r="P22" s="367"/>
      <c r="Q22" s="256"/>
      <c r="R22" s="364"/>
      <c r="S22" s="364"/>
      <c r="T22" s="364"/>
      <c r="U22" s="364"/>
      <c r="V22" s="256"/>
    </row>
    <row r="23" spans="1:22" ht="13.5" customHeight="1">
      <c r="A23" s="3" t="s">
        <v>35</v>
      </c>
      <c r="B23" s="3" t="s">
        <v>158</v>
      </c>
      <c r="C23" s="503">
        <v>6012</v>
      </c>
      <c r="D23" s="114">
        <v>342250.31</v>
      </c>
      <c r="E23" s="135">
        <f t="shared" si="0"/>
        <v>56.927862608117096</v>
      </c>
      <c r="F23" s="127"/>
      <c r="G23" s="127"/>
      <c r="H23" s="135">
        <f t="shared" si="1"/>
        <v>342250.31</v>
      </c>
      <c r="I23" s="135">
        <f t="shared" si="2"/>
        <v>56.927862608117096</v>
      </c>
      <c r="J23" s="363">
        <v>72521</v>
      </c>
      <c r="O23" s="145"/>
      <c r="P23" s="367"/>
      <c r="Q23" s="256"/>
      <c r="R23" s="364"/>
      <c r="S23" s="364"/>
      <c r="T23" s="364"/>
      <c r="U23" s="364"/>
      <c r="V23" s="256"/>
    </row>
    <row r="24" spans="1:22" ht="13.5" customHeight="1">
      <c r="A24" s="3" t="s">
        <v>23</v>
      </c>
      <c r="B24" s="3" t="s">
        <v>159</v>
      </c>
      <c r="C24" s="503">
        <v>65258</v>
      </c>
      <c r="D24" s="114">
        <v>2977489</v>
      </c>
      <c r="E24" s="135">
        <f t="shared" si="0"/>
        <v>45.626421281681942</v>
      </c>
      <c r="F24" s="127">
        <v>34346</v>
      </c>
      <c r="G24" s="127"/>
      <c r="H24" s="135">
        <f t="shared" si="1"/>
        <v>3011835</v>
      </c>
      <c r="I24" s="135">
        <f t="shared" si="2"/>
        <v>46.152732232063499</v>
      </c>
      <c r="J24" s="363">
        <v>215711</v>
      </c>
      <c r="O24" s="145"/>
      <c r="P24" s="367"/>
      <c r="Q24" s="256"/>
      <c r="R24" s="364"/>
      <c r="S24" s="364"/>
      <c r="T24" s="364"/>
      <c r="U24" s="364"/>
      <c r="V24" s="256"/>
    </row>
    <row r="25" spans="1:22" ht="13.5" customHeight="1">
      <c r="A25" s="3" t="s">
        <v>27</v>
      </c>
      <c r="B25" s="3" t="s">
        <v>160</v>
      </c>
      <c r="C25" s="503">
        <v>3134</v>
      </c>
      <c r="D25" s="114">
        <v>201230</v>
      </c>
      <c r="E25" s="135">
        <f t="shared" si="0"/>
        <v>64.208679004467129</v>
      </c>
      <c r="F25" s="127"/>
      <c r="G25" s="127"/>
      <c r="H25" s="135">
        <f t="shared" si="1"/>
        <v>201230</v>
      </c>
      <c r="I25" s="135">
        <f t="shared" si="2"/>
        <v>64.208679004467129</v>
      </c>
      <c r="J25" s="363">
        <v>66194</v>
      </c>
      <c r="O25" s="368"/>
      <c r="P25" s="367"/>
      <c r="Q25" s="256"/>
      <c r="R25" s="364"/>
      <c r="S25" s="364"/>
      <c r="T25" s="364"/>
      <c r="U25" s="364"/>
      <c r="V25" s="256"/>
    </row>
    <row r="26" spans="1:22" ht="13.5" customHeight="1">
      <c r="A26" s="3" t="s">
        <v>35</v>
      </c>
      <c r="B26" s="3" t="s">
        <v>161</v>
      </c>
      <c r="C26" s="503">
        <v>5953</v>
      </c>
      <c r="D26" s="114">
        <v>404469.26</v>
      </c>
      <c r="E26" s="135">
        <f t="shared" si="0"/>
        <v>67.943769527969096</v>
      </c>
      <c r="F26" s="127"/>
      <c r="G26" s="127"/>
      <c r="H26" s="135">
        <f t="shared" si="1"/>
        <v>404469.26</v>
      </c>
      <c r="I26" s="135">
        <f t="shared" si="2"/>
        <v>67.943769527969096</v>
      </c>
      <c r="J26" s="363">
        <v>79255</v>
      </c>
      <c r="O26" s="145"/>
      <c r="P26" s="367"/>
      <c r="Q26" s="256"/>
      <c r="R26" s="364"/>
      <c r="S26" s="364"/>
      <c r="T26" s="364"/>
      <c r="U26" s="364"/>
      <c r="V26" s="256"/>
    </row>
    <row r="27" spans="1:22" ht="13.5" customHeight="1">
      <c r="A27" s="3" t="s">
        <v>27</v>
      </c>
      <c r="B27" s="3" t="s">
        <v>162</v>
      </c>
      <c r="C27" s="503">
        <v>2697</v>
      </c>
      <c r="D27" s="114">
        <v>452452.84</v>
      </c>
      <c r="E27" s="135">
        <f t="shared" si="0"/>
        <v>167.76152762328513</v>
      </c>
      <c r="F27" s="127">
        <v>7281.76</v>
      </c>
      <c r="G27" s="127"/>
      <c r="H27" s="135">
        <f t="shared" si="1"/>
        <v>459734.60000000003</v>
      </c>
      <c r="I27" s="135">
        <f t="shared" si="2"/>
        <v>170.46147571375604</v>
      </c>
      <c r="J27" s="363">
        <v>67245</v>
      </c>
      <c r="O27" s="145"/>
      <c r="P27" s="367"/>
      <c r="Q27" s="256"/>
      <c r="R27" s="364"/>
      <c r="S27" s="364"/>
      <c r="T27" s="364"/>
      <c r="U27" s="364"/>
      <c r="V27" s="256"/>
    </row>
    <row r="28" spans="1:22" ht="14.25" customHeight="1">
      <c r="A28" s="3" t="s">
        <v>35</v>
      </c>
      <c r="B28" s="3" t="s">
        <v>163</v>
      </c>
      <c r="C28" s="503">
        <v>9278</v>
      </c>
      <c r="D28" s="114">
        <v>793617.28</v>
      </c>
      <c r="E28" s="135">
        <f t="shared" si="0"/>
        <v>85.537538262556595</v>
      </c>
      <c r="F28" s="127"/>
      <c r="G28" s="127"/>
      <c r="H28" s="135">
        <f t="shared" si="1"/>
        <v>793617.28</v>
      </c>
      <c r="I28" s="135">
        <f t="shared" si="2"/>
        <v>85.537538262556595</v>
      </c>
      <c r="J28" s="363">
        <v>87458</v>
      </c>
      <c r="O28" s="368"/>
      <c r="P28" s="367"/>
      <c r="Q28" s="256"/>
      <c r="R28" s="364"/>
      <c r="S28" s="364"/>
      <c r="T28" s="364"/>
      <c r="U28" s="364"/>
      <c r="V28" s="256"/>
    </row>
    <row r="29" spans="1:22" ht="13.5" customHeight="1">
      <c r="A29" s="3" t="s">
        <v>55</v>
      </c>
      <c r="B29" s="3" t="s">
        <v>164</v>
      </c>
      <c r="C29" s="503">
        <v>74295</v>
      </c>
      <c r="D29" s="114">
        <v>6530290.3899999997</v>
      </c>
      <c r="E29" s="135">
        <f t="shared" si="0"/>
        <v>87.896768153980744</v>
      </c>
      <c r="F29" s="127">
        <v>210250.07</v>
      </c>
      <c r="G29" s="127"/>
      <c r="H29" s="135">
        <f t="shared" si="1"/>
        <v>6740540.46</v>
      </c>
      <c r="I29" s="135">
        <f t="shared" si="2"/>
        <v>90.726703815869172</v>
      </c>
      <c r="J29" s="363">
        <v>237170</v>
      </c>
      <c r="O29" s="145"/>
      <c r="P29" s="367"/>
      <c r="Q29" s="256"/>
      <c r="R29" s="364"/>
      <c r="S29" s="364"/>
      <c r="T29" s="364"/>
      <c r="U29" s="364"/>
      <c r="V29" s="256"/>
    </row>
    <row r="30" spans="1:22" ht="13.5" customHeight="1">
      <c r="A30" s="3" t="s">
        <v>27</v>
      </c>
      <c r="B30" s="3" t="s">
        <v>165</v>
      </c>
      <c r="C30" s="503">
        <v>3613</v>
      </c>
      <c r="D30" s="114">
        <v>244380.78</v>
      </c>
      <c r="E30" s="135">
        <f t="shared" si="0"/>
        <v>67.639296983116523</v>
      </c>
      <c r="F30" s="127">
        <v>26745.62</v>
      </c>
      <c r="G30" s="127"/>
      <c r="H30" s="135">
        <f t="shared" si="1"/>
        <v>271126.40000000002</v>
      </c>
      <c r="I30" s="135">
        <f t="shared" si="2"/>
        <v>75.041904234707999</v>
      </c>
      <c r="J30" s="363">
        <v>69428</v>
      </c>
      <c r="O30" s="145"/>
      <c r="P30" s="367"/>
      <c r="Q30" s="256"/>
      <c r="R30" s="364"/>
      <c r="S30" s="364"/>
      <c r="T30" s="364"/>
      <c r="U30" s="364"/>
      <c r="V30" s="256"/>
    </row>
    <row r="31" spans="1:22" ht="13.5" customHeight="1">
      <c r="A31" s="3" t="s">
        <v>35</v>
      </c>
      <c r="B31" s="379" t="s">
        <v>166</v>
      </c>
      <c r="C31" s="503">
        <v>7053</v>
      </c>
      <c r="D31" s="114">
        <v>503879.71</v>
      </c>
      <c r="E31" s="135">
        <f t="shared" si="0"/>
        <v>71.441898482915079</v>
      </c>
      <c r="F31" s="127">
        <v>54914.11</v>
      </c>
      <c r="G31" s="127"/>
      <c r="H31" s="135">
        <f t="shared" si="1"/>
        <v>558793.82000000007</v>
      </c>
      <c r="I31" s="135">
        <f t="shared" si="2"/>
        <v>79.22782078548137</v>
      </c>
      <c r="J31" s="363">
        <v>76721</v>
      </c>
      <c r="O31" s="145"/>
      <c r="P31" s="367"/>
      <c r="Q31" s="256"/>
      <c r="R31" s="364"/>
      <c r="S31" s="364"/>
      <c r="T31" s="364"/>
      <c r="U31" s="364"/>
      <c r="V31" s="256"/>
    </row>
    <row r="32" spans="1:22" ht="13.5" customHeight="1">
      <c r="A32" s="3" t="s">
        <v>55</v>
      </c>
      <c r="B32" s="3" t="s">
        <v>167</v>
      </c>
      <c r="C32" s="503">
        <v>81189</v>
      </c>
      <c r="D32" s="114">
        <v>6153857.4000000004</v>
      </c>
      <c r="E32" s="135">
        <f t="shared" si="0"/>
        <v>75.796689206665931</v>
      </c>
      <c r="F32" s="127">
        <v>424815.83</v>
      </c>
      <c r="G32" s="127"/>
      <c r="H32" s="135">
        <f t="shared" si="1"/>
        <v>6578673.2300000004</v>
      </c>
      <c r="I32" s="135">
        <f t="shared" si="2"/>
        <v>81.029120077843061</v>
      </c>
      <c r="J32" s="363">
        <v>252421</v>
      </c>
      <c r="O32" s="145"/>
      <c r="P32" s="367"/>
      <c r="Q32" s="256"/>
      <c r="R32" s="364"/>
      <c r="S32" s="364"/>
      <c r="T32" s="364"/>
      <c r="U32" s="364"/>
      <c r="V32" s="256"/>
    </row>
    <row r="33" spans="1:22" ht="13.5" customHeight="1">
      <c r="A33" s="3" t="s">
        <v>23</v>
      </c>
      <c r="B33" s="3" t="s">
        <v>168</v>
      </c>
      <c r="C33" s="503">
        <v>51134</v>
      </c>
      <c r="D33" s="114">
        <v>1845061.52</v>
      </c>
      <c r="E33" s="135">
        <f t="shared" si="0"/>
        <v>36.082870888254391</v>
      </c>
      <c r="F33" s="127">
        <v>189865.25</v>
      </c>
      <c r="G33" s="127"/>
      <c r="H33" s="135">
        <f t="shared" si="1"/>
        <v>2034926.77</v>
      </c>
      <c r="I33" s="135">
        <f t="shared" si="2"/>
        <v>39.795962960065708</v>
      </c>
      <c r="J33" s="363">
        <v>180610</v>
      </c>
      <c r="O33" s="145"/>
      <c r="P33" s="367"/>
      <c r="Q33" s="256"/>
      <c r="R33" s="364"/>
      <c r="S33" s="364"/>
      <c r="T33" s="364"/>
      <c r="U33" s="364"/>
      <c r="V33" s="256"/>
    </row>
    <row r="34" spans="1:22" ht="13.5" customHeight="1">
      <c r="A34" s="3" t="s">
        <v>87</v>
      </c>
      <c r="B34" s="3" t="s">
        <v>169</v>
      </c>
      <c r="C34" s="503">
        <v>53149</v>
      </c>
      <c r="D34" s="114">
        <v>1631834.87</v>
      </c>
      <c r="E34" s="135">
        <f t="shared" si="0"/>
        <v>30.703021129278071</v>
      </c>
      <c r="F34" s="127">
        <v>29521.94</v>
      </c>
      <c r="G34" s="127"/>
      <c r="H34" s="135">
        <f t="shared" si="1"/>
        <v>1661356.81</v>
      </c>
      <c r="I34" s="135">
        <f t="shared" si="2"/>
        <v>31.258477299666975</v>
      </c>
      <c r="J34" s="363">
        <v>184865</v>
      </c>
      <c r="O34" s="145"/>
      <c r="P34" s="367"/>
      <c r="Q34" s="145"/>
      <c r="R34" s="145"/>
      <c r="S34" s="145"/>
      <c r="T34" s="364"/>
      <c r="U34" s="364"/>
      <c r="V34" s="256"/>
    </row>
    <row r="35" spans="1:22" ht="13.5" customHeight="1">
      <c r="A35" s="3" t="s">
        <v>104</v>
      </c>
      <c r="B35" s="3" t="s">
        <v>170</v>
      </c>
      <c r="C35" s="503">
        <v>218114</v>
      </c>
      <c r="D35" s="114">
        <v>12543682.890000001</v>
      </c>
      <c r="E35" s="135">
        <f t="shared" si="0"/>
        <v>57.509755861613655</v>
      </c>
      <c r="F35" s="127">
        <v>1229831.8999999999</v>
      </c>
      <c r="G35" s="127"/>
      <c r="H35" s="135">
        <f t="shared" si="1"/>
        <v>13773514.790000001</v>
      </c>
      <c r="I35" s="135">
        <f t="shared" si="2"/>
        <v>63.148238031488127</v>
      </c>
      <c r="J35" s="363">
        <v>587043</v>
      </c>
      <c r="O35" s="145"/>
      <c r="P35" s="367"/>
      <c r="Q35" s="145"/>
      <c r="R35" s="145"/>
      <c r="S35" s="369"/>
      <c r="T35" s="369"/>
      <c r="U35" s="369"/>
      <c r="V35" s="256"/>
    </row>
    <row r="36" spans="1:22" ht="13.5" customHeight="1">
      <c r="A36" s="3" t="s">
        <v>48</v>
      </c>
      <c r="B36" s="3" t="s">
        <v>171</v>
      </c>
      <c r="C36" s="503">
        <v>59387</v>
      </c>
      <c r="D36" s="114">
        <v>6157358.0199999996</v>
      </c>
      <c r="E36" s="135">
        <f t="shared" si="0"/>
        <v>103.681917254618</v>
      </c>
      <c r="F36" s="127">
        <v>434465.01</v>
      </c>
      <c r="G36" s="127"/>
      <c r="H36" s="135">
        <f t="shared" si="1"/>
        <v>6591823.0299999993</v>
      </c>
      <c r="I36" s="135">
        <f t="shared" si="2"/>
        <v>110.99774411908329</v>
      </c>
      <c r="J36" s="363">
        <v>200052</v>
      </c>
      <c r="O36" s="145"/>
      <c r="P36" s="367"/>
      <c r="Q36" s="256"/>
      <c r="R36" s="256"/>
      <c r="S36" s="256"/>
      <c r="T36" s="256"/>
      <c r="U36" s="256"/>
      <c r="V36" s="256"/>
    </row>
    <row r="37" spans="1:22" ht="13.5" customHeight="1">
      <c r="A37" s="3" t="s">
        <v>33</v>
      </c>
      <c r="B37" s="3" t="s">
        <v>172</v>
      </c>
      <c r="C37" s="503">
        <v>17087</v>
      </c>
      <c r="D37" s="114">
        <v>452815.45</v>
      </c>
      <c r="E37" s="135">
        <f t="shared" si="0"/>
        <v>26.500582314039914</v>
      </c>
      <c r="F37" s="127">
        <v>108276.33</v>
      </c>
      <c r="G37" s="127"/>
      <c r="H37" s="135">
        <f>SUM(F37+D37)</f>
        <v>561091.78</v>
      </c>
      <c r="I37" s="135">
        <f t="shared" si="2"/>
        <v>32.837348861707731</v>
      </c>
      <c r="J37" s="363">
        <v>97747</v>
      </c>
      <c r="O37" s="145"/>
      <c r="P37" s="367"/>
      <c r="Q37" s="145"/>
      <c r="R37" s="145"/>
      <c r="S37" s="70"/>
      <c r="U37" s="260"/>
      <c r="V37" s="256"/>
    </row>
    <row r="38" spans="1:22">
      <c r="B38" s="3"/>
      <c r="C38" s="329"/>
      <c r="D38" s="114"/>
      <c r="E38" s="135"/>
      <c r="F38" s="127"/>
      <c r="G38" s="127"/>
      <c r="H38" s="135"/>
      <c r="I38" s="135"/>
      <c r="J38" s="256"/>
      <c r="O38" s="12"/>
      <c r="P38" s="12"/>
      <c r="Q38" s="12"/>
      <c r="R38" s="256"/>
    </row>
    <row r="39" spans="1:22">
      <c r="A39" s="6" t="s">
        <v>84</v>
      </c>
      <c r="C39" s="114"/>
      <c r="D39" s="114"/>
      <c r="E39" s="114"/>
      <c r="F39" s="127"/>
      <c r="G39" s="127"/>
      <c r="H39" s="114"/>
      <c r="I39" s="256"/>
      <c r="J39"/>
    </row>
    <row r="40" spans="1:22">
      <c r="A40" s="3" t="s">
        <v>137</v>
      </c>
      <c r="C40" s="114"/>
      <c r="D40" s="114"/>
      <c r="E40" s="114"/>
      <c r="F40" s="127"/>
      <c r="G40" s="127"/>
      <c r="H40" s="114"/>
      <c r="I40" s="256"/>
      <c r="J40"/>
    </row>
    <row r="41" spans="1:22">
      <c r="A41" s="580"/>
      <c r="B41" s="580"/>
      <c r="C41" s="580"/>
      <c r="D41" s="580"/>
      <c r="E41" s="580"/>
      <c r="F41" s="580"/>
      <c r="G41" s="580"/>
      <c r="H41" s="580"/>
      <c r="I41" s="580"/>
      <c r="J41" s="580"/>
    </row>
    <row r="42" spans="1:22">
      <c r="A42" s="580"/>
      <c r="B42" s="580"/>
      <c r="C42" s="580"/>
      <c r="D42" s="580"/>
      <c r="E42" s="580"/>
      <c r="F42" s="580"/>
      <c r="G42" s="580"/>
      <c r="H42" s="580"/>
      <c r="I42" s="580"/>
      <c r="J42" s="580"/>
    </row>
    <row r="43" spans="1:22">
      <c r="B43" s="68" t="s">
        <v>173</v>
      </c>
      <c r="C43" s="330">
        <f>SUM(C6:C37,'Expenditure &amp; Subsidy G-Q'!C7:C53,'Expenditure &amp; Subsidy A-G'!C7:C54)</f>
        <v>8086952</v>
      </c>
      <c r="D43" s="330">
        <f>SUM(D6:D37,'Expenditure &amp; Subsidy G-Q'!D7:D53,'Expenditure &amp; Subsidy A-G'!D7:D54)</f>
        <v>373215947.5999999</v>
      </c>
      <c r="E43" s="114"/>
      <c r="F43" s="537">
        <f>SUM(F6:F37,'Expenditure &amp; Subsidy G-Q'!F7:F53,'Expenditure &amp; Subsidy A-G'!F7:F54)</f>
        <v>54891345.000000007</v>
      </c>
      <c r="G43" s="331"/>
      <c r="H43" s="537">
        <f>SUM(H6:H37,'Expenditure &amp; Subsidy G-Q'!H7:H53,'Expenditure &amp; Subsidy A-G'!H7:H54)</f>
        <v>428107292.59999996</v>
      </c>
      <c r="I43" s="256"/>
      <c r="J43" s="330">
        <f>SUM(J6:J37,'Expenditure &amp; Subsidy G-Q'!J7:J53,'Expenditure &amp; Subsidy A-G'!J7:J54)</f>
        <v>27111052</v>
      </c>
      <c r="K43" s="77"/>
    </row>
    <row r="44" spans="1:22">
      <c r="C44" s="114"/>
      <c r="D44" s="114"/>
      <c r="E44" s="114"/>
      <c r="F44" s="127"/>
      <c r="G44" s="127"/>
      <c r="H44" s="114"/>
      <c r="I44" s="256"/>
      <c r="J44"/>
    </row>
    <row r="45" spans="1:22">
      <c r="C45" s="114"/>
      <c r="D45" s="114"/>
      <c r="E45" s="114"/>
      <c r="F45" s="127"/>
      <c r="G45" s="127"/>
      <c r="H45" s="114"/>
      <c r="I45" s="256"/>
      <c r="J45"/>
    </row>
    <row r="46" spans="1:22">
      <c r="B46" s="8" t="s">
        <v>174</v>
      </c>
      <c r="C46" s="30">
        <f>AVERAGE(C6:C37,'Expenditure &amp; Subsidy G-Q'!C7:C53,'Expenditure &amp; Subsidy A-G'!C7:C54)</f>
        <v>63676.787401574802</v>
      </c>
      <c r="D46" s="30">
        <f>AVERAGE(D6:D37,'Expenditure &amp; Subsidy G-Q'!D7:D53,'Expenditure &amp; Subsidy A-G'!D7:D54)</f>
        <v>2938708.2488188967</v>
      </c>
      <c r="E46" s="62">
        <f>D43/C43</f>
        <v>46.150384916344244</v>
      </c>
      <c r="F46" s="30">
        <f>AVERAGE(F6:F37,'Expenditure &amp; Subsidy G-Q'!F7:F53,'Expenditure &amp; Subsidy A-G'!F7:F54)</f>
        <v>513003.22429906548</v>
      </c>
      <c r="G46" s="30"/>
      <c r="H46" s="30">
        <f>AVERAGE(H6:H37,'Expenditure &amp; Subsidy G-Q'!H7:H53,'Expenditure &amp; Subsidy A-G'!H7:H54)</f>
        <v>3370923.5637795273</v>
      </c>
      <c r="I46" s="62">
        <f>H43/C43</f>
        <v>52.938028147069495</v>
      </c>
      <c r="J46" s="30">
        <f>AVERAGE(J6:J37,'Expenditure &amp; Subsidy G-Q'!J7:J53,'Expenditure &amp; Subsidy A-G'!J7:J54)</f>
        <v>213472.85039370079</v>
      </c>
    </row>
    <row r="47" spans="1:22">
      <c r="B47" s="8" t="s">
        <v>175</v>
      </c>
      <c r="C47" s="30">
        <f>MEDIAN(C6:C37,'Expenditure &amp; Subsidy G-Q'!C7:C53,'Expenditure &amp; Subsidy A-G'!C7:C54)</f>
        <v>25251</v>
      </c>
      <c r="D47" s="30">
        <f>MEDIAN(D6:D37,'Expenditure &amp; Subsidy G-Q'!D7:D53,'Expenditure &amp; Subsidy A-G'!D7:D54)</f>
        <v>1243855.0900000001</v>
      </c>
      <c r="E47" s="62">
        <f>MEDIAN(E6:E37,'Expenditure &amp; Subsidy G-Q'!E7:E53,'Expenditure &amp; Subsidy A-G'!E7:E54)</f>
        <v>48.473938273886525</v>
      </c>
      <c r="F47" s="30">
        <f>MEDIAN(F6:F37,'Expenditure &amp; Subsidy G-Q'!F7:F53,'Expenditure &amp; Subsidy A-G'!F7:F54)</f>
        <v>168278.16</v>
      </c>
      <c r="G47" s="30"/>
      <c r="H47" s="30">
        <f>MEDIAN(H6:H37,'Expenditure &amp; Subsidy G-Q'!H7:H53,'Expenditure &amp; Subsidy A-G'!H7:H54)</f>
        <v>1332761.1100000001</v>
      </c>
      <c r="I47" s="62">
        <f>MEDIAN(I6:I37,'Expenditure &amp; Subsidy G-Q'!I7:I53,'Expenditure &amp; Subsidy A-G'!I7:I54)</f>
        <v>54.486221436515606</v>
      </c>
      <c r="J47" s="30">
        <f>MEDIAN(J6:J37,'Expenditure &amp; Subsidy G-Q'!J7:J53,'Expenditure &amp; Subsidy A-G'!J7:J54)</f>
        <v>121758</v>
      </c>
    </row>
    <row r="48" spans="1:22">
      <c r="B48" s="8" t="s">
        <v>176</v>
      </c>
      <c r="C48" s="30">
        <f>MAX(C6:C37,'Expenditure &amp; Subsidy G-Q'!C7:C53,'Expenditure &amp; Subsidy A-G'!C7:C54)</f>
        <v>377917</v>
      </c>
      <c r="D48" s="30">
        <f>MAX(D6:D37,'Expenditure &amp; Subsidy G-Q'!D7:D53,'Expenditure &amp; Subsidy A-G'!D7:D54)</f>
        <v>20366939.149999999</v>
      </c>
      <c r="E48" s="62">
        <f>MAX(E6:E37,'Expenditure &amp; Subsidy G-Q'!E7:E53,'Expenditure &amp; Subsidy A-G'!E7:E54)</f>
        <v>169.07232432432431</v>
      </c>
      <c r="F48" s="30">
        <f>MAX(F6:F37,'Expenditure &amp; Subsidy G-Q'!F7:F53,'Expenditure &amp; Subsidy A-G'!F7:F54)</f>
        <v>10388967.09</v>
      </c>
      <c r="G48" s="30"/>
      <c r="H48" s="30">
        <f>MAX(H6:H37,'Expenditure &amp; Subsidy G-Q'!H7:H53,'Expenditure &amp; Subsidy A-G'!H7:H54)</f>
        <v>23903990.030000001</v>
      </c>
      <c r="I48" s="62">
        <f>MAX(I6:I37,'Expenditure &amp; Subsidy G-Q'!I7:I53,'Expenditure &amp; Subsidy A-G'!I7:I54)</f>
        <v>244.37731482105548</v>
      </c>
      <c r="J48" s="30">
        <f>MAX(J6:J37,'Expenditure &amp; Subsidy G-Q'!J7:J53,'Expenditure &amp; Subsidy A-G'!J7:J54)</f>
        <v>976651</v>
      </c>
    </row>
    <row r="49" spans="1:10">
      <c r="B49" s="8" t="s">
        <v>177</v>
      </c>
      <c r="C49" s="30">
        <f>MIN(C6:C37,'Expenditure &amp; Subsidy G-Q'!C7:C53,'Expenditure &amp; Subsidy A-G'!C7:C54)</f>
        <v>1611</v>
      </c>
      <c r="D49" s="30">
        <f>MIN(D6:D37,'Expenditure &amp; Subsidy G-Q'!D7:D53,'Expenditure &amp; Subsidy A-G'!D7:D54)</f>
        <v>91405.17</v>
      </c>
      <c r="E49" s="62">
        <f>MIN(E6:E37,'Expenditure &amp; Subsidy G-Q'!E7:E53,'Expenditure &amp; Subsidy A-G'!E7:E54)</f>
        <v>21.777565531147193</v>
      </c>
      <c r="F49" s="30">
        <f>MIN(F6:F37,'Expenditure &amp; Subsidy G-Q'!F7:F53,'Expenditure &amp; Subsidy A-G'!F7:F54)</f>
        <v>4456.3999999999996</v>
      </c>
      <c r="G49" s="30"/>
      <c r="H49" s="30">
        <f>MIN(H6:H37,'Expenditure &amp; Subsidy G-Q'!H7:H53,'Expenditure &amp; Subsidy A-G'!H7:H54)</f>
        <v>107176.05</v>
      </c>
      <c r="I49" s="62">
        <f>MIN(I6:I37,'Expenditure &amp; Subsidy G-Q'!I7:I53,'Expenditure &amp; Subsidy A-G'!I7:I54)</f>
        <v>26.024408362517246</v>
      </c>
      <c r="J49" s="30">
        <f>MIN(J6:J37,'Expenditure &amp; Subsidy G-Q'!J7:J53,'Expenditure &amp; Subsidy A-G'!J7:J54)</f>
        <v>65742</v>
      </c>
    </row>
    <row r="50" spans="1:10" ht="11.25" customHeight="1">
      <c r="C50" s="158"/>
      <c r="D50" s="158"/>
      <c r="E50" s="272"/>
      <c r="F50" s="158"/>
      <c r="G50" s="158"/>
      <c r="H50" s="158"/>
      <c r="I50" s="158"/>
      <c r="J50" s="158"/>
    </row>
    <row r="51" spans="1:10">
      <c r="C51" s="19"/>
    </row>
    <row r="52" spans="1:10">
      <c r="A52" s="3"/>
      <c r="B52" s="3"/>
      <c r="C52" s="19"/>
    </row>
    <row r="53" spans="1:10">
      <c r="C53" s="19"/>
    </row>
    <row r="54" spans="1:10">
      <c r="C54" s="135"/>
      <c r="D54" s="135"/>
      <c r="E54" s="135"/>
      <c r="F54" s="135"/>
      <c r="G54" s="135"/>
      <c r="H54" s="135"/>
      <c r="I54" s="135"/>
      <c r="J54" s="135"/>
    </row>
    <row r="55" spans="1:10">
      <c r="C55" s="135"/>
      <c r="D55" s="135"/>
      <c r="E55" s="135"/>
      <c r="F55" s="135"/>
      <c r="G55" s="135"/>
      <c r="H55" s="135"/>
      <c r="I55" s="135"/>
      <c r="J55" s="135"/>
    </row>
    <row r="56" spans="1:10">
      <c r="C56" s="135"/>
      <c r="D56" s="135"/>
      <c r="E56" s="135"/>
      <c r="F56" s="135"/>
      <c r="G56" s="135"/>
      <c r="H56" s="135"/>
      <c r="I56" s="135"/>
      <c r="J56" s="135"/>
    </row>
    <row r="57" spans="1:10">
      <c r="C57" s="135"/>
      <c r="D57" s="135"/>
      <c r="E57" s="135"/>
      <c r="F57" s="135"/>
      <c r="G57" s="135"/>
      <c r="H57" s="135"/>
      <c r="I57" s="135"/>
      <c r="J57" s="135"/>
    </row>
    <row r="58" spans="1:10">
      <c r="C58" s="19"/>
    </row>
    <row r="59" spans="1:10">
      <c r="C59" s="19"/>
    </row>
    <row r="60" spans="1:10">
      <c r="C60" s="19"/>
    </row>
    <row r="61" spans="1:10">
      <c r="C61" s="19"/>
    </row>
    <row r="62" spans="1:10">
      <c r="C62" s="19"/>
    </row>
    <row r="63" spans="1:10">
      <c r="C63" s="19"/>
    </row>
    <row r="64" spans="1:10">
      <c r="C64" s="19"/>
    </row>
    <row r="65" spans="3:3">
      <c r="C65" s="19"/>
    </row>
    <row r="66" spans="3:3">
      <c r="C66" s="19"/>
    </row>
    <row r="67" spans="3:3">
      <c r="C67" s="19"/>
    </row>
    <row r="68" spans="3:3">
      <c r="C68" s="19"/>
    </row>
    <row r="69" spans="3:3">
      <c r="C69" s="19"/>
    </row>
    <row r="70" spans="3:3">
      <c r="C70" s="19"/>
    </row>
    <row r="71" spans="3:3">
      <c r="C71" s="19"/>
    </row>
    <row r="72" spans="3:3">
      <c r="C72" s="19"/>
    </row>
    <row r="73" spans="3:3">
      <c r="C73" s="19"/>
    </row>
    <row r="74" spans="3:3">
      <c r="C74" s="19"/>
    </row>
    <row r="75" spans="3:3">
      <c r="C75" s="19"/>
    </row>
    <row r="76" spans="3:3">
      <c r="C76" s="19"/>
    </row>
    <row r="77" spans="3:3">
      <c r="C77" s="19"/>
    </row>
    <row r="78" spans="3:3">
      <c r="C78" s="19"/>
    </row>
    <row r="79" spans="3:3">
      <c r="C79" s="19"/>
    </row>
    <row r="80" spans="3:3">
      <c r="C80" s="19"/>
    </row>
    <row r="81" spans="3:3">
      <c r="C81" s="19"/>
    </row>
    <row r="82" spans="3:3">
      <c r="C82" s="19"/>
    </row>
    <row r="83" spans="3:3">
      <c r="C83" s="19"/>
    </row>
    <row r="84" spans="3:3">
      <c r="C84" s="19"/>
    </row>
    <row r="85" spans="3:3">
      <c r="C85" s="19"/>
    </row>
    <row r="86" spans="3:3">
      <c r="C86" s="19"/>
    </row>
    <row r="87" spans="3:3">
      <c r="C87" s="19"/>
    </row>
    <row r="88" spans="3:3">
      <c r="C88" s="19"/>
    </row>
    <row r="89" spans="3:3">
      <c r="C89" s="19"/>
    </row>
    <row r="90" spans="3:3">
      <c r="C90" s="19"/>
    </row>
    <row r="91" spans="3:3">
      <c r="C91" s="19"/>
    </row>
    <row r="92" spans="3:3">
      <c r="C92" s="19"/>
    </row>
    <row r="93" spans="3:3">
      <c r="C93" s="19"/>
    </row>
    <row r="94" spans="3:3">
      <c r="C94" s="19"/>
    </row>
    <row r="95" spans="3:3">
      <c r="C95" s="19"/>
    </row>
    <row r="96" spans="3:3">
      <c r="C96" s="19"/>
    </row>
    <row r="97" spans="3:3">
      <c r="C97" s="19"/>
    </row>
    <row r="98" spans="3:3">
      <c r="C98" s="19"/>
    </row>
    <row r="99" spans="3:3">
      <c r="C99" s="19"/>
    </row>
    <row r="100" spans="3:3">
      <c r="C100" s="19"/>
    </row>
    <row r="101" spans="3:3">
      <c r="C101" s="19"/>
    </row>
    <row r="102" spans="3:3">
      <c r="C102" s="19"/>
    </row>
    <row r="103" spans="3:3">
      <c r="C103" s="19"/>
    </row>
    <row r="104" spans="3:3">
      <c r="C104" s="19"/>
    </row>
    <row r="105" spans="3:3">
      <c r="C105" s="19"/>
    </row>
    <row r="106" spans="3:3">
      <c r="C106" s="19"/>
    </row>
    <row r="107" spans="3:3">
      <c r="C107" s="19"/>
    </row>
    <row r="108" spans="3:3">
      <c r="C108" s="19"/>
    </row>
    <row r="109" spans="3:3">
      <c r="C109" s="19"/>
    </row>
    <row r="110" spans="3:3">
      <c r="C110" s="19"/>
    </row>
    <row r="111" spans="3:3">
      <c r="C111" s="19"/>
    </row>
    <row r="112" spans="3:3">
      <c r="C112" s="19"/>
    </row>
    <row r="113" spans="3:3">
      <c r="C113" s="19"/>
    </row>
    <row r="114" spans="3:3">
      <c r="C114" s="19"/>
    </row>
    <row r="115" spans="3:3">
      <c r="C115" s="19"/>
    </row>
    <row r="116" spans="3:3">
      <c r="C116" s="19"/>
    </row>
    <row r="117" spans="3:3">
      <c r="C117" s="19"/>
    </row>
    <row r="118" spans="3:3">
      <c r="C118" s="19"/>
    </row>
    <row r="119" spans="3:3">
      <c r="C119" s="19"/>
    </row>
    <row r="120" spans="3:3">
      <c r="C120" s="19"/>
    </row>
    <row r="121" spans="3:3">
      <c r="C121" s="19"/>
    </row>
    <row r="122" spans="3:3">
      <c r="C122" s="19"/>
    </row>
    <row r="123" spans="3:3">
      <c r="C123" s="19"/>
    </row>
    <row r="124" spans="3:3">
      <c r="C124" s="19"/>
    </row>
    <row r="125" spans="3:3">
      <c r="C125" s="19"/>
    </row>
    <row r="126" spans="3:3">
      <c r="C126" s="19"/>
    </row>
    <row r="127" spans="3:3">
      <c r="C127" s="19"/>
    </row>
    <row r="128" spans="3:3">
      <c r="C128" s="19"/>
    </row>
    <row r="129" spans="3:3">
      <c r="C129" s="19"/>
    </row>
  </sheetData>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K686"/>
  <sheetViews>
    <sheetView zoomScaleNormal="100" workbookViewId="0">
      <pane ySplit="3" topLeftCell="A4" activePane="bottomLeft" state="frozen"/>
      <selection activeCell="J2" sqref="J2"/>
      <selection pane="bottomLeft" activeCell="F3" sqref="F3"/>
    </sheetView>
  </sheetViews>
  <sheetFormatPr defaultColWidth="9.140625" defaultRowHeight="14.25" customHeight="1"/>
  <cols>
    <col min="1" max="1" width="18.85546875" customWidth="1"/>
    <col min="2" max="2" width="16.42578125" style="37" customWidth="1"/>
    <col min="3" max="3" width="15.140625" style="37" customWidth="1"/>
    <col min="4" max="4" width="16" style="37" customWidth="1"/>
    <col min="5" max="5" width="15.28515625" style="37" customWidth="1"/>
    <col min="6" max="6" width="23.140625" customWidth="1"/>
    <col min="7" max="7" width="10" bestFit="1" customWidth="1"/>
    <col min="8" max="8" width="10.28515625" bestFit="1" customWidth="1"/>
    <col min="9" max="10" width="10.42578125" bestFit="1" customWidth="1"/>
    <col min="11" max="11" width="24.85546875" bestFit="1" customWidth="1"/>
  </cols>
  <sheetData>
    <row r="1" spans="1:11" ht="16.5" customHeight="1">
      <c r="A1" s="10" t="s">
        <v>420</v>
      </c>
      <c r="F1" s="3"/>
      <c r="G1" s="3"/>
      <c r="H1" s="3"/>
      <c r="I1" s="3"/>
      <c r="J1" s="3"/>
    </row>
    <row r="2" spans="1:11" ht="9.6" customHeight="1">
      <c r="A2" s="10"/>
      <c r="F2" s="3"/>
      <c r="G2" s="3"/>
      <c r="H2" s="3"/>
      <c r="I2" s="3"/>
      <c r="J2" s="3"/>
    </row>
    <row r="3" spans="1:11" s="69" customFormat="1" ht="26.45" customHeight="1">
      <c r="A3" s="57"/>
      <c r="B3" s="262" t="s">
        <v>421</v>
      </c>
      <c r="C3" s="262" t="s">
        <v>422</v>
      </c>
      <c r="D3" s="212" t="s">
        <v>423</v>
      </c>
      <c r="E3" s="212" t="s">
        <v>424</v>
      </c>
      <c r="F3" s="511"/>
      <c r="G3" s="515"/>
      <c r="H3" s="515"/>
      <c r="I3" s="515"/>
      <c r="J3" s="515"/>
      <c r="K3" s="388"/>
    </row>
    <row r="4" spans="1:11" ht="14.25" customHeight="1">
      <c r="A4" s="511" t="s">
        <v>313</v>
      </c>
      <c r="B4" s="512">
        <v>9540</v>
      </c>
      <c r="C4" s="513">
        <v>942</v>
      </c>
      <c r="D4" s="512">
        <v>10482</v>
      </c>
      <c r="E4" s="512">
        <v>14044</v>
      </c>
    </row>
    <row r="5" spans="1:11" ht="14.25" customHeight="1">
      <c r="A5" s="511" t="s">
        <v>185</v>
      </c>
      <c r="B5" s="512">
        <v>5217</v>
      </c>
      <c r="C5" s="513">
        <v>442</v>
      </c>
      <c r="D5" s="512">
        <v>5659</v>
      </c>
      <c r="E5" s="512">
        <v>14698</v>
      </c>
    </row>
    <row r="6" spans="1:11" ht="14.25" customHeight="1">
      <c r="A6" s="511" t="s">
        <v>28</v>
      </c>
      <c r="B6" s="513">
        <v>265</v>
      </c>
      <c r="C6" s="513">
        <v>28</v>
      </c>
      <c r="D6" s="513">
        <v>293</v>
      </c>
      <c r="E6" s="512">
        <v>1180</v>
      </c>
    </row>
    <row r="7" spans="1:11" ht="14.25" customHeight="1">
      <c r="A7" s="511" t="s">
        <v>29</v>
      </c>
      <c r="B7" s="512">
        <v>6033</v>
      </c>
      <c r="C7" s="512">
        <v>1027</v>
      </c>
      <c r="D7" s="512">
        <v>7060</v>
      </c>
      <c r="E7" s="512">
        <v>10437</v>
      </c>
    </row>
    <row r="8" spans="1:11" ht="14.25" customHeight="1">
      <c r="A8" s="511" t="s">
        <v>31</v>
      </c>
      <c r="B8" s="512">
        <v>18532</v>
      </c>
      <c r="C8" s="513"/>
      <c r="D8" s="512">
        <v>18532</v>
      </c>
      <c r="E8" s="512">
        <v>38817</v>
      </c>
    </row>
    <row r="9" spans="1:11" ht="14.25" customHeight="1">
      <c r="A9" s="511" t="s">
        <v>32</v>
      </c>
      <c r="B9" s="512">
        <v>3985</v>
      </c>
      <c r="C9" s="513">
        <v>996</v>
      </c>
      <c r="D9" s="512">
        <v>4981</v>
      </c>
      <c r="E9" s="512">
        <v>7926</v>
      </c>
    </row>
    <row r="10" spans="1:11" ht="14.25" customHeight="1">
      <c r="A10" s="511" t="s">
        <v>36</v>
      </c>
      <c r="B10" s="512">
        <v>3517</v>
      </c>
      <c r="C10" s="513">
        <v>474</v>
      </c>
      <c r="D10" s="512">
        <v>3991</v>
      </c>
      <c r="E10" s="512">
        <v>3043</v>
      </c>
    </row>
    <row r="11" spans="1:11" ht="14.25" customHeight="1">
      <c r="A11" s="511" t="s">
        <v>209</v>
      </c>
      <c r="B11" s="512">
        <v>3033</v>
      </c>
      <c r="C11" s="513">
        <v>714</v>
      </c>
      <c r="D11" s="512">
        <v>3747</v>
      </c>
      <c r="E11" s="512">
        <v>11369</v>
      </c>
    </row>
    <row r="12" spans="1:11" ht="14.25" customHeight="1">
      <c r="A12" s="511" t="s">
        <v>37</v>
      </c>
      <c r="B12" s="512">
        <v>37800</v>
      </c>
      <c r="C12" s="512">
        <v>1226</v>
      </c>
      <c r="D12" s="512">
        <v>39026</v>
      </c>
      <c r="E12" s="512">
        <v>44965</v>
      </c>
    </row>
    <row r="13" spans="1:11" ht="14.25" customHeight="1">
      <c r="A13" s="511" t="s">
        <v>41</v>
      </c>
      <c r="B13" s="512">
        <v>12320</v>
      </c>
      <c r="C13" s="512">
        <v>1064</v>
      </c>
      <c r="D13" s="512">
        <v>13384</v>
      </c>
      <c r="E13" s="512">
        <v>23365</v>
      </c>
    </row>
    <row r="14" spans="1:11" ht="14.25" customHeight="1">
      <c r="A14" s="511" t="s">
        <v>43</v>
      </c>
      <c r="B14" s="512">
        <v>1126</v>
      </c>
      <c r="C14" s="513">
        <v>56</v>
      </c>
      <c r="D14" s="512">
        <v>1182</v>
      </c>
      <c r="E14" s="513">
        <v>423</v>
      </c>
    </row>
    <row r="15" spans="1:11" ht="14.25" customHeight="1">
      <c r="A15" s="511" t="s">
        <v>47</v>
      </c>
      <c r="B15" s="512">
        <v>2118</v>
      </c>
      <c r="C15" s="513">
        <v>735</v>
      </c>
      <c r="D15" s="512">
        <v>2853</v>
      </c>
      <c r="E15" s="512">
        <v>6019</v>
      </c>
    </row>
    <row r="16" spans="1:11" ht="14.25" customHeight="1">
      <c r="A16" s="511" t="s">
        <v>49</v>
      </c>
      <c r="B16" s="512">
        <v>8113</v>
      </c>
      <c r="C16" s="513">
        <v>42</v>
      </c>
      <c r="D16" s="512">
        <v>8155</v>
      </c>
      <c r="E16" s="512">
        <v>7695</v>
      </c>
    </row>
    <row r="17" spans="1:5" ht="14.25" customHeight="1">
      <c r="A17" s="511" t="s">
        <v>52</v>
      </c>
      <c r="B17" s="512">
        <v>13978</v>
      </c>
      <c r="C17" s="513">
        <v>6</v>
      </c>
      <c r="D17" s="512">
        <v>13984</v>
      </c>
      <c r="E17" s="512">
        <v>6311</v>
      </c>
    </row>
    <row r="18" spans="1:5" ht="14.25" customHeight="1">
      <c r="A18" s="511" t="s">
        <v>54</v>
      </c>
      <c r="B18" s="512">
        <v>16646</v>
      </c>
      <c r="C18" s="513">
        <v>433</v>
      </c>
      <c r="D18" s="512">
        <v>17079</v>
      </c>
      <c r="E18" s="512">
        <v>38448</v>
      </c>
    </row>
    <row r="19" spans="1:5" ht="14.25" customHeight="1">
      <c r="A19" s="511" t="s">
        <v>56</v>
      </c>
      <c r="B19" s="512">
        <v>17920</v>
      </c>
      <c r="C19" s="513"/>
      <c r="D19" s="512">
        <v>17920</v>
      </c>
      <c r="E19" s="512">
        <v>11822</v>
      </c>
    </row>
    <row r="20" spans="1:5" ht="14.25" customHeight="1">
      <c r="A20" s="511" t="s">
        <v>57</v>
      </c>
      <c r="B20" s="512">
        <v>37088</v>
      </c>
      <c r="C20" s="512">
        <v>1203</v>
      </c>
      <c r="D20" s="512">
        <v>38291</v>
      </c>
      <c r="E20" s="512">
        <v>70846</v>
      </c>
    </row>
    <row r="21" spans="1:5" ht="14.25" customHeight="1">
      <c r="A21" s="511" t="s">
        <v>59</v>
      </c>
      <c r="B21" s="512">
        <v>40118</v>
      </c>
      <c r="C21" s="512">
        <v>2688</v>
      </c>
      <c r="D21" s="512">
        <v>42806</v>
      </c>
      <c r="E21" s="512">
        <v>50227</v>
      </c>
    </row>
    <row r="22" spans="1:5" ht="14.25" customHeight="1">
      <c r="A22" s="511" t="s">
        <v>316</v>
      </c>
      <c r="B22" s="512">
        <v>2008</v>
      </c>
      <c r="C22" s="513">
        <v>335</v>
      </c>
      <c r="D22" s="512">
        <v>2343</v>
      </c>
      <c r="E22" s="512">
        <v>2700</v>
      </c>
    </row>
    <row r="23" spans="1:5" ht="14.25" customHeight="1">
      <c r="A23" s="511" t="s">
        <v>317</v>
      </c>
      <c r="B23" s="512">
        <v>14220</v>
      </c>
      <c r="C23" s="513">
        <v>848</v>
      </c>
      <c r="D23" s="512">
        <v>15068</v>
      </c>
      <c r="E23" s="512">
        <v>10358</v>
      </c>
    </row>
    <row r="24" spans="1:5" ht="14.25" customHeight="1">
      <c r="A24" s="511" t="s">
        <v>217</v>
      </c>
      <c r="B24" s="512">
        <v>6328</v>
      </c>
      <c r="C24" s="513"/>
      <c r="D24" s="512">
        <v>6328</v>
      </c>
      <c r="E24" s="512">
        <v>10615</v>
      </c>
    </row>
    <row r="25" spans="1:5" ht="14.25" customHeight="1">
      <c r="A25" s="511" t="s">
        <v>60</v>
      </c>
      <c r="B25" s="512">
        <v>7935</v>
      </c>
      <c r="C25" s="513"/>
      <c r="D25" s="512">
        <v>7935</v>
      </c>
      <c r="E25" s="512">
        <v>20269</v>
      </c>
    </row>
    <row r="26" spans="1:5" ht="14.25" customHeight="1">
      <c r="A26" s="511" t="s">
        <v>319</v>
      </c>
      <c r="B26" s="512">
        <v>21156</v>
      </c>
      <c r="C26" s="512">
        <v>1599</v>
      </c>
      <c r="D26" s="512">
        <v>22755</v>
      </c>
      <c r="E26" s="512">
        <v>17826</v>
      </c>
    </row>
    <row r="27" spans="1:5" ht="14.25" customHeight="1">
      <c r="A27" s="511" t="s">
        <v>63</v>
      </c>
      <c r="B27" s="512">
        <v>1847</v>
      </c>
      <c r="C27" s="513">
        <v>807</v>
      </c>
      <c r="D27" s="512">
        <v>2654</v>
      </c>
      <c r="E27" s="512">
        <v>1475</v>
      </c>
    </row>
    <row r="28" spans="1:5" ht="14.25" customHeight="1">
      <c r="A28" s="511" t="s">
        <v>65</v>
      </c>
      <c r="B28" s="512">
        <v>40339</v>
      </c>
      <c r="C28" s="512">
        <v>1551</v>
      </c>
      <c r="D28" s="512">
        <v>41890</v>
      </c>
      <c r="E28" s="512">
        <v>11427</v>
      </c>
    </row>
    <row r="29" spans="1:5" ht="14.25" customHeight="1">
      <c r="A29" s="511" t="s">
        <v>70</v>
      </c>
      <c r="B29" s="512">
        <v>15242</v>
      </c>
      <c r="C29" s="513">
        <v>114</v>
      </c>
      <c r="D29" s="512">
        <v>15356</v>
      </c>
      <c r="E29" s="512">
        <v>40983</v>
      </c>
    </row>
    <row r="30" spans="1:5" ht="14.25" customHeight="1">
      <c r="A30" s="511" t="s">
        <v>74</v>
      </c>
      <c r="B30" s="512">
        <v>4171</v>
      </c>
      <c r="C30" s="512">
        <v>1029</v>
      </c>
      <c r="D30" s="512">
        <v>5200</v>
      </c>
      <c r="E30" s="512">
        <v>22185</v>
      </c>
    </row>
    <row r="31" spans="1:5" ht="14.25" customHeight="1">
      <c r="A31" s="511" t="s">
        <v>75</v>
      </c>
      <c r="B31" s="512">
        <v>20671</v>
      </c>
      <c r="C31" s="513"/>
      <c r="D31" s="512">
        <v>20671</v>
      </c>
      <c r="E31" s="512">
        <v>20444</v>
      </c>
    </row>
    <row r="32" spans="1:5" ht="14.25" customHeight="1">
      <c r="A32" s="511" t="s">
        <v>78</v>
      </c>
      <c r="B32" s="512">
        <v>29745</v>
      </c>
      <c r="C32" s="513"/>
      <c r="D32" s="512">
        <v>29745</v>
      </c>
      <c r="E32" s="512">
        <v>38585</v>
      </c>
    </row>
    <row r="33" spans="1:5" ht="14.25" customHeight="1">
      <c r="A33" s="511" t="s">
        <v>80</v>
      </c>
      <c r="B33" s="512">
        <v>1539</v>
      </c>
      <c r="C33" s="513"/>
      <c r="D33" s="512">
        <v>1539</v>
      </c>
      <c r="E33" s="512">
        <v>1140</v>
      </c>
    </row>
    <row r="34" spans="1:5" ht="14.25" customHeight="1">
      <c r="A34" s="511" t="s">
        <v>81</v>
      </c>
      <c r="B34" s="512">
        <v>4361</v>
      </c>
      <c r="C34" s="513">
        <v>81</v>
      </c>
      <c r="D34" s="512">
        <v>4442</v>
      </c>
      <c r="E34" s="512">
        <v>9890</v>
      </c>
    </row>
    <row r="35" spans="1:5" ht="14.25" customHeight="1">
      <c r="A35" s="511" t="s">
        <v>221</v>
      </c>
      <c r="B35" s="512">
        <v>1991</v>
      </c>
      <c r="C35" s="513">
        <v>414</v>
      </c>
      <c r="D35" s="512">
        <v>2405</v>
      </c>
      <c r="E35" s="512">
        <v>1448</v>
      </c>
    </row>
    <row r="36" spans="1:5" ht="14.25" customHeight="1">
      <c r="A36" s="511" t="s">
        <v>85</v>
      </c>
      <c r="B36" s="512">
        <v>2495</v>
      </c>
      <c r="C36" s="512">
        <v>2346</v>
      </c>
      <c r="D36" s="512">
        <v>4841</v>
      </c>
      <c r="E36" s="512">
        <v>3827</v>
      </c>
    </row>
    <row r="37" spans="1:5" ht="14.25" customHeight="1">
      <c r="A37" s="511" t="s">
        <v>88</v>
      </c>
      <c r="B37" s="512">
        <v>18636</v>
      </c>
      <c r="C37" s="513">
        <v>470</v>
      </c>
      <c r="D37" s="512">
        <v>19106</v>
      </c>
      <c r="E37" s="512">
        <v>15224</v>
      </c>
    </row>
    <row r="38" spans="1:5" ht="14.25" customHeight="1">
      <c r="A38" s="511" t="s">
        <v>222</v>
      </c>
      <c r="B38" s="512">
        <v>24028</v>
      </c>
      <c r="C38" s="513">
        <v>179</v>
      </c>
      <c r="D38" s="512">
        <v>24207</v>
      </c>
      <c r="E38" s="512">
        <v>28392</v>
      </c>
    </row>
    <row r="39" spans="1:5" ht="14.25" customHeight="1">
      <c r="A39" s="511" t="s">
        <v>91</v>
      </c>
      <c r="B39" s="512">
        <v>3028</v>
      </c>
      <c r="C39" s="513">
        <v>251</v>
      </c>
      <c r="D39" s="512">
        <v>3279</v>
      </c>
      <c r="E39" s="512">
        <v>8221</v>
      </c>
    </row>
    <row r="40" spans="1:5" ht="14.25" customHeight="1">
      <c r="A40" s="511" t="s">
        <v>92</v>
      </c>
      <c r="B40" s="512">
        <v>26470</v>
      </c>
      <c r="C40" s="513">
        <v>619</v>
      </c>
      <c r="D40" s="512">
        <v>27089</v>
      </c>
      <c r="E40" s="512">
        <v>20350</v>
      </c>
    </row>
    <row r="41" spans="1:5" ht="14.25" customHeight="1">
      <c r="A41" s="511" t="s">
        <v>187</v>
      </c>
      <c r="B41" s="512">
        <v>49250</v>
      </c>
      <c r="C41" s="513"/>
      <c r="D41" s="512">
        <v>49250</v>
      </c>
      <c r="E41" s="512">
        <v>51068</v>
      </c>
    </row>
    <row r="42" spans="1:5" ht="14.25" customHeight="1">
      <c r="A42" s="511" t="s">
        <v>97</v>
      </c>
      <c r="B42" s="512">
        <v>4759</v>
      </c>
      <c r="C42" s="512">
        <v>1000</v>
      </c>
      <c r="D42" s="512">
        <v>5759</v>
      </c>
      <c r="E42" s="512">
        <v>8226</v>
      </c>
    </row>
    <row r="43" spans="1:5" ht="14.25" customHeight="1">
      <c r="A43" s="511" t="s">
        <v>99</v>
      </c>
      <c r="B43" s="512">
        <v>4128</v>
      </c>
      <c r="C43" s="512">
        <v>1085</v>
      </c>
      <c r="D43" s="512">
        <v>5213</v>
      </c>
      <c r="E43" s="512">
        <v>5311</v>
      </c>
    </row>
    <row r="44" spans="1:5" ht="14.25" customHeight="1">
      <c r="A44" s="511" t="s">
        <v>100</v>
      </c>
      <c r="B44" s="512">
        <v>8022</v>
      </c>
      <c r="C44" s="513">
        <v>635</v>
      </c>
      <c r="D44" s="512">
        <v>8657</v>
      </c>
      <c r="E44" s="512">
        <v>6177</v>
      </c>
    </row>
    <row r="45" spans="1:5" ht="14.25" customHeight="1">
      <c r="A45" s="511" t="s">
        <v>223</v>
      </c>
      <c r="B45" s="512">
        <v>26651</v>
      </c>
      <c r="C45" s="513">
        <v>467</v>
      </c>
      <c r="D45" s="512">
        <v>27118</v>
      </c>
      <c r="E45" s="512">
        <v>39221</v>
      </c>
    </row>
    <row r="46" spans="1:5" ht="14.25" customHeight="1">
      <c r="A46" s="511" t="s">
        <v>103</v>
      </c>
      <c r="B46" s="512">
        <v>1349</v>
      </c>
      <c r="C46" s="512">
        <v>1423</v>
      </c>
      <c r="D46" s="512">
        <v>2772</v>
      </c>
      <c r="E46" s="512">
        <v>2410</v>
      </c>
    </row>
    <row r="47" spans="1:5" ht="14.25" customHeight="1">
      <c r="A47" s="511" t="s">
        <v>105</v>
      </c>
      <c r="B47" s="512">
        <v>32716</v>
      </c>
      <c r="C47" s="513">
        <v>61</v>
      </c>
      <c r="D47" s="512">
        <v>32777</v>
      </c>
      <c r="E47" s="512">
        <v>47083</v>
      </c>
    </row>
    <row r="48" spans="1:5" ht="14.25" customHeight="1">
      <c r="A48" s="511" t="s">
        <v>106</v>
      </c>
      <c r="B48" s="512">
        <v>13579</v>
      </c>
      <c r="C48" s="513">
        <v>982</v>
      </c>
      <c r="D48" s="512">
        <v>14561</v>
      </c>
      <c r="E48" s="512">
        <v>26136</v>
      </c>
    </row>
    <row r="49" spans="1:5" ht="14.25" customHeight="1">
      <c r="A49" s="511" t="s">
        <v>107</v>
      </c>
      <c r="B49" s="512">
        <v>2396</v>
      </c>
      <c r="C49" s="513">
        <v>437</v>
      </c>
      <c r="D49" s="512">
        <v>2833</v>
      </c>
      <c r="E49" s="512">
        <v>6813</v>
      </c>
    </row>
    <row r="50" spans="1:5" ht="14.25" customHeight="1">
      <c r="A50" s="511" t="s">
        <v>109</v>
      </c>
      <c r="B50" s="512">
        <v>2748</v>
      </c>
      <c r="C50" s="512">
        <v>2275</v>
      </c>
      <c r="D50" s="512">
        <v>5023</v>
      </c>
      <c r="E50" s="512">
        <v>12328</v>
      </c>
    </row>
    <row r="51" spans="1:5" ht="14.25" customHeight="1">
      <c r="A51" s="3"/>
      <c r="B51" s="279"/>
      <c r="C51" s="279"/>
      <c r="D51" s="279"/>
      <c r="E51" s="279"/>
    </row>
    <row r="52" spans="1:5" ht="14.25" customHeight="1">
      <c r="A52" s="3"/>
      <c r="B52" s="279"/>
      <c r="C52" s="279"/>
      <c r="D52" s="279"/>
      <c r="E52" s="279"/>
    </row>
    <row r="53" spans="1:5" ht="14.25" customHeight="1">
      <c r="A53" s="3"/>
      <c r="B53" s="279"/>
      <c r="C53" s="279"/>
      <c r="D53" s="279"/>
      <c r="E53" s="279"/>
    </row>
    <row r="54" spans="1:5" ht="14.25" customHeight="1">
      <c r="A54" s="3"/>
      <c r="B54" s="279"/>
      <c r="C54" s="279"/>
      <c r="D54" s="279"/>
      <c r="E54" s="279"/>
    </row>
    <row r="55" spans="1:5" ht="14.25" customHeight="1">
      <c r="A55" s="3"/>
      <c r="B55" s="279"/>
      <c r="C55" s="279"/>
      <c r="D55" s="279"/>
      <c r="E55" s="279"/>
    </row>
    <row r="56" spans="1:5" ht="14.25" customHeight="1">
      <c r="A56" s="3"/>
      <c r="B56" s="279"/>
      <c r="C56" s="279"/>
      <c r="D56" s="279"/>
      <c r="E56" s="279"/>
    </row>
    <row r="57" spans="1:5" ht="14.25" customHeight="1">
      <c r="A57" s="3"/>
      <c r="B57" s="279"/>
      <c r="C57" s="279"/>
      <c r="D57" s="279"/>
      <c r="E57" s="279"/>
    </row>
    <row r="58" spans="1:5" ht="14.25" customHeight="1">
      <c r="A58" s="9"/>
      <c r="B58" s="19"/>
      <c r="C58" s="3"/>
      <c r="D58" s="19"/>
      <c r="E58" s="19"/>
    </row>
    <row r="59" spans="1:5" ht="14.25" customHeight="1">
      <c r="A59" s="91"/>
      <c r="B59" s="43"/>
      <c r="C59" s="43"/>
      <c r="D59" s="43"/>
      <c r="E59" s="43"/>
    </row>
    <row r="60" spans="1:5" ht="14.25" customHeight="1">
      <c r="A60" s="91"/>
      <c r="B60" s="43"/>
      <c r="C60" s="43"/>
      <c r="D60" s="43"/>
      <c r="E60" s="43"/>
    </row>
    <row r="61" spans="1:5" ht="14.25" customHeight="1">
      <c r="A61" s="91"/>
      <c r="B61" s="43"/>
      <c r="C61" s="43"/>
      <c r="D61" s="43"/>
      <c r="E61" s="43"/>
    </row>
    <row r="62" spans="1:5" ht="14.25" customHeight="1">
      <c r="A62" s="91"/>
      <c r="B62" s="43"/>
      <c r="C62" s="43"/>
      <c r="D62" s="43"/>
      <c r="E62" s="43"/>
    </row>
    <row r="63" spans="1:5" ht="14.25" customHeight="1">
      <c r="A63" s="91"/>
      <c r="B63" s="43"/>
      <c r="C63" s="43"/>
      <c r="D63" s="43"/>
      <c r="E63" s="43"/>
    </row>
    <row r="64" spans="1:5" ht="14.25" customHeight="1">
      <c r="A64" s="91"/>
      <c r="B64" s="43"/>
      <c r="C64" s="43"/>
      <c r="D64" s="43"/>
      <c r="E64" s="43"/>
    </row>
    <row r="65" spans="1:5" ht="14.25" customHeight="1">
      <c r="A65" s="91"/>
      <c r="B65" s="43"/>
      <c r="C65" s="43"/>
      <c r="D65" s="43"/>
      <c r="E65" s="43"/>
    </row>
    <row r="66" spans="1:5" ht="14.25" customHeight="1">
      <c r="A66" s="91"/>
      <c r="B66" s="43"/>
      <c r="C66" s="43"/>
      <c r="D66" s="43"/>
      <c r="E66" s="43"/>
    </row>
    <row r="67" spans="1:5" ht="14.25" customHeight="1">
      <c r="A67" s="91"/>
      <c r="B67" s="43"/>
      <c r="C67" s="43"/>
      <c r="D67" s="43"/>
      <c r="E67" s="43"/>
    </row>
    <row r="68" spans="1:5" ht="14.25" customHeight="1">
      <c r="A68" s="91"/>
      <c r="B68" s="43"/>
      <c r="C68" s="43"/>
      <c r="D68" s="43"/>
      <c r="E68" s="43"/>
    </row>
    <row r="69" spans="1:5" ht="14.25" customHeight="1">
      <c r="A69" s="91"/>
      <c r="B69" s="43"/>
      <c r="C69" s="43"/>
      <c r="D69" s="43"/>
      <c r="E69" s="43"/>
    </row>
    <row r="70" spans="1:5" ht="14.25" customHeight="1">
      <c r="A70" s="91"/>
      <c r="B70" s="43"/>
      <c r="C70" s="43"/>
      <c r="D70" s="43"/>
      <c r="E70" s="43"/>
    </row>
    <row r="71" spans="1:5" ht="14.25" customHeight="1">
      <c r="A71" s="91"/>
      <c r="B71" s="43"/>
      <c r="C71" s="43"/>
      <c r="D71" s="43"/>
      <c r="E71" s="43"/>
    </row>
    <row r="72" spans="1:5" ht="14.25" customHeight="1">
      <c r="A72" s="91"/>
      <c r="B72" s="43"/>
      <c r="C72" s="43"/>
      <c r="D72" s="43"/>
      <c r="E72" s="43"/>
    </row>
    <row r="73" spans="1:5" ht="14.25" customHeight="1">
      <c r="A73" s="91"/>
      <c r="B73" s="43"/>
      <c r="C73" s="43"/>
      <c r="D73" s="43"/>
      <c r="E73" s="43"/>
    </row>
    <row r="74" spans="1:5" ht="14.25" customHeight="1">
      <c r="A74" s="91"/>
      <c r="B74" s="43"/>
      <c r="C74" s="43"/>
      <c r="D74" s="43"/>
      <c r="E74" s="43"/>
    </row>
    <row r="75" spans="1:5" ht="14.25" customHeight="1">
      <c r="A75" s="91"/>
      <c r="B75" s="43"/>
      <c r="C75" s="43"/>
      <c r="D75" s="43"/>
      <c r="E75" s="43"/>
    </row>
    <row r="76" spans="1:5" ht="14.25" customHeight="1">
      <c r="A76" s="91"/>
      <c r="B76" s="43"/>
      <c r="C76" s="43"/>
      <c r="D76" s="43"/>
      <c r="E76" s="43"/>
    </row>
    <row r="77" spans="1:5" ht="14.25" customHeight="1">
      <c r="A77" s="91"/>
      <c r="B77" s="43"/>
      <c r="C77" s="43"/>
      <c r="D77" s="43"/>
      <c r="E77" s="43"/>
    </row>
    <row r="78" spans="1:5" ht="14.25" customHeight="1">
      <c r="A78" s="91"/>
      <c r="B78" s="43"/>
      <c r="C78" s="43"/>
      <c r="D78" s="43"/>
      <c r="E78" s="43"/>
    </row>
    <row r="79" spans="1:5" ht="14.25" customHeight="1">
      <c r="A79" s="91"/>
      <c r="B79" s="43"/>
      <c r="C79" s="43"/>
      <c r="D79" s="43"/>
      <c r="E79" s="43"/>
    </row>
    <row r="80" spans="1:5" ht="14.25" customHeight="1">
      <c r="A80" s="91"/>
      <c r="B80" s="43"/>
      <c r="C80" s="43"/>
      <c r="D80" s="43"/>
      <c r="E80" s="43"/>
    </row>
    <row r="81" spans="1:10" ht="14.25" customHeight="1">
      <c r="A81" s="91"/>
      <c r="B81" s="43"/>
      <c r="C81" s="43"/>
      <c r="D81" s="43"/>
      <c r="E81" s="43"/>
    </row>
    <row r="82" spans="1:10" ht="14.25" customHeight="1">
      <c r="A82" s="91"/>
      <c r="B82" s="43"/>
      <c r="C82" s="43"/>
      <c r="D82" s="43"/>
      <c r="E82" s="43"/>
    </row>
    <row r="83" spans="1:10" ht="14.25" customHeight="1">
      <c r="A83" s="91"/>
      <c r="B83" s="43"/>
      <c r="C83" s="43"/>
      <c r="D83" s="43"/>
      <c r="E83" s="43"/>
    </row>
    <row r="84" spans="1:10" ht="14.25" customHeight="1">
      <c r="A84" s="91"/>
      <c r="B84" s="43"/>
      <c r="C84" s="43"/>
      <c r="D84" s="43"/>
      <c r="E84" s="43"/>
    </row>
    <row r="85" spans="1:10" ht="14.25" customHeight="1">
      <c r="A85" s="91"/>
      <c r="B85" s="43"/>
      <c r="C85" s="43"/>
      <c r="D85" s="43"/>
      <c r="E85" s="43"/>
    </row>
    <row r="86" spans="1:10" ht="14.25" customHeight="1">
      <c r="A86" s="91"/>
      <c r="B86" s="43"/>
      <c r="C86" s="43"/>
      <c r="D86" s="43"/>
      <c r="E86" s="43"/>
    </row>
    <row r="87" spans="1:10" ht="14.25" customHeight="1">
      <c r="A87" s="91"/>
      <c r="B87" s="43"/>
      <c r="C87" s="43"/>
      <c r="D87" s="43"/>
      <c r="E87" s="43"/>
    </row>
    <row r="88" spans="1:10" ht="14.25" customHeight="1">
      <c r="A88" s="91"/>
      <c r="B88" s="43"/>
      <c r="C88" s="43"/>
      <c r="D88" s="43"/>
      <c r="E88" s="43"/>
    </row>
    <row r="89" spans="1:10" ht="14.25" customHeight="1">
      <c r="A89" s="3"/>
      <c r="B89" s="43"/>
      <c r="C89" s="43"/>
      <c r="D89" s="43"/>
      <c r="E89" s="43"/>
    </row>
    <row r="90" spans="1:10" ht="14.25" customHeight="1">
      <c r="A90" s="91"/>
      <c r="B90" s="43"/>
      <c r="C90" s="43"/>
      <c r="D90" s="43"/>
      <c r="E90" s="43"/>
    </row>
    <row r="91" spans="1:10" ht="14.25" customHeight="1">
      <c r="A91" s="91"/>
      <c r="B91" s="43"/>
      <c r="C91" s="43"/>
      <c r="D91" s="43"/>
      <c r="E91" s="43"/>
    </row>
    <row r="92" spans="1:10" ht="14.25" customHeight="1">
      <c r="A92" s="91"/>
      <c r="B92" s="43"/>
      <c r="C92" s="43"/>
      <c r="D92" s="43"/>
      <c r="E92" s="43"/>
    </row>
    <row r="93" spans="1:10" ht="14.25" customHeight="1">
      <c r="A93" s="91"/>
      <c r="B93" s="43"/>
      <c r="C93" s="43"/>
      <c r="D93" s="43"/>
      <c r="E93" s="43"/>
    </row>
    <row r="94" spans="1:10" ht="14.25" customHeight="1">
      <c r="A94" s="91"/>
      <c r="B94" s="43"/>
      <c r="C94" s="43"/>
      <c r="D94" s="43"/>
      <c r="E94" s="43"/>
      <c r="F94" s="511"/>
      <c r="G94" s="511"/>
      <c r="H94" s="511"/>
      <c r="I94" s="511"/>
      <c r="J94" s="511"/>
    </row>
    <row r="95" spans="1:10" ht="14.25" customHeight="1">
      <c r="A95" s="91"/>
      <c r="B95" s="43"/>
      <c r="C95" s="43"/>
      <c r="D95" s="43"/>
      <c r="E95" s="43"/>
      <c r="F95" s="511"/>
      <c r="G95" s="511"/>
      <c r="H95" s="511"/>
      <c r="I95" s="511"/>
      <c r="J95" s="511"/>
    </row>
    <row r="96" spans="1:10" ht="14.25" customHeight="1">
      <c r="A96" s="91"/>
      <c r="B96" s="43"/>
      <c r="C96" s="43"/>
      <c r="D96" s="43"/>
      <c r="E96" s="43"/>
      <c r="F96" s="511"/>
      <c r="G96" s="511"/>
      <c r="H96" s="511"/>
      <c r="I96" s="511"/>
      <c r="J96" s="511"/>
    </row>
    <row r="97" spans="1:10" ht="14.25" customHeight="1">
      <c r="A97" s="91"/>
      <c r="B97" s="43"/>
      <c r="C97" s="43"/>
      <c r="D97" s="43"/>
      <c r="E97" s="43"/>
      <c r="F97" s="511"/>
      <c r="G97" s="511"/>
      <c r="H97" s="511"/>
      <c r="I97" s="511"/>
      <c r="J97" s="511"/>
    </row>
    <row r="98" spans="1:10" ht="14.25" customHeight="1">
      <c r="A98" s="91"/>
      <c r="B98" s="43"/>
      <c r="C98" s="43"/>
      <c r="D98" s="43"/>
      <c r="E98" s="43"/>
      <c r="F98" s="511"/>
      <c r="G98" s="511"/>
      <c r="H98" s="511"/>
      <c r="I98" s="511"/>
      <c r="J98" s="511"/>
    </row>
    <row r="99" spans="1:10" ht="14.25" customHeight="1">
      <c r="A99" s="91"/>
      <c r="B99" s="43"/>
      <c r="C99" s="43"/>
      <c r="D99" s="43"/>
      <c r="E99" s="43"/>
      <c r="F99" s="511"/>
      <c r="G99" s="511"/>
      <c r="H99" s="511"/>
      <c r="I99" s="511"/>
      <c r="J99" s="511"/>
    </row>
    <row r="100" spans="1:10" ht="14.25" customHeight="1">
      <c r="A100" s="3"/>
      <c r="B100" s="43"/>
      <c r="C100" s="43"/>
      <c r="D100" s="43"/>
      <c r="E100" s="43"/>
      <c r="F100" s="511"/>
      <c r="G100" s="511"/>
      <c r="H100" s="511"/>
      <c r="I100" s="511"/>
      <c r="J100" s="511"/>
    </row>
    <row r="101" spans="1:10" ht="14.25" customHeight="1">
      <c r="A101" s="30"/>
      <c r="B101" s="43"/>
      <c r="C101" s="43"/>
      <c r="D101" s="43"/>
      <c r="E101" s="43"/>
      <c r="F101" s="511"/>
      <c r="G101" s="511"/>
      <c r="H101" s="511"/>
      <c r="I101" s="511"/>
      <c r="J101" s="511"/>
    </row>
    <row r="102" spans="1:10" ht="14.25" customHeight="1">
      <c r="A102" s="30"/>
      <c r="B102" s="43"/>
      <c r="C102" s="43"/>
      <c r="D102" s="43"/>
      <c r="E102" s="43"/>
      <c r="F102" s="511"/>
      <c r="G102" s="511"/>
      <c r="H102" s="511"/>
      <c r="I102" s="511"/>
      <c r="J102" s="511"/>
    </row>
    <row r="103" spans="1:10" ht="14.25" customHeight="1">
      <c r="A103" s="30"/>
      <c r="B103" s="43"/>
      <c r="C103" s="43"/>
      <c r="D103" s="43"/>
      <c r="E103" s="43"/>
      <c r="F103" s="511"/>
      <c r="G103" s="511"/>
      <c r="H103" s="511"/>
      <c r="I103" s="511"/>
      <c r="J103" s="511"/>
    </row>
    <row r="104" spans="1:10" ht="14.25" customHeight="1">
      <c r="A104" s="3"/>
      <c r="B104" s="43"/>
      <c r="C104" s="43"/>
      <c r="D104" s="43"/>
      <c r="E104" s="43"/>
      <c r="F104" s="511"/>
      <c r="G104" s="511"/>
      <c r="H104" s="511"/>
      <c r="I104" s="511"/>
      <c r="J104" s="511"/>
    </row>
    <row r="105" spans="1:10" ht="14.25" customHeight="1">
      <c r="A105" s="3"/>
      <c r="B105" s="43"/>
      <c r="C105" s="43"/>
      <c r="D105" s="43"/>
      <c r="E105" s="43"/>
      <c r="F105" s="511"/>
      <c r="G105" s="511"/>
      <c r="H105" s="511"/>
      <c r="I105" s="511"/>
      <c r="J105" s="511"/>
    </row>
    <row r="106" spans="1:10" ht="14.25" customHeight="1">
      <c r="A106" s="3"/>
      <c r="B106" s="43"/>
      <c r="C106" s="43"/>
      <c r="D106" s="43"/>
      <c r="E106" s="43"/>
      <c r="F106" s="511"/>
      <c r="G106" s="511"/>
      <c r="H106" s="511"/>
      <c r="I106" s="511"/>
      <c r="J106" s="511"/>
    </row>
    <row r="107" spans="1:10" ht="14.25" customHeight="1">
      <c r="A107" s="3"/>
      <c r="B107" s="43"/>
      <c r="C107" s="43"/>
      <c r="D107" s="43"/>
      <c r="E107" s="43"/>
      <c r="F107" s="511"/>
      <c r="G107" s="511"/>
      <c r="H107" s="511"/>
      <c r="I107" s="511"/>
      <c r="J107" s="511"/>
    </row>
    <row r="108" spans="1:10" ht="14.25" customHeight="1">
      <c r="A108" s="3"/>
      <c r="B108" s="43"/>
      <c r="C108" s="43"/>
      <c r="D108" s="43"/>
      <c r="E108" s="43"/>
      <c r="F108" s="511"/>
      <c r="G108" s="511"/>
      <c r="H108" s="511"/>
      <c r="I108" s="511"/>
      <c r="J108" s="511"/>
    </row>
    <row r="109" spans="1:10" ht="14.25" customHeight="1">
      <c r="A109" s="3"/>
      <c r="B109" s="43"/>
      <c r="C109" s="43"/>
      <c r="D109" s="43"/>
      <c r="E109" s="43"/>
      <c r="F109" s="511"/>
      <c r="G109" s="511"/>
      <c r="H109" s="511"/>
      <c r="I109" s="511"/>
      <c r="J109" s="511"/>
    </row>
    <row r="110" spans="1:10" ht="14.25" customHeight="1">
      <c r="A110" s="3"/>
      <c r="B110" s="43"/>
      <c r="C110" s="43"/>
      <c r="D110" s="43"/>
      <c r="E110" s="43"/>
      <c r="F110" s="511"/>
      <c r="G110" s="511"/>
      <c r="H110" s="511"/>
      <c r="I110" s="511"/>
      <c r="J110" s="511"/>
    </row>
    <row r="111" spans="1:10" ht="14.25" customHeight="1">
      <c r="A111" s="3"/>
      <c r="B111" s="43"/>
      <c r="C111" s="43"/>
      <c r="D111" s="43"/>
      <c r="E111" s="43"/>
      <c r="F111" s="511"/>
      <c r="G111" s="511"/>
      <c r="H111" s="511"/>
      <c r="I111" s="511"/>
      <c r="J111" s="511"/>
    </row>
    <row r="112" spans="1:10" ht="14.25" customHeight="1">
      <c r="A112" s="3"/>
      <c r="B112" s="43"/>
      <c r="C112" s="43"/>
      <c r="D112" s="43"/>
      <c r="E112" s="43"/>
      <c r="F112" s="511"/>
      <c r="G112" s="511"/>
      <c r="H112" s="511"/>
      <c r="I112" s="511"/>
      <c r="J112" s="511"/>
    </row>
    <row r="113" spans="1:10" ht="14.25" customHeight="1">
      <c r="A113" s="3"/>
      <c r="B113" s="43"/>
      <c r="C113" s="43"/>
      <c r="D113" s="43"/>
      <c r="E113" s="43"/>
      <c r="F113" s="511"/>
      <c r="G113" s="511"/>
      <c r="H113" s="511"/>
      <c r="I113" s="511"/>
      <c r="J113" s="511"/>
    </row>
    <row r="114" spans="1:10" ht="14.25" customHeight="1">
      <c r="A114" s="3"/>
      <c r="B114" s="43"/>
      <c r="C114" s="43"/>
      <c r="D114" s="43"/>
      <c r="E114" s="43"/>
      <c r="F114" s="511"/>
      <c r="G114" s="511"/>
      <c r="H114" s="511"/>
      <c r="I114" s="511"/>
      <c r="J114" s="511"/>
    </row>
    <row r="115" spans="1:10" ht="14.25" customHeight="1">
      <c r="A115" s="3"/>
      <c r="B115" s="43"/>
      <c r="C115" s="43"/>
      <c r="D115" s="43"/>
      <c r="E115" s="43"/>
      <c r="F115" s="511"/>
      <c r="G115" s="511"/>
      <c r="H115" s="511"/>
      <c r="I115" s="511"/>
      <c r="J115" s="511"/>
    </row>
    <row r="116" spans="1:10" ht="14.25" customHeight="1">
      <c r="A116" s="3"/>
      <c r="B116" s="43"/>
      <c r="C116" s="43"/>
      <c r="D116" s="43"/>
      <c r="E116" s="43"/>
      <c r="F116" s="511"/>
      <c r="G116" s="511"/>
      <c r="H116" s="511"/>
      <c r="I116" s="511"/>
      <c r="J116" s="511"/>
    </row>
    <row r="117" spans="1:10" ht="14.25" customHeight="1">
      <c r="A117" s="3"/>
      <c r="B117" s="43"/>
      <c r="C117" s="43"/>
      <c r="D117" s="43"/>
      <c r="E117" s="43"/>
      <c r="F117" s="511"/>
      <c r="G117" s="511"/>
      <c r="H117" s="511"/>
      <c r="I117" s="511"/>
      <c r="J117" s="511"/>
    </row>
    <row r="118" spans="1:10" ht="14.25" customHeight="1">
      <c r="A118" s="3"/>
      <c r="B118" s="43"/>
      <c r="C118" s="43"/>
      <c r="D118" s="43"/>
      <c r="E118" s="43"/>
      <c r="F118" s="511"/>
      <c r="G118" s="511"/>
      <c r="H118" s="511"/>
      <c r="I118" s="511"/>
      <c r="J118" s="511"/>
    </row>
    <row r="119" spans="1:10" ht="14.25" customHeight="1">
      <c r="A119" s="3"/>
      <c r="B119" s="43"/>
      <c r="C119" s="43"/>
      <c r="D119" s="43"/>
      <c r="E119" s="43"/>
      <c r="F119" s="511"/>
      <c r="G119" s="511"/>
      <c r="H119" s="511"/>
      <c r="I119" s="511"/>
      <c r="J119" s="511"/>
    </row>
    <row r="120" spans="1:10" ht="14.25" customHeight="1">
      <c r="A120" s="3"/>
      <c r="B120" s="43"/>
      <c r="C120" s="43"/>
      <c r="D120" s="43"/>
      <c r="E120" s="43"/>
      <c r="F120" s="511"/>
      <c r="G120" s="511"/>
      <c r="H120" s="511"/>
      <c r="I120" s="511"/>
      <c r="J120" s="511"/>
    </row>
    <row r="121" spans="1:10" ht="14.25" customHeight="1">
      <c r="A121" s="3"/>
      <c r="B121" s="43"/>
      <c r="C121" s="43"/>
      <c r="D121" s="43"/>
      <c r="E121" s="43"/>
      <c r="F121" s="511"/>
      <c r="G121" s="511"/>
      <c r="H121" s="511"/>
      <c r="I121" s="511"/>
      <c r="J121" s="511"/>
    </row>
    <row r="122" spans="1:10" ht="14.25" customHeight="1">
      <c r="A122" s="3"/>
      <c r="B122" s="43"/>
      <c r="C122" s="43"/>
      <c r="D122" s="43"/>
      <c r="E122" s="43"/>
      <c r="F122" s="511"/>
      <c r="G122" s="511"/>
      <c r="H122" s="511"/>
      <c r="I122" s="511"/>
      <c r="J122" s="511"/>
    </row>
    <row r="123" spans="1:10" ht="14.25" customHeight="1">
      <c r="A123" s="3"/>
      <c r="B123" s="43"/>
      <c r="C123" s="43"/>
      <c r="D123" s="43"/>
      <c r="E123" s="43"/>
      <c r="F123" s="511"/>
      <c r="G123" s="511"/>
      <c r="H123" s="511"/>
      <c r="I123" s="511"/>
      <c r="J123" s="511"/>
    </row>
    <row r="124" spans="1:10" ht="14.25" customHeight="1">
      <c r="A124" s="3"/>
      <c r="B124" s="43"/>
      <c r="C124" s="43"/>
      <c r="D124" s="43"/>
      <c r="E124" s="43"/>
      <c r="F124" s="511"/>
      <c r="G124" s="511"/>
      <c r="H124" s="511"/>
      <c r="I124" s="511"/>
      <c r="J124" s="511"/>
    </row>
    <row r="125" spans="1:10" ht="14.25" customHeight="1">
      <c r="A125" s="3"/>
      <c r="B125" s="43"/>
      <c r="C125" s="43"/>
      <c r="D125" s="43"/>
      <c r="E125" s="43"/>
      <c r="F125" s="511"/>
      <c r="G125" s="511"/>
      <c r="H125" s="511"/>
      <c r="I125" s="511"/>
      <c r="J125" s="511"/>
    </row>
    <row r="126" spans="1:10" ht="14.25" customHeight="1">
      <c r="A126" s="3"/>
      <c r="B126" s="43"/>
      <c r="C126" s="43"/>
      <c r="D126" s="43"/>
      <c r="E126" s="43"/>
      <c r="F126" s="511"/>
      <c r="G126" s="511"/>
      <c r="H126" s="511"/>
      <c r="I126" s="511"/>
      <c r="J126" s="511"/>
    </row>
    <row r="127" spans="1:10" ht="14.25" customHeight="1">
      <c r="A127" s="3"/>
      <c r="B127" s="43"/>
      <c r="C127" s="43"/>
      <c r="D127" s="43"/>
      <c r="E127" s="43"/>
      <c r="F127" s="511"/>
      <c r="G127" s="511"/>
      <c r="H127" s="511"/>
      <c r="I127" s="511"/>
      <c r="J127" s="511"/>
    </row>
    <row r="128" spans="1:10" ht="14.25" customHeight="1">
      <c r="A128" s="3"/>
      <c r="B128" s="43"/>
      <c r="C128" s="43"/>
      <c r="D128" s="43"/>
      <c r="E128" s="43"/>
    </row>
    <row r="129" spans="1:5" ht="14.25" customHeight="1">
      <c r="A129" s="3"/>
      <c r="B129" s="43"/>
      <c r="C129" s="43"/>
      <c r="D129" s="43"/>
      <c r="E129" s="43"/>
    </row>
    <row r="130" spans="1:5" ht="14.25" customHeight="1">
      <c r="A130" s="3"/>
      <c r="B130" s="43"/>
      <c r="C130" s="43"/>
      <c r="D130" s="43"/>
      <c r="E130" s="43"/>
    </row>
    <row r="131" spans="1:5" ht="14.25" customHeight="1">
      <c r="A131" s="3"/>
      <c r="B131" s="43"/>
      <c r="C131" s="43"/>
      <c r="D131" s="43"/>
      <c r="E131" s="43"/>
    </row>
    <row r="132" spans="1:5" ht="14.25" customHeight="1">
      <c r="A132" s="3"/>
      <c r="B132" s="43"/>
      <c r="C132" s="43"/>
      <c r="D132" s="43"/>
      <c r="E132" s="43"/>
    </row>
    <row r="133" spans="1:5" ht="14.25" customHeight="1">
      <c r="A133" s="3"/>
      <c r="B133" s="43"/>
      <c r="C133" s="43"/>
      <c r="D133" s="43"/>
      <c r="E133" s="43"/>
    </row>
    <row r="134" spans="1:5" ht="14.25" customHeight="1">
      <c r="A134" s="3"/>
      <c r="B134" s="43"/>
      <c r="C134" s="43"/>
      <c r="D134" s="43"/>
      <c r="E134" s="43"/>
    </row>
    <row r="135" spans="1:5" ht="14.25" customHeight="1">
      <c r="A135" s="3"/>
      <c r="B135" s="43"/>
      <c r="C135" s="43"/>
      <c r="D135" s="43"/>
      <c r="E135" s="43"/>
    </row>
    <row r="136" spans="1:5" ht="14.25" customHeight="1">
      <c r="A136" s="3"/>
      <c r="B136" s="43"/>
      <c r="C136" s="43"/>
      <c r="D136" s="43"/>
      <c r="E136" s="43"/>
    </row>
    <row r="137" spans="1:5" ht="14.25" customHeight="1">
      <c r="A137" s="3"/>
      <c r="B137" s="43"/>
      <c r="C137" s="43"/>
      <c r="D137" s="43"/>
      <c r="E137" s="43"/>
    </row>
    <row r="138" spans="1:5" ht="14.25" customHeight="1">
      <c r="A138" s="3"/>
      <c r="B138" s="43"/>
      <c r="C138" s="43"/>
      <c r="D138" s="43"/>
      <c r="E138" s="43"/>
    </row>
    <row r="139" spans="1:5" ht="14.25" customHeight="1">
      <c r="A139" s="3"/>
      <c r="B139" s="43"/>
      <c r="C139" s="43"/>
      <c r="D139" s="43"/>
      <c r="E139" s="43"/>
    </row>
    <row r="140" spans="1:5" ht="14.25" customHeight="1">
      <c r="A140" s="3"/>
      <c r="B140" s="43"/>
      <c r="C140" s="43"/>
      <c r="D140" s="43"/>
      <c r="E140" s="43"/>
    </row>
    <row r="141" spans="1:5" ht="14.25" customHeight="1">
      <c r="A141" s="3"/>
      <c r="B141" s="43"/>
      <c r="C141" s="43"/>
      <c r="D141" s="43"/>
      <c r="E141" s="43"/>
    </row>
    <row r="142" spans="1:5" ht="14.25" customHeight="1">
      <c r="A142" s="3"/>
      <c r="B142" s="43"/>
      <c r="C142" s="43"/>
      <c r="D142" s="43"/>
      <c r="E142" s="43"/>
    </row>
    <row r="143" spans="1:5" ht="14.25" customHeight="1">
      <c r="A143" s="3"/>
      <c r="B143" s="43"/>
      <c r="C143" s="43"/>
      <c r="D143" s="43"/>
      <c r="E143" s="43"/>
    </row>
    <row r="144" spans="1:5" ht="14.25" customHeight="1">
      <c r="A144" s="3"/>
      <c r="B144" s="43"/>
      <c r="C144" s="43"/>
      <c r="D144" s="43"/>
      <c r="E144" s="43"/>
    </row>
    <row r="145" spans="1:5" ht="14.25" customHeight="1">
      <c r="A145" s="3"/>
      <c r="B145" s="43"/>
      <c r="C145" s="43"/>
      <c r="D145" s="43"/>
      <c r="E145" s="43"/>
    </row>
    <row r="146" spans="1:5" ht="14.25" customHeight="1">
      <c r="A146" s="3"/>
      <c r="B146" s="43"/>
      <c r="C146" s="43"/>
      <c r="D146" s="43"/>
      <c r="E146" s="43"/>
    </row>
    <row r="147" spans="1:5" ht="14.25" customHeight="1">
      <c r="A147" s="3"/>
      <c r="B147" s="43"/>
      <c r="C147" s="43"/>
      <c r="D147" s="43"/>
      <c r="E147" s="43"/>
    </row>
    <row r="148" spans="1:5" ht="14.25" customHeight="1">
      <c r="A148" s="3"/>
      <c r="B148" s="43"/>
      <c r="C148" s="43"/>
      <c r="D148" s="43"/>
      <c r="E148" s="43"/>
    </row>
    <row r="149" spans="1:5" ht="14.25" customHeight="1">
      <c r="A149" s="3"/>
      <c r="B149" s="43"/>
      <c r="C149" s="43"/>
      <c r="D149" s="43"/>
      <c r="E149" s="43"/>
    </row>
    <row r="150" spans="1:5" ht="14.25" customHeight="1">
      <c r="A150" s="3"/>
      <c r="B150" s="43"/>
      <c r="C150" s="43"/>
      <c r="D150" s="43"/>
      <c r="E150" s="43"/>
    </row>
    <row r="151" spans="1:5" ht="14.25" customHeight="1">
      <c r="A151" s="3"/>
      <c r="B151" s="43"/>
      <c r="C151" s="43"/>
      <c r="D151" s="43"/>
      <c r="E151" s="43"/>
    </row>
    <row r="152" spans="1:5" ht="14.25" customHeight="1">
      <c r="A152" s="3"/>
      <c r="B152" s="43"/>
      <c r="C152" s="43"/>
      <c r="D152" s="43"/>
      <c r="E152" s="43"/>
    </row>
    <row r="153" spans="1:5" ht="14.25" customHeight="1">
      <c r="A153" s="3"/>
      <c r="B153" s="43"/>
      <c r="C153" s="43"/>
      <c r="D153" s="43"/>
      <c r="E153" s="43"/>
    </row>
    <row r="154" spans="1:5" ht="14.25" customHeight="1">
      <c r="A154" s="3"/>
      <c r="B154" s="43"/>
      <c r="C154" s="43"/>
      <c r="D154" s="43"/>
      <c r="E154" s="43"/>
    </row>
    <row r="155" spans="1:5" ht="14.25" customHeight="1">
      <c r="A155" s="3"/>
      <c r="B155" s="43"/>
      <c r="C155" s="43"/>
      <c r="D155" s="43"/>
      <c r="E155" s="43"/>
    </row>
    <row r="156" spans="1:5" ht="14.25" customHeight="1">
      <c r="A156" s="3"/>
      <c r="B156" s="43"/>
      <c r="C156" s="43"/>
      <c r="D156" s="43"/>
      <c r="E156" s="43"/>
    </row>
    <row r="157" spans="1:5" ht="14.25" customHeight="1">
      <c r="A157" s="3"/>
      <c r="B157" s="43"/>
      <c r="C157" s="43"/>
      <c r="D157" s="43"/>
      <c r="E157" s="43"/>
    </row>
    <row r="158" spans="1:5" ht="14.25" customHeight="1">
      <c r="A158" s="3"/>
      <c r="B158" s="43"/>
      <c r="C158" s="43"/>
      <c r="D158" s="43"/>
      <c r="E158" s="43"/>
    </row>
    <row r="159" spans="1:5" ht="14.25" customHeight="1">
      <c r="A159" s="3"/>
      <c r="B159" s="43"/>
      <c r="C159" s="43"/>
      <c r="D159" s="43"/>
      <c r="E159" s="43"/>
    </row>
    <row r="160" spans="1:5" ht="14.25" customHeight="1">
      <c r="A160" s="3"/>
      <c r="B160" s="43"/>
      <c r="C160" s="43"/>
      <c r="D160" s="43"/>
      <c r="E160" s="43"/>
    </row>
    <row r="161" spans="1:5" ht="14.25" customHeight="1">
      <c r="A161" s="3"/>
      <c r="B161" s="43"/>
      <c r="C161" s="43"/>
      <c r="D161" s="43"/>
      <c r="E161" s="43"/>
    </row>
    <row r="162" spans="1:5" ht="14.25" customHeight="1">
      <c r="A162" s="3"/>
      <c r="B162" s="43"/>
      <c r="C162" s="43"/>
      <c r="D162" s="43"/>
      <c r="E162" s="43"/>
    </row>
    <row r="163" spans="1:5" ht="14.25" customHeight="1">
      <c r="A163" s="3"/>
      <c r="B163" s="43"/>
      <c r="C163" s="43"/>
      <c r="D163" s="43"/>
      <c r="E163" s="43"/>
    </row>
    <row r="164" spans="1:5" ht="14.25" customHeight="1">
      <c r="A164" s="3"/>
      <c r="B164" s="43"/>
      <c r="C164" s="43"/>
      <c r="D164" s="43"/>
      <c r="E164" s="43"/>
    </row>
    <row r="165" spans="1:5" ht="14.25" customHeight="1">
      <c r="A165" s="3"/>
      <c r="B165" s="43"/>
      <c r="C165" s="43"/>
      <c r="D165" s="43"/>
      <c r="E165" s="43"/>
    </row>
    <row r="166" spans="1:5" ht="14.25" customHeight="1">
      <c r="A166" s="3"/>
      <c r="B166" s="43"/>
      <c r="C166" s="43"/>
      <c r="D166" s="43"/>
      <c r="E166" s="43"/>
    </row>
    <row r="167" spans="1:5" ht="14.25" customHeight="1">
      <c r="A167" s="3"/>
      <c r="B167" s="43"/>
      <c r="C167" s="43"/>
      <c r="D167" s="43"/>
      <c r="E167" s="43"/>
    </row>
    <row r="168" spans="1:5" ht="14.25" customHeight="1">
      <c r="A168" s="3"/>
      <c r="B168" s="43"/>
      <c r="C168" s="43"/>
      <c r="D168" s="43"/>
      <c r="E168" s="43"/>
    </row>
    <row r="169" spans="1:5" ht="14.25" customHeight="1">
      <c r="A169" s="3"/>
      <c r="B169" s="43"/>
      <c r="C169" s="43"/>
      <c r="D169" s="43"/>
      <c r="E169" s="43"/>
    </row>
    <row r="170" spans="1:5" ht="14.25" customHeight="1">
      <c r="A170" s="3"/>
      <c r="B170" s="43"/>
      <c r="C170" s="43"/>
      <c r="D170" s="43"/>
      <c r="E170" s="43"/>
    </row>
    <row r="171" spans="1:5" ht="14.25" customHeight="1">
      <c r="A171" s="3"/>
      <c r="B171" s="43"/>
      <c r="C171" s="43"/>
      <c r="D171" s="43"/>
      <c r="E171" s="43"/>
    </row>
    <row r="172" spans="1:5" ht="14.25" customHeight="1">
      <c r="A172" s="3"/>
      <c r="B172" s="43"/>
      <c r="C172" s="43"/>
      <c r="D172" s="43"/>
      <c r="E172" s="43"/>
    </row>
    <row r="173" spans="1:5" ht="14.25" customHeight="1">
      <c r="A173" s="3"/>
      <c r="B173" s="43"/>
      <c r="C173" s="43"/>
      <c r="D173" s="43"/>
      <c r="E173" s="43"/>
    </row>
    <row r="174" spans="1:5" ht="14.25" customHeight="1">
      <c r="A174" s="3"/>
      <c r="B174" s="43"/>
      <c r="C174" s="43"/>
      <c r="D174" s="43"/>
      <c r="E174" s="43"/>
    </row>
    <row r="175" spans="1:5" ht="14.25" customHeight="1">
      <c r="A175" s="3"/>
      <c r="B175" s="43"/>
      <c r="C175" s="43"/>
      <c r="D175" s="43"/>
      <c r="E175" s="43"/>
    </row>
    <row r="176" spans="1:5" ht="14.25" customHeight="1">
      <c r="A176" s="3"/>
      <c r="B176" s="43"/>
      <c r="C176" s="43"/>
      <c r="D176" s="43"/>
      <c r="E176" s="43"/>
    </row>
    <row r="177" spans="1:5" ht="14.25" customHeight="1">
      <c r="A177" s="3"/>
      <c r="B177" s="43"/>
      <c r="C177" s="43"/>
      <c r="D177" s="43"/>
      <c r="E177" s="43"/>
    </row>
    <row r="178" spans="1:5" ht="14.25" customHeight="1">
      <c r="A178" s="3"/>
      <c r="B178" s="43"/>
      <c r="C178" s="43"/>
      <c r="D178" s="43"/>
      <c r="E178" s="43"/>
    </row>
    <row r="179" spans="1:5" ht="14.25" customHeight="1">
      <c r="A179" s="3"/>
      <c r="B179" s="43"/>
      <c r="C179" s="43"/>
      <c r="D179" s="43"/>
      <c r="E179" s="43"/>
    </row>
    <row r="180" spans="1:5" ht="14.25" customHeight="1">
      <c r="A180" s="3"/>
      <c r="B180" s="43"/>
      <c r="C180" s="43"/>
      <c r="D180" s="43"/>
      <c r="E180" s="43"/>
    </row>
    <row r="181" spans="1:5" ht="14.25" customHeight="1">
      <c r="A181" s="3"/>
      <c r="B181" s="43"/>
      <c r="C181" s="43"/>
      <c r="D181" s="43"/>
      <c r="E181" s="43"/>
    </row>
    <row r="182" spans="1:5" ht="14.25" customHeight="1">
      <c r="A182" s="3"/>
      <c r="B182" s="43"/>
      <c r="C182" s="43"/>
      <c r="D182" s="43"/>
      <c r="E182" s="43"/>
    </row>
    <row r="183" spans="1:5" ht="14.25" customHeight="1">
      <c r="A183" s="3"/>
      <c r="B183" s="43"/>
      <c r="C183" s="43"/>
      <c r="D183" s="43"/>
      <c r="E183" s="43"/>
    </row>
    <row r="184" spans="1:5" ht="14.25" customHeight="1">
      <c r="A184" s="3"/>
      <c r="B184" s="43"/>
      <c r="C184" s="43"/>
      <c r="D184" s="43"/>
      <c r="E184" s="43"/>
    </row>
    <row r="185" spans="1:5" ht="14.25" customHeight="1">
      <c r="A185" s="3"/>
      <c r="B185" s="43"/>
      <c r="C185" s="43"/>
      <c r="D185" s="43"/>
      <c r="E185" s="43"/>
    </row>
    <row r="186" spans="1:5" ht="14.25" customHeight="1">
      <c r="A186" s="3"/>
      <c r="B186" s="43"/>
      <c r="C186" s="43"/>
      <c r="D186" s="43"/>
      <c r="E186" s="43"/>
    </row>
    <row r="187" spans="1:5" ht="14.25" customHeight="1">
      <c r="A187" s="3"/>
      <c r="B187" s="43"/>
      <c r="C187" s="43"/>
      <c r="D187" s="43"/>
      <c r="E187" s="43"/>
    </row>
    <row r="188" spans="1:5" ht="14.25" customHeight="1">
      <c r="A188" s="3"/>
      <c r="B188" s="43"/>
      <c r="C188" s="43"/>
      <c r="D188" s="43"/>
      <c r="E188" s="43"/>
    </row>
    <row r="189" spans="1:5" ht="14.25" customHeight="1">
      <c r="A189" s="3"/>
      <c r="B189" s="43"/>
      <c r="C189" s="43"/>
      <c r="D189" s="43"/>
      <c r="E189" s="43"/>
    </row>
    <row r="190" spans="1:5" ht="14.25" customHeight="1">
      <c r="A190" s="3"/>
      <c r="B190" s="43"/>
      <c r="C190" s="43"/>
      <c r="D190" s="43"/>
      <c r="E190" s="43"/>
    </row>
    <row r="191" spans="1:5" ht="14.25" customHeight="1">
      <c r="A191" s="3"/>
      <c r="B191" s="43"/>
      <c r="C191" s="43"/>
      <c r="D191" s="43"/>
      <c r="E191" s="43"/>
    </row>
    <row r="192" spans="1:5" ht="14.25" customHeight="1">
      <c r="A192" s="3"/>
      <c r="B192" s="43"/>
      <c r="C192" s="43"/>
      <c r="D192" s="43"/>
      <c r="E192" s="43"/>
    </row>
    <row r="193" spans="1:5" ht="14.25" customHeight="1">
      <c r="A193" s="3"/>
      <c r="B193" s="43"/>
      <c r="C193" s="43"/>
      <c r="D193" s="43"/>
      <c r="E193" s="43"/>
    </row>
    <row r="194" spans="1:5" ht="14.25" customHeight="1">
      <c r="A194" s="3"/>
      <c r="B194" s="43"/>
      <c r="C194" s="43"/>
      <c r="D194" s="43"/>
      <c r="E194" s="43"/>
    </row>
    <row r="195" spans="1:5" ht="14.25" customHeight="1">
      <c r="A195" s="3"/>
      <c r="B195" s="43"/>
      <c r="C195" s="43"/>
      <c r="D195" s="43"/>
      <c r="E195" s="43"/>
    </row>
    <row r="196" spans="1:5" ht="14.25" customHeight="1">
      <c r="A196" s="3"/>
      <c r="B196" s="43"/>
      <c r="C196" s="43"/>
      <c r="D196" s="43"/>
      <c r="E196" s="43"/>
    </row>
    <row r="197" spans="1:5" ht="14.25" customHeight="1">
      <c r="A197" s="3"/>
      <c r="B197" s="43"/>
      <c r="C197" s="43"/>
      <c r="D197" s="43"/>
      <c r="E197" s="43"/>
    </row>
    <row r="198" spans="1:5" ht="14.25" customHeight="1">
      <c r="A198" s="3"/>
      <c r="B198" s="43"/>
      <c r="C198" s="43"/>
      <c r="D198" s="43"/>
      <c r="E198" s="43"/>
    </row>
    <row r="199" spans="1:5" ht="14.25" customHeight="1">
      <c r="A199" s="3"/>
      <c r="B199" s="43"/>
      <c r="C199" s="43"/>
      <c r="D199" s="43"/>
      <c r="E199" s="43"/>
    </row>
    <row r="200" spans="1:5" ht="14.25" customHeight="1">
      <c r="A200" s="3"/>
      <c r="B200" s="43"/>
      <c r="C200" s="43"/>
      <c r="D200" s="43"/>
      <c r="E200" s="43"/>
    </row>
    <row r="201" spans="1:5" ht="14.25" customHeight="1">
      <c r="A201" s="3"/>
      <c r="B201" s="43"/>
      <c r="C201" s="43"/>
      <c r="D201" s="43"/>
      <c r="E201" s="43"/>
    </row>
    <row r="202" spans="1:5" ht="14.25" customHeight="1">
      <c r="A202" s="3"/>
      <c r="B202" s="43"/>
      <c r="C202" s="43"/>
      <c r="D202" s="43"/>
      <c r="E202" s="43"/>
    </row>
    <row r="203" spans="1:5" ht="14.25" customHeight="1">
      <c r="A203" s="3"/>
      <c r="B203" s="43"/>
      <c r="C203" s="43"/>
      <c r="D203" s="43"/>
      <c r="E203" s="43"/>
    </row>
    <row r="204" spans="1:5" ht="14.25" customHeight="1">
      <c r="A204" s="3"/>
      <c r="B204" s="43"/>
      <c r="C204" s="43"/>
      <c r="D204" s="43"/>
      <c r="E204" s="43"/>
    </row>
    <row r="205" spans="1:5" ht="14.25" customHeight="1">
      <c r="A205" s="3"/>
      <c r="B205" s="43"/>
      <c r="C205" s="43"/>
      <c r="D205" s="43"/>
      <c r="E205" s="43"/>
    </row>
    <row r="206" spans="1:5" ht="14.25" customHeight="1">
      <c r="A206" s="3"/>
      <c r="B206" s="43"/>
      <c r="C206" s="43"/>
      <c r="D206" s="43"/>
      <c r="E206" s="43"/>
    </row>
    <row r="207" spans="1:5" ht="14.25" customHeight="1">
      <c r="A207" s="3"/>
      <c r="B207" s="43"/>
      <c r="C207" s="43"/>
      <c r="D207" s="43"/>
      <c r="E207" s="43"/>
    </row>
    <row r="208" spans="1:5" ht="14.25" customHeight="1">
      <c r="A208" s="3"/>
      <c r="B208" s="43"/>
      <c r="C208" s="43"/>
      <c r="D208" s="43"/>
      <c r="E208" s="43"/>
    </row>
    <row r="209" spans="1:5" ht="14.25" customHeight="1">
      <c r="A209" s="3"/>
      <c r="B209" s="43"/>
      <c r="C209" s="43"/>
      <c r="D209" s="43"/>
      <c r="E209" s="43"/>
    </row>
    <row r="210" spans="1:5" ht="14.25" customHeight="1">
      <c r="A210" s="3"/>
      <c r="B210" s="43"/>
      <c r="C210" s="43"/>
      <c r="D210" s="43"/>
      <c r="E210" s="43"/>
    </row>
    <row r="211" spans="1:5" ht="14.25" customHeight="1">
      <c r="A211" s="3"/>
      <c r="B211" s="43"/>
      <c r="C211" s="43"/>
      <c r="D211" s="43"/>
      <c r="E211" s="43"/>
    </row>
    <row r="212" spans="1:5" ht="14.25" customHeight="1">
      <c r="A212" s="3"/>
      <c r="B212" s="43"/>
      <c r="C212" s="43"/>
      <c r="D212" s="43"/>
      <c r="E212" s="43"/>
    </row>
    <row r="213" spans="1:5" ht="14.25" customHeight="1">
      <c r="A213" s="3"/>
      <c r="B213" s="43"/>
      <c r="C213" s="43"/>
      <c r="D213" s="43"/>
      <c r="E213" s="43"/>
    </row>
    <row r="214" spans="1:5" ht="14.25" customHeight="1">
      <c r="A214" s="3"/>
      <c r="B214" s="43"/>
      <c r="C214" s="43"/>
      <c r="D214" s="43"/>
      <c r="E214" s="43"/>
    </row>
    <row r="215" spans="1:5" ht="14.25" customHeight="1">
      <c r="A215" s="3"/>
      <c r="B215" s="43"/>
      <c r="C215" s="43"/>
      <c r="D215" s="43"/>
      <c r="E215" s="43"/>
    </row>
    <row r="216" spans="1:5" ht="14.25" customHeight="1">
      <c r="A216" s="3"/>
      <c r="B216" s="43"/>
      <c r="C216" s="43"/>
      <c r="D216" s="43"/>
      <c r="E216" s="43"/>
    </row>
    <row r="217" spans="1:5" ht="14.25" customHeight="1">
      <c r="A217" s="3"/>
      <c r="B217" s="43"/>
      <c r="C217" s="43"/>
      <c r="D217" s="43"/>
      <c r="E217" s="43"/>
    </row>
    <row r="218" spans="1:5" ht="14.25" customHeight="1">
      <c r="A218" s="3"/>
      <c r="B218" s="43"/>
      <c r="C218" s="43"/>
      <c r="D218" s="43"/>
      <c r="E218" s="43"/>
    </row>
    <row r="219" spans="1:5" ht="14.25" customHeight="1">
      <c r="A219" s="3"/>
      <c r="B219" s="43"/>
      <c r="C219" s="43"/>
      <c r="D219" s="43"/>
      <c r="E219" s="43"/>
    </row>
    <row r="220" spans="1:5" ht="14.25" customHeight="1">
      <c r="A220" s="3"/>
      <c r="B220" s="43"/>
      <c r="C220" s="43"/>
      <c r="D220" s="43"/>
      <c r="E220" s="43"/>
    </row>
    <row r="221" spans="1:5" ht="14.25" customHeight="1">
      <c r="A221" s="3"/>
      <c r="B221" s="43"/>
      <c r="C221" s="43"/>
      <c r="D221" s="43"/>
      <c r="E221" s="43"/>
    </row>
    <row r="222" spans="1:5" ht="14.25" customHeight="1">
      <c r="A222" s="3"/>
      <c r="B222" s="43"/>
      <c r="C222" s="43"/>
      <c r="D222" s="43"/>
      <c r="E222" s="43"/>
    </row>
    <row r="223" spans="1:5" ht="14.25" customHeight="1">
      <c r="A223" s="3"/>
      <c r="B223" s="43"/>
      <c r="C223" s="43"/>
      <c r="D223" s="43"/>
      <c r="E223" s="43"/>
    </row>
    <row r="224" spans="1:5" ht="14.25" customHeight="1">
      <c r="A224" s="3"/>
      <c r="B224" s="43"/>
      <c r="C224" s="43"/>
      <c r="D224" s="43"/>
      <c r="E224" s="43"/>
    </row>
    <row r="225" spans="1:5" ht="14.25" customHeight="1">
      <c r="A225" s="3"/>
      <c r="B225" s="43"/>
      <c r="C225" s="43"/>
      <c r="D225" s="43"/>
      <c r="E225" s="43"/>
    </row>
    <row r="226" spans="1:5" ht="14.25" customHeight="1">
      <c r="A226" s="3"/>
      <c r="B226" s="43"/>
      <c r="C226" s="43"/>
      <c r="D226" s="43"/>
      <c r="E226" s="43"/>
    </row>
    <row r="227" spans="1:5" ht="14.25" customHeight="1">
      <c r="A227" s="3"/>
      <c r="B227" s="43"/>
      <c r="C227" s="43"/>
      <c r="D227" s="43"/>
      <c r="E227" s="43"/>
    </row>
    <row r="228" spans="1:5" ht="14.25" customHeight="1">
      <c r="A228" s="3"/>
      <c r="B228" s="43"/>
      <c r="C228" s="43"/>
      <c r="D228" s="43"/>
      <c r="E228" s="43"/>
    </row>
    <row r="229" spans="1:5" ht="14.25" customHeight="1">
      <c r="A229" s="3"/>
      <c r="B229" s="43"/>
      <c r="C229" s="43"/>
      <c r="D229" s="43"/>
      <c r="E229" s="43"/>
    </row>
    <row r="230" spans="1:5" ht="14.25" customHeight="1">
      <c r="A230" s="3"/>
      <c r="B230" s="43"/>
      <c r="C230" s="43"/>
      <c r="D230" s="43"/>
      <c r="E230" s="43"/>
    </row>
    <row r="231" spans="1:5" ht="14.25" customHeight="1">
      <c r="A231" s="3"/>
      <c r="B231" s="43"/>
      <c r="C231" s="43"/>
      <c r="D231" s="43"/>
      <c r="E231" s="43"/>
    </row>
    <row r="232" spans="1:5" ht="14.25" customHeight="1">
      <c r="A232" s="3"/>
      <c r="B232" s="43"/>
      <c r="C232" s="43"/>
      <c r="D232" s="43"/>
      <c r="E232" s="43"/>
    </row>
    <row r="233" spans="1:5" ht="14.25" customHeight="1">
      <c r="A233" s="3"/>
      <c r="B233" s="43"/>
      <c r="C233" s="43"/>
      <c r="D233" s="43"/>
      <c r="E233" s="43"/>
    </row>
    <row r="234" spans="1:5" ht="14.25" customHeight="1">
      <c r="A234" s="3"/>
      <c r="B234" s="43"/>
      <c r="C234" s="43"/>
      <c r="D234" s="43"/>
      <c r="E234" s="43"/>
    </row>
    <row r="235" spans="1:5" ht="14.25" customHeight="1">
      <c r="A235" s="3"/>
      <c r="B235" s="43"/>
      <c r="C235" s="43"/>
      <c r="D235" s="43"/>
      <c r="E235" s="43"/>
    </row>
    <row r="236" spans="1:5" ht="14.25" customHeight="1">
      <c r="A236" s="3"/>
      <c r="B236" s="43"/>
      <c r="C236" s="43"/>
      <c r="D236" s="43"/>
      <c r="E236" s="43"/>
    </row>
    <row r="237" spans="1:5" ht="14.25" customHeight="1">
      <c r="A237" s="3"/>
      <c r="B237" s="43"/>
      <c r="C237" s="43"/>
      <c r="D237" s="43"/>
      <c r="E237" s="43"/>
    </row>
    <row r="238" spans="1:5" ht="14.25" customHeight="1">
      <c r="A238" s="3"/>
      <c r="B238" s="43"/>
      <c r="C238" s="43"/>
      <c r="D238" s="43"/>
      <c r="E238" s="43"/>
    </row>
    <row r="239" spans="1:5" ht="14.25" customHeight="1">
      <c r="A239" s="3"/>
      <c r="B239" s="43"/>
      <c r="C239" s="43"/>
      <c r="D239" s="43"/>
      <c r="E239" s="43"/>
    </row>
    <row r="240" spans="1:5" ht="14.25" customHeight="1">
      <c r="A240" s="3"/>
      <c r="B240" s="43"/>
      <c r="C240" s="43"/>
      <c r="D240" s="43"/>
      <c r="E240" s="43"/>
    </row>
    <row r="241" spans="1:5" ht="14.25" customHeight="1">
      <c r="A241" s="3"/>
      <c r="B241" s="43"/>
      <c r="C241" s="43"/>
      <c r="D241" s="43"/>
      <c r="E241" s="43"/>
    </row>
    <row r="242" spans="1:5" ht="14.25" customHeight="1">
      <c r="A242" s="3"/>
      <c r="B242" s="43"/>
      <c r="C242" s="43"/>
      <c r="D242" s="43"/>
      <c r="E242" s="43"/>
    </row>
    <row r="243" spans="1:5" ht="14.25" customHeight="1">
      <c r="A243" s="3"/>
      <c r="B243" s="43"/>
      <c r="C243" s="43"/>
      <c r="D243" s="43"/>
      <c r="E243" s="43"/>
    </row>
    <row r="244" spans="1:5" ht="14.25" customHeight="1">
      <c r="A244" s="3"/>
      <c r="B244" s="43"/>
      <c r="C244" s="43"/>
      <c r="D244" s="43"/>
      <c r="E244" s="43"/>
    </row>
    <row r="245" spans="1:5" ht="14.25" customHeight="1">
      <c r="A245" s="3"/>
      <c r="B245" s="43"/>
      <c r="C245" s="43"/>
      <c r="D245" s="43"/>
      <c r="E245" s="43"/>
    </row>
    <row r="246" spans="1:5" ht="14.25" customHeight="1">
      <c r="A246" s="3"/>
      <c r="B246" s="43"/>
      <c r="C246" s="43"/>
      <c r="D246" s="43"/>
      <c r="E246" s="43"/>
    </row>
    <row r="247" spans="1:5" ht="14.25" customHeight="1">
      <c r="A247" s="3"/>
      <c r="B247" s="43"/>
      <c r="C247" s="43"/>
      <c r="D247" s="43"/>
      <c r="E247" s="43"/>
    </row>
    <row r="248" spans="1:5" ht="14.25" customHeight="1">
      <c r="A248" s="3"/>
      <c r="B248" s="43"/>
      <c r="C248" s="43"/>
      <c r="D248" s="43"/>
      <c r="E248" s="43"/>
    </row>
    <row r="249" spans="1:5" ht="14.25" customHeight="1">
      <c r="A249" s="3"/>
      <c r="B249" s="43"/>
      <c r="C249" s="43"/>
      <c r="D249" s="43"/>
      <c r="E249" s="43"/>
    </row>
    <row r="250" spans="1:5" ht="14.25" customHeight="1">
      <c r="A250" s="3"/>
      <c r="B250" s="43"/>
      <c r="C250" s="43"/>
      <c r="D250" s="43"/>
      <c r="E250" s="43"/>
    </row>
    <row r="251" spans="1:5" ht="14.25" customHeight="1">
      <c r="A251" s="3"/>
      <c r="B251" s="43"/>
      <c r="C251" s="43"/>
      <c r="D251" s="43"/>
      <c r="E251" s="43"/>
    </row>
    <row r="252" spans="1:5" ht="14.25" customHeight="1">
      <c r="A252" s="3"/>
      <c r="B252" s="43"/>
      <c r="C252" s="43"/>
      <c r="D252" s="43"/>
      <c r="E252" s="43"/>
    </row>
    <row r="253" spans="1:5" ht="14.25" customHeight="1">
      <c r="A253" s="3"/>
      <c r="B253" s="43"/>
      <c r="C253" s="43"/>
      <c r="D253" s="43"/>
      <c r="E253" s="43"/>
    </row>
    <row r="254" spans="1:5" ht="14.25" customHeight="1">
      <c r="A254" s="3"/>
      <c r="B254" s="43"/>
      <c r="C254" s="43"/>
      <c r="D254" s="43"/>
      <c r="E254" s="43"/>
    </row>
    <row r="255" spans="1:5" ht="14.25" customHeight="1">
      <c r="A255" s="3"/>
      <c r="B255" s="43"/>
      <c r="C255" s="43"/>
      <c r="D255" s="43"/>
      <c r="E255" s="43"/>
    </row>
    <row r="256" spans="1:5" ht="14.25" customHeight="1">
      <c r="A256" s="3"/>
      <c r="B256" s="43"/>
      <c r="C256" s="43"/>
      <c r="D256" s="43"/>
      <c r="E256" s="43"/>
    </row>
    <row r="257" spans="1:5" ht="14.25" customHeight="1">
      <c r="A257" s="3"/>
      <c r="B257" s="43"/>
      <c r="C257" s="43"/>
      <c r="D257" s="43"/>
      <c r="E257" s="43"/>
    </row>
    <row r="258" spans="1:5" ht="14.25" customHeight="1">
      <c r="A258" s="3"/>
      <c r="B258" s="43"/>
      <c r="C258" s="43"/>
      <c r="D258" s="43"/>
      <c r="E258" s="43"/>
    </row>
    <row r="259" spans="1:5" ht="14.25" customHeight="1">
      <c r="A259" s="3"/>
      <c r="B259" s="43"/>
      <c r="C259" s="43"/>
      <c r="D259" s="43"/>
      <c r="E259" s="43"/>
    </row>
    <row r="260" spans="1:5" ht="14.25" customHeight="1">
      <c r="A260" s="3"/>
      <c r="B260" s="43"/>
      <c r="C260" s="43"/>
      <c r="D260" s="43"/>
      <c r="E260" s="43"/>
    </row>
    <row r="261" spans="1:5" ht="14.25" customHeight="1">
      <c r="A261" s="3"/>
      <c r="B261" s="43"/>
      <c r="C261" s="43"/>
      <c r="D261" s="43"/>
      <c r="E261" s="43"/>
    </row>
    <row r="262" spans="1:5" ht="14.25" customHeight="1">
      <c r="A262" s="3"/>
      <c r="B262" s="43"/>
      <c r="C262" s="43"/>
      <c r="D262" s="43"/>
      <c r="E262" s="43"/>
    </row>
    <row r="263" spans="1:5" ht="14.25" customHeight="1">
      <c r="A263" s="3"/>
      <c r="B263" s="43"/>
      <c r="C263" s="43"/>
      <c r="D263" s="43"/>
      <c r="E263" s="43"/>
    </row>
    <row r="264" spans="1:5" ht="14.25" customHeight="1">
      <c r="A264" s="3"/>
      <c r="B264" s="43"/>
      <c r="C264" s="43"/>
      <c r="D264" s="43"/>
      <c r="E264" s="43"/>
    </row>
    <row r="265" spans="1:5" ht="14.25" customHeight="1">
      <c r="A265" s="3"/>
      <c r="B265" s="43"/>
      <c r="C265" s="43"/>
      <c r="D265" s="43"/>
      <c r="E265" s="43"/>
    </row>
    <row r="266" spans="1:5" ht="14.25" customHeight="1">
      <c r="A266" s="3"/>
      <c r="B266" s="43"/>
      <c r="C266" s="43"/>
      <c r="D266" s="43"/>
      <c r="E266" s="43"/>
    </row>
    <row r="267" spans="1:5" ht="14.25" customHeight="1">
      <c r="A267" s="3"/>
      <c r="B267" s="43"/>
      <c r="C267" s="43"/>
      <c r="D267" s="43"/>
      <c r="E267" s="43"/>
    </row>
    <row r="268" spans="1:5" ht="14.25" customHeight="1">
      <c r="A268" s="3"/>
      <c r="B268" s="43"/>
      <c r="C268" s="43"/>
      <c r="D268" s="43"/>
      <c r="E268" s="43"/>
    </row>
    <row r="269" spans="1:5" ht="14.25" customHeight="1">
      <c r="A269" s="3"/>
      <c r="B269" s="43"/>
      <c r="C269" s="43"/>
      <c r="D269" s="43"/>
      <c r="E269" s="43"/>
    </row>
    <row r="270" spans="1:5" ht="14.25" customHeight="1">
      <c r="A270" s="3"/>
      <c r="B270" s="43"/>
      <c r="C270" s="43"/>
      <c r="D270" s="43"/>
      <c r="E270" s="43"/>
    </row>
    <row r="271" spans="1:5" ht="14.25" customHeight="1">
      <c r="A271" s="3"/>
      <c r="B271" s="43"/>
      <c r="C271" s="43"/>
      <c r="D271" s="43"/>
      <c r="E271" s="43"/>
    </row>
    <row r="272" spans="1:5" ht="14.25" customHeight="1">
      <c r="A272" s="3"/>
      <c r="B272" s="43"/>
      <c r="C272" s="43"/>
      <c r="D272" s="43"/>
      <c r="E272" s="43"/>
    </row>
    <row r="273" spans="1:5" ht="14.25" customHeight="1">
      <c r="A273" s="3"/>
      <c r="B273" s="43"/>
      <c r="C273" s="43"/>
      <c r="D273" s="43"/>
      <c r="E273" s="43"/>
    </row>
    <row r="274" spans="1:5" ht="14.25" customHeight="1">
      <c r="A274" s="3"/>
      <c r="B274" s="43"/>
      <c r="C274" s="43"/>
      <c r="D274" s="43"/>
      <c r="E274" s="43"/>
    </row>
    <row r="275" spans="1:5" ht="14.25" customHeight="1">
      <c r="A275" s="3"/>
      <c r="B275" s="43"/>
      <c r="C275" s="43"/>
      <c r="D275" s="43"/>
      <c r="E275" s="43"/>
    </row>
    <row r="276" spans="1:5" ht="14.25" customHeight="1">
      <c r="A276" s="3"/>
      <c r="B276" s="43"/>
      <c r="C276" s="43"/>
      <c r="D276" s="43"/>
      <c r="E276" s="43"/>
    </row>
    <row r="277" spans="1:5" ht="14.25" customHeight="1">
      <c r="A277" s="3"/>
      <c r="B277" s="43"/>
      <c r="C277" s="43"/>
      <c r="D277" s="43"/>
      <c r="E277" s="43"/>
    </row>
    <row r="278" spans="1:5" ht="14.25" customHeight="1">
      <c r="A278" s="3"/>
      <c r="B278" s="43"/>
      <c r="C278" s="43"/>
      <c r="D278" s="43"/>
      <c r="E278" s="43"/>
    </row>
    <row r="279" spans="1:5" ht="14.25" customHeight="1">
      <c r="A279" s="3"/>
      <c r="B279" s="43"/>
      <c r="C279" s="43"/>
      <c r="D279" s="43"/>
      <c r="E279" s="43"/>
    </row>
    <row r="280" spans="1:5" ht="14.25" customHeight="1">
      <c r="A280" s="3"/>
      <c r="B280" s="43"/>
      <c r="C280" s="43"/>
      <c r="D280" s="43"/>
      <c r="E280" s="43"/>
    </row>
    <row r="281" spans="1:5" ht="14.25" customHeight="1">
      <c r="A281" s="3"/>
      <c r="B281" s="43"/>
      <c r="C281" s="43"/>
      <c r="D281" s="43"/>
      <c r="E281" s="43"/>
    </row>
    <row r="282" spans="1:5" ht="14.25" customHeight="1">
      <c r="A282" s="3"/>
      <c r="B282" s="43"/>
      <c r="C282" s="43"/>
      <c r="D282" s="43"/>
      <c r="E282" s="43"/>
    </row>
    <row r="283" spans="1:5" ht="14.25" customHeight="1">
      <c r="A283" s="3"/>
      <c r="B283" s="43"/>
      <c r="C283" s="43"/>
      <c r="D283" s="43"/>
      <c r="E283" s="43"/>
    </row>
    <row r="284" spans="1:5" ht="14.25" customHeight="1">
      <c r="A284" s="3"/>
      <c r="B284" s="43"/>
      <c r="C284" s="43"/>
      <c r="D284" s="43"/>
      <c r="E284" s="43"/>
    </row>
    <row r="285" spans="1:5" ht="14.25" customHeight="1">
      <c r="A285" s="3"/>
      <c r="B285" s="43"/>
      <c r="C285" s="43"/>
      <c r="D285" s="43"/>
      <c r="E285" s="43"/>
    </row>
    <row r="286" spans="1:5" ht="14.25" customHeight="1">
      <c r="A286" s="3"/>
      <c r="B286" s="43"/>
      <c r="C286" s="43"/>
      <c r="D286" s="43"/>
      <c r="E286" s="43"/>
    </row>
    <row r="287" spans="1:5" ht="14.25" customHeight="1">
      <c r="A287" s="3"/>
      <c r="B287" s="43"/>
      <c r="C287" s="43"/>
      <c r="D287" s="43"/>
      <c r="E287" s="43"/>
    </row>
    <row r="288" spans="1:5" ht="14.25" customHeight="1">
      <c r="A288" s="3"/>
      <c r="B288" s="43"/>
      <c r="C288" s="43"/>
      <c r="D288" s="43"/>
      <c r="E288" s="43"/>
    </row>
    <row r="289" spans="1:5" ht="14.25" customHeight="1">
      <c r="A289" s="3"/>
      <c r="B289" s="43"/>
      <c r="C289" s="43"/>
      <c r="D289" s="43"/>
      <c r="E289" s="43"/>
    </row>
    <row r="290" spans="1:5" ht="14.25" customHeight="1">
      <c r="A290" s="3"/>
      <c r="B290" s="43"/>
      <c r="C290" s="43"/>
      <c r="D290" s="43"/>
      <c r="E290" s="43"/>
    </row>
    <row r="291" spans="1:5" ht="14.25" customHeight="1">
      <c r="A291" s="3"/>
      <c r="B291" s="43"/>
      <c r="C291" s="43"/>
      <c r="D291" s="43"/>
      <c r="E291" s="43"/>
    </row>
    <row r="292" spans="1:5" ht="14.25" customHeight="1">
      <c r="A292" s="3"/>
      <c r="B292" s="43"/>
      <c r="C292" s="43"/>
      <c r="D292" s="43"/>
      <c r="E292" s="43"/>
    </row>
    <row r="293" spans="1:5" ht="14.25" customHeight="1">
      <c r="A293" s="3"/>
      <c r="B293" s="43"/>
      <c r="C293" s="43"/>
      <c r="D293" s="43"/>
      <c r="E293" s="43"/>
    </row>
    <row r="294" spans="1:5" ht="14.25" customHeight="1">
      <c r="A294" s="3"/>
      <c r="B294" s="43"/>
      <c r="C294" s="43"/>
      <c r="D294" s="43"/>
      <c r="E294" s="43"/>
    </row>
    <row r="295" spans="1:5" ht="14.25" customHeight="1">
      <c r="A295" s="3"/>
      <c r="B295" s="43"/>
      <c r="C295" s="43"/>
      <c r="D295" s="43"/>
      <c r="E295" s="43"/>
    </row>
    <row r="296" spans="1:5" ht="14.25" customHeight="1">
      <c r="A296" s="3"/>
      <c r="B296" s="43"/>
      <c r="C296" s="43"/>
      <c r="D296" s="43"/>
      <c r="E296" s="43"/>
    </row>
    <row r="297" spans="1:5" ht="14.25" customHeight="1">
      <c r="A297" s="3"/>
      <c r="B297" s="43"/>
      <c r="C297" s="43"/>
      <c r="D297" s="43"/>
      <c r="E297" s="43"/>
    </row>
    <row r="298" spans="1:5" ht="14.25" customHeight="1">
      <c r="A298" s="3"/>
      <c r="B298" s="43"/>
      <c r="C298" s="43"/>
      <c r="D298" s="43"/>
      <c r="E298" s="43"/>
    </row>
    <row r="299" spans="1:5" ht="14.25" customHeight="1">
      <c r="A299" s="3"/>
      <c r="B299" s="43"/>
      <c r="C299" s="43"/>
      <c r="D299" s="43"/>
      <c r="E299" s="43"/>
    </row>
    <row r="300" spans="1:5" ht="14.25" customHeight="1">
      <c r="A300" s="3"/>
      <c r="B300" s="43"/>
      <c r="C300" s="43"/>
      <c r="D300" s="43"/>
      <c r="E300" s="43"/>
    </row>
    <row r="301" spans="1:5" ht="14.25" customHeight="1">
      <c r="A301" s="3"/>
      <c r="B301" s="43"/>
      <c r="C301" s="43"/>
      <c r="D301" s="43"/>
      <c r="E301" s="43"/>
    </row>
    <row r="302" spans="1:5" ht="14.25" customHeight="1">
      <c r="A302" s="3"/>
      <c r="B302" s="43"/>
      <c r="C302" s="43"/>
      <c r="D302" s="43"/>
      <c r="E302" s="43"/>
    </row>
    <row r="303" spans="1:5" ht="14.25" customHeight="1">
      <c r="A303" s="3"/>
      <c r="B303" s="43"/>
      <c r="C303" s="43"/>
      <c r="D303" s="43"/>
      <c r="E303" s="43"/>
    </row>
    <row r="304" spans="1:5" ht="14.25" customHeight="1">
      <c r="A304" s="3"/>
      <c r="B304" s="43"/>
      <c r="C304" s="43"/>
      <c r="D304" s="43"/>
      <c r="E304" s="43"/>
    </row>
    <row r="305" spans="1:5" ht="14.25" customHeight="1">
      <c r="A305" s="3"/>
      <c r="B305" s="43"/>
      <c r="C305" s="43"/>
      <c r="D305" s="43"/>
      <c r="E305" s="43"/>
    </row>
    <row r="306" spans="1:5" ht="14.25" customHeight="1">
      <c r="A306" s="3"/>
      <c r="B306" s="43"/>
      <c r="C306" s="43"/>
      <c r="D306" s="43"/>
      <c r="E306" s="43"/>
    </row>
    <row r="307" spans="1:5" ht="14.25" customHeight="1">
      <c r="A307" s="3"/>
      <c r="B307" s="43"/>
      <c r="C307" s="43"/>
      <c r="D307" s="43"/>
      <c r="E307" s="43"/>
    </row>
    <row r="308" spans="1:5" ht="14.25" customHeight="1">
      <c r="A308" s="3"/>
      <c r="B308" s="43"/>
      <c r="C308" s="43"/>
      <c r="D308" s="43"/>
      <c r="E308" s="43"/>
    </row>
    <row r="309" spans="1:5" ht="14.25" customHeight="1">
      <c r="A309" s="3"/>
      <c r="B309" s="43"/>
      <c r="C309" s="43"/>
      <c r="D309" s="43"/>
      <c r="E309" s="43"/>
    </row>
    <row r="310" spans="1:5" ht="14.25" customHeight="1">
      <c r="A310" s="3"/>
      <c r="B310" s="43"/>
      <c r="C310" s="43"/>
      <c r="D310" s="43"/>
      <c r="E310" s="43"/>
    </row>
    <row r="311" spans="1:5" ht="14.25" customHeight="1">
      <c r="A311" s="3"/>
      <c r="B311" s="43"/>
      <c r="C311" s="43"/>
      <c r="D311" s="43"/>
      <c r="E311" s="43"/>
    </row>
    <row r="312" spans="1:5" ht="14.25" customHeight="1">
      <c r="A312" s="3"/>
      <c r="B312" s="43"/>
      <c r="C312" s="43"/>
      <c r="D312" s="43"/>
      <c r="E312" s="43"/>
    </row>
    <row r="313" spans="1:5" ht="14.25" customHeight="1">
      <c r="A313" s="3"/>
      <c r="B313" s="43"/>
      <c r="C313" s="43"/>
      <c r="D313" s="43"/>
      <c r="E313" s="43"/>
    </row>
    <row r="314" spans="1:5" ht="14.25" customHeight="1">
      <c r="A314" s="3"/>
      <c r="B314" s="43"/>
      <c r="C314" s="43"/>
      <c r="D314" s="43"/>
      <c r="E314" s="43"/>
    </row>
    <row r="315" spans="1:5" ht="14.25" customHeight="1">
      <c r="A315" s="3"/>
      <c r="B315" s="43"/>
      <c r="C315" s="43"/>
      <c r="D315" s="43"/>
      <c r="E315" s="43"/>
    </row>
    <row r="316" spans="1:5" ht="14.25" customHeight="1">
      <c r="A316" s="3"/>
      <c r="B316" s="43"/>
      <c r="C316" s="43"/>
      <c r="D316" s="43"/>
      <c r="E316" s="43"/>
    </row>
    <row r="317" spans="1:5" ht="14.25" customHeight="1">
      <c r="A317" s="3"/>
      <c r="B317" s="43"/>
      <c r="C317" s="43"/>
      <c r="D317" s="43"/>
      <c r="E317" s="43"/>
    </row>
    <row r="318" spans="1:5" ht="14.25" customHeight="1">
      <c r="A318" s="3"/>
      <c r="B318" s="43"/>
      <c r="C318" s="43"/>
      <c r="D318" s="43"/>
      <c r="E318" s="43"/>
    </row>
    <row r="319" spans="1:5" ht="14.25" customHeight="1">
      <c r="A319" s="3"/>
      <c r="B319" s="43"/>
      <c r="C319" s="43"/>
      <c r="D319" s="43"/>
      <c r="E319" s="43"/>
    </row>
    <row r="320" spans="1:5" ht="14.25" customHeight="1">
      <c r="A320" s="3"/>
      <c r="B320" s="43"/>
      <c r="C320" s="43"/>
      <c r="D320" s="43"/>
      <c r="E320" s="43"/>
    </row>
    <row r="321" spans="1:5" ht="14.25" customHeight="1">
      <c r="A321" s="3"/>
      <c r="B321" s="43"/>
      <c r="C321" s="43"/>
      <c r="D321" s="43"/>
      <c r="E321" s="43"/>
    </row>
    <row r="322" spans="1:5" ht="14.25" customHeight="1">
      <c r="A322" s="3"/>
      <c r="B322" s="43"/>
      <c r="C322" s="43"/>
      <c r="D322" s="43"/>
      <c r="E322" s="43"/>
    </row>
    <row r="323" spans="1:5" ht="14.25" customHeight="1">
      <c r="A323" s="3"/>
      <c r="B323" s="43"/>
      <c r="C323" s="43"/>
      <c r="D323" s="43"/>
      <c r="E323" s="43"/>
    </row>
    <row r="324" spans="1:5" ht="14.25" customHeight="1">
      <c r="A324" s="3"/>
      <c r="B324" s="43"/>
      <c r="C324" s="43"/>
      <c r="D324" s="43"/>
      <c r="E324" s="43"/>
    </row>
    <row r="325" spans="1:5" ht="14.25" customHeight="1">
      <c r="A325" s="3"/>
      <c r="B325" s="43"/>
      <c r="C325" s="43"/>
      <c r="D325" s="43"/>
      <c r="E325" s="43"/>
    </row>
    <row r="326" spans="1:5" ht="14.25" customHeight="1">
      <c r="A326" s="3"/>
      <c r="B326" s="43"/>
      <c r="C326" s="43"/>
      <c r="D326" s="43"/>
      <c r="E326" s="43"/>
    </row>
    <row r="327" spans="1:5" ht="14.25" customHeight="1">
      <c r="A327" s="3"/>
      <c r="B327" s="43"/>
      <c r="C327" s="43"/>
      <c r="D327" s="43"/>
      <c r="E327" s="43"/>
    </row>
    <row r="328" spans="1:5" ht="14.25" customHeight="1">
      <c r="A328" s="3"/>
      <c r="B328" s="43"/>
      <c r="C328" s="43"/>
      <c r="D328" s="43"/>
      <c r="E328" s="43"/>
    </row>
    <row r="329" spans="1:5" ht="14.25" customHeight="1">
      <c r="A329" s="3"/>
      <c r="B329" s="43"/>
      <c r="C329" s="43"/>
      <c r="D329" s="43"/>
      <c r="E329" s="43"/>
    </row>
    <row r="330" spans="1:5" ht="14.25" customHeight="1">
      <c r="A330" s="3"/>
      <c r="B330" s="43"/>
      <c r="C330" s="43"/>
      <c r="D330" s="43"/>
      <c r="E330" s="43"/>
    </row>
    <row r="331" spans="1:5" ht="14.25" customHeight="1">
      <c r="A331" s="3"/>
      <c r="B331" s="43"/>
      <c r="C331" s="43"/>
      <c r="D331" s="43"/>
      <c r="E331" s="43"/>
    </row>
    <row r="332" spans="1:5" ht="14.25" customHeight="1">
      <c r="A332" s="3"/>
      <c r="B332" s="43"/>
      <c r="C332" s="43"/>
      <c r="D332" s="43"/>
      <c r="E332" s="43"/>
    </row>
    <row r="333" spans="1:5" ht="14.25" customHeight="1">
      <c r="A333" s="3"/>
      <c r="B333" s="43"/>
      <c r="C333" s="43"/>
      <c r="D333" s="43"/>
      <c r="E333" s="43"/>
    </row>
    <row r="334" spans="1:5" ht="14.25" customHeight="1">
      <c r="A334" s="3"/>
      <c r="B334" s="43"/>
      <c r="C334" s="43"/>
      <c r="D334" s="43"/>
      <c r="E334" s="43"/>
    </row>
    <row r="335" spans="1:5" ht="14.25" customHeight="1">
      <c r="A335" s="3"/>
      <c r="B335" s="43"/>
      <c r="C335" s="43"/>
      <c r="D335" s="43"/>
      <c r="E335" s="43"/>
    </row>
    <row r="336" spans="1:5" ht="14.25" customHeight="1">
      <c r="A336" s="3"/>
      <c r="B336" s="43"/>
      <c r="C336" s="43"/>
      <c r="D336" s="43"/>
      <c r="E336" s="43"/>
    </row>
    <row r="337" spans="1:5" ht="14.25" customHeight="1">
      <c r="A337" s="3"/>
      <c r="B337" s="43"/>
      <c r="C337" s="43"/>
      <c r="D337" s="43"/>
      <c r="E337" s="43"/>
    </row>
    <row r="338" spans="1:5" ht="14.25" customHeight="1">
      <c r="A338" s="3"/>
      <c r="B338" s="43"/>
      <c r="C338" s="43"/>
      <c r="D338" s="43"/>
      <c r="E338" s="43"/>
    </row>
    <row r="339" spans="1:5" ht="14.25" customHeight="1">
      <c r="A339" s="3"/>
      <c r="B339" s="43"/>
      <c r="C339" s="43"/>
      <c r="D339" s="43"/>
      <c r="E339" s="43"/>
    </row>
    <row r="340" spans="1:5" ht="14.25" customHeight="1">
      <c r="A340" s="3"/>
      <c r="B340" s="43"/>
      <c r="C340" s="43"/>
      <c r="D340" s="43"/>
      <c r="E340" s="43"/>
    </row>
    <row r="341" spans="1:5" ht="14.25" customHeight="1">
      <c r="A341" s="3"/>
      <c r="B341" s="43"/>
      <c r="C341" s="43"/>
      <c r="D341" s="43"/>
      <c r="E341" s="43"/>
    </row>
    <row r="342" spans="1:5" ht="14.25" customHeight="1">
      <c r="A342" s="3"/>
      <c r="B342" s="43"/>
      <c r="C342" s="43"/>
      <c r="D342" s="43"/>
      <c r="E342" s="43"/>
    </row>
    <row r="343" spans="1:5" ht="14.25" customHeight="1">
      <c r="A343" s="3"/>
      <c r="B343" s="43"/>
      <c r="C343" s="43"/>
      <c r="D343" s="43"/>
      <c r="E343" s="43"/>
    </row>
    <row r="344" spans="1:5" ht="14.25" customHeight="1">
      <c r="A344" s="3"/>
      <c r="B344" s="43"/>
      <c r="C344" s="43"/>
      <c r="D344" s="43"/>
      <c r="E344" s="43"/>
    </row>
    <row r="345" spans="1:5" ht="14.25" customHeight="1">
      <c r="A345" s="3"/>
      <c r="B345" s="43"/>
      <c r="C345" s="43"/>
      <c r="D345" s="43"/>
      <c r="E345" s="43"/>
    </row>
    <row r="346" spans="1:5" ht="14.25" customHeight="1">
      <c r="A346" s="3"/>
      <c r="B346" s="43"/>
      <c r="C346" s="43"/>
      <c r="D346" s="43"/>
      <c r="E346" s="43"/>
    </row>
    <row r="347" spans="1:5" ht="14.25" customHeight="1">
      <c r="A347" s="3"/>
      <c r="B347" s="43"/>
      <c r="C347" s="43"/>
      <c r="D347" s="43"/>
      <c r="E347" s="43"/>
    </row>
    <row r="348" spans="1:5" ht="14.25" customHeight="1">
      <c r="A348" s="3"/>
      <c r="B348" s="43"/>
      <c r="C348" s="43"/>
      <c r="D348" s="43"/>
      <c r="E348" s="43"/>
    </row>
    <row r="349" spans="1:5" ht="14.25" customHeight="1">
      <c r="A349" s="3"/>
      <c r="B349" s="43"/>
      <c r="C349" s="43"/>
      <c r="D349" s="43"/>
      <c r="E349" s="43"/>
    </row>
    <row r="350" spans="1:5" ht="14.25" customHeight="1">
      <c r="A350" s="3"/>
      <c r="B350" s="43"/>
      <c r="C350" s="43"/>
      <c r="D350" s="43"/>
      <c r="E350" s="43"/>
    </row>
    <row r="351" spans="1:5" ht="14.25" customHeight="1">
      <c r="A351" s="3"/>
      <c r="B351" s="43"/>
      <c r="C351" s="43"/>
      <c r="D351" s="43"/>
      <c r="E351" s="43"/>
    </row>
    <row r="352" spans="1:5" ht="14.25" customHeight="1">
      <c r="A352" s="3"/>
      <c r="B352" s="43"/>
      <c r="C352" s="43"/>
      <c r="D352" s="43"/>
      <c r="E352" s="43"/>
    </row>
    <row r="353" spans="1:5" ht="14.25" customHeight="1">
      <c r="A353" s="3"/>
      <c r="B353" s="43"/>
      <c r="C353" s="43"/>
      <c r="D353" s="43"/>
      <c r="E353" s="43"/>
    </row>
    <row r="354" spans="1:5" ht="14.25" customHeight="1">
      <c r="A354" s="3"/>
      <c r="B354" s="43"/>
      <c r="C354" s="43"/>
      <c r="D354" s="43"/>
      <c r="E354" s="43"/>
    </row>
    <row r="355" spans="1:5" ht="14.25" customHeight="1">
      <c r="A355" s="3"/>
      <c r="B355" s="43"/>
      <c r="C355" s="43"/>
      <c r="D355" s="43"/>
      <c r="E355" s="43"/>
    </row>
    <row r="356" spans="1:5" ht="14.25" customHeight="1">
      <c r="A356" s="3"/>
      <c r="B356" s="43"/>
      <c r="C356" s="43"/>
      <c r="D356" s="43"/>
      <c r="E356" s="43"/>
    </row>
    <row r="357" spans="1:5" ht="14.25" customHeight="1">
      <c r="A357" s="3"/>
      <c r="B357" s="43"/>
      <c r="C357" s="43"/>
      <c r="D357" s="43"/>
      <c r="E357" s="43"/>
    </row>
    <row r="358" spans="1:5" ht="14.25" customHeight="1">
      <c r="A358" s="3"/>
      <c r="B358" s="43"/>
      <c r="C358" s="43"/>
      <c r="D358" s="43"/>
      <c r="E358" s="43"/>
    </row>
    <row r="359" spans="1:5" ht="14.25" customHeight="1">
      <c r="A359" s="3"/>
      <c r="B359" s="43"/>
      <c r="C359" s="43"/>
      <c r="D359" s="43"/>
      <c r="E359" s="43"/>
    </row>
    <row r="360" spans="1:5" ht="14.25" customHeight="1">
      <c r="A360" s="3"/>
      <c r="B360" s="43"/>
      <c r="C360" s="43"/>
      <c r="D360" s="43"/>
      <c r="E360" s="43"/>
    </row>
    <row r="361" spans="1:5" ht="14.25" customHeight="1">
      <c r="A361" s="3"/>
      <c r="B361" s="43"/>
      <c r="C361" s="43"/>
      <c r="D361" s="43"/>
      <c r="E361" s="43"/>
    </row>
    <row r="362" spans="1:5" ht="14.25" customHeight="1">
      <c r="A362" s="3"/>
      <c r="B362" s="43"/>
      <c r="C362" s="43"/>
      <c r="D362" s="43"/>
      <c r="E362" s="43"/>
    </row>
    <row r="363" spans="1:5" ht="14.25" customHeight="1">
      <c r="A363" s="3"/>
      <c r="B363" s="43"/>
      <c r="C363" s="43"/>
      <c r="D363" s="43"/>
      <c r="E363" s="43"/>
    </row>
    <row r="364" spans="1:5" ht="14.25" customHeight="1">
      <c r="A364" s="3"/>
      <c r="B364" s="43"/>
      <c r="C364" s="43"/>
      <c r="D364" s="43"/>
      <c r="E364" s="43"/>
    </row>
    <row r="365" spans="1:5" ht="14.25" customHeight="1">
      <c r="A365" s="3"/>
      <c r="B365" s="43"/>
      <c r="C365" s="43"/>
      <c r="D365" s="43"/>
      <c r="E365" s="43"/>
    </row>
    <row r="366" spans="1:5" ht="14.25" customHeight="1">
      <c r="A366" s="3"/>
      <c r="B366" s="43"/>
      <c r="C366" s="43"/>
      <c r="D366" s="43"/>
      <c r="E366" s="43"/>
    </row>
    <row r="367" spans="1:5" ht="14.25" customHeight="1">
      <c r="A367" s="3"/>
      <c r="B367" s="43"/>
      <c r="C367" s="43"/>
      <c r="D367" s="43"/>
      <c r="E367" s="43"/>
    </row>
    <row r="368" spans="1:5" ht="14.25" customHeight="1">
      <c r="A368" s="3"/>
      <c r="B368" s="43"/>
      <c r="C368" s="43"/>
      <c r="D368" s="43"/>
      <c r="E368" s="43"/>
    </row>
    <row r="369" spans="1:5" ht="14.25" customHeight="1">
      <c r="A369" s="3"/>
      <c r="B369" s="43"/>
      <c r="C369" s="43"/>
      <c r="D369" s="43"/>
      <c r="E369" s="43"/>
    </row>
    <row r="370" spans="1:5" ht="14.25" customHeight="1">
      <c r="A370" s="3"/>
      <c r="B370" s="43"/>
      <c r="C370" s="43"/>
      <c r="D370" s="43"/>
      <c r="E370" s="43"/>
    </row>
    <row r="371" spans="1:5" ht="14.25" customHeight="1">
      <c r="A371" s="3"/>
      <c r="B371" s="43"/>
      <c r="C371" s="43"/>
      <c r="D371" s="43"/>
      <c r="E371" s="43"/>
    </row>
    <row r="372" spans="1:5" ht="14.25" customHeight="1">
      <c r="A372" s="3"/>
      <c r="B372" s="43"/>
      <c r="C372" s="43"/>
      <c r="D372" s="43"/>
      <c r="E372" s="43"/>
    </row>
    <row r="373" spans="1:5" ht="14.25" customHeight="1">
      <c r="A373" s="3"/>
      <c r="B373" s="43"/>
      <c r="C373" s="43"/>
      <c r="D373" s="43"/>
      <c r="E373" s="43"/>
    </row>
    <row r="374" spans="1:5" ht="14.25" customHeight="1">
      <c r="A374" s="3"/>
      <c r="B374" s="43"/>
      <c r="C374" s="43"/>
      <c r="D374" s="43"/>
      <c r="E374" s="43"/>
    </row>
    <row r="375" spans="1:5" ht="14.25" customHeight="1">
      <c r="A375" s="3"/>
      <c r="B375" s="43"/>
      <c r="C375" s="43"/>
      <c r="D375" s="43"/>
      <c r="E375" s="43"/>
    </row>
    <row r="376" spans="1:5" ht="14.25" customHeight="1">
      <c r="A376" s="3"/>
      <c r="B376" s="43"/>
      <c r="C376" s="43"/>
      <c r="D376" s="43"/>
      <c r="E376" s="43"/>
    </row>
    <row r="377" spans="1:5" ht="14.25" customHeight="1">
      <c r="A377" s="3"/>
      <c r="B377" s="43"/>
      <c r="C377" s="43"/>
      <c r="D377" s="43"/>
      <c r="E377" s="43"/>
    </row>
    <row r="378" spans="1:5" ht="14.25" customHeight="1">
      <c r="A378" s="3"/>
      <c r="B378" s="43"/>
      <c r="C378" s="43"/>
      <c r="D378" s="43"/>
      <c r="E378" s="43"/>
    </row>
    <row r="379" spans="1:5" ht="14.25" customHeight="1">
      <c r="A379" s="3"/>
      <c r="B379" s="43"/>
      <c r="C379" s="43"/>
      <c r="D379" s="43"/>
      <c r="E379" s="43"/>
    </row>
    <row r="380" spans="1:5" ht="14.25" customHeight="1">
      <c r="A380" s="3"/>
      <c r="B380" s="43"/>
      <c r="C380" s="43"/>
      <c r="D380" s="43"/>
      <c r="E380" s="43"/>
    </row>
    <row r="381" spans="1:5" ht="14.25" customHeight="1">
      <c r="A381" s="3"/>
      <c r="B381" s="43"/>
      <c r="C381" s="43"/>
      <c r="D381" s="43"/>
      <c r="E381" s="43"/>
    </row>
    <row r="382" spans="1:5" ht="14.25" customHeight="1">
      <c r="A382" s="3"/>
      <c r="B382" s="43"/>
      <c r="C382" s="43"/>
      <c r="D382" s="43"/>
      <c r="E382" s="43"/>
    </row>
    <row r="383" spans="1:5" ht="14.25" customHeight="1">
      <c r="A383" s="3"/>
      <c r="B383" s="43"/>
      <c r="C383" s="43"/>
      <c r="D383" s="43"/>
      <c r="E383" s="43"/>
    </row>
    <row r="384" spans="1:5" ht="14.25" customHeight="1">
      <c r="A384" s="3"/>
      <c r="B384" s="43"/>
      <c r="C384" s="43"/>
      <c r="D384" s="43"/>
      <c r="E384" s="43"/>
    </row>
    <row r="385" spans="1:5" ht="14.25" customHeight="1">
      <c r="A385" s="3"/>
      <c r="B385" s="43"/>
      <c r="C385" s="43"/>
      <c r="D385" s="43"/>
      <c r="E385" s="43"/>
    </row>
    <row r="386" spans="1:5" ht="14.25" customHeight="1">
      <c r="A386" s="3"/>
      <c r="B386" s="43"/>
      <c r="C386" s="43"/>
      <c r="D386" s="43"/>
      <c r="E386" s="43"/>
    </row>
    <row r="387" spans="1:5" ht="14.25" customHeight="1">
      <c r="A387" s="3"/>
      <c r="B387" s="43"/>
      <c r="C387" s="43"/>
      <c r="D387" s="43"/>
      <c r="E387" s="43"/>
    </row>
    <row r="388" spans="1:5" ht="14.25" customHeight="1">
      <c r="A388" s="3"/>
      <c r="B388" s="43"/>
      <c r="C388" s="43"/>
      <c r="D388" s="43"/>
      <c r="E388" s="43"/>
    </row>
    <row r="389" spans="1:5" ht="14.25" customHeight="1">
      <c r="A389" s="3"/>
      <c r="B389" s="43"/>
      <c r="C389" s="43"/>
      <c r="D389" s="43"/>
      <c r="E389" s="43"/>
    </row>
    <row r="390" spans="1:5" ht="14.25" customHeight="1">
      <c r="A390" s="3"/>
      <c r="B390" s="43"/>
      <c r="C390" s="43"/>
      <c r="D390" s="43"/>
      <c r="E390" s="43"/>
    </row>
    <row r="391" spans="1:5" ht="14.25" customHeight="1">
      <c r="A391" s="3"/>
      <c r="B391" s="43"/>
      <c r="C391" s="43"/>
      <c r="D391" s="43"/>
      <c r="E391" s="43"/>
    </row>
    <row r="392" spans="1:5" ht="14.25" customHeight="1">
      <c r="A392" s="3"/>
      <c r="B392" s="43"/>
      <c r="C392" s="43"/>
      <c r="D392" s="43"/>
      <c r="E392" s="43"/>
    </row>
    <row r="393" spans="1:5" ht="14.25" customHeight="1">
      <c r="A393" s="3"/>
      <c r="B393" s="43"/>
      <c r="C393" s="43"/>
      <c r="D393" s="43"/>
      <c r="E393" s="43"/>
    </row>
    <row r="394" spans="1:5" ht="14.25" customHeight="1">
      <c r="A394" s="3"/>
      <c r="B394" s="43"/>
      <c r="C394" s="43"/>
      <c r="D394" s="43"/>
      <c r="E394" s="43"/>
    </row>
    <row r="395" spans="1:5" ht="14.25" customHeight="1">
      <c r="A395" s="3"/>
      <c r="B395" s="43"/>
      <c r="C395" s="43"/>
      <c r="D395" s="43"/>
      <c r="E395" s="43"/>
    </row>
    <row r="396" spans="1:5" ht="14.25" customHeight="1">
      <c r="A396" s="3"/>
      <c r="B396" s="43"/>
      <c r="C396" s="43"/>
      <c r="D396" s="43"/>
      <c r="E396" s="43"/>
    </row>
    <row r="397" spans="1:5" ht="14.25" customHeight="1">
      <c r="A397" s="3"/>
      <c r="B397" s="43"/>
      <c r="C397" s="43"/>
      <c r="D397" s="43"/>
      <c r="E397" s="43"/>
    </row>
    <row r="398" spans="1:5" ht="14.25" customHeight="1">
      <c r="A398" s="3"/>
      <c r="B398" s="43"/>
      <c r="C398" s="43"/>
      <c r="D398" s="43"/>
      <c r="E398" s="43"/>
    </row>
    <row r="399" spans="1:5" ht="14.25" customHeight="1">
      <c r="A399" s="3"/>
      <c r="B399" s="43"/>
      <c r="C399" s="43"/>
      <c r="D399" s="43"/>
      <c r="E399" s="43"/>
    </row>
    <row r="400" spans="1:5" ht="14.25" customHeight="1">
      <c r="A400" s="3"/>
      <c r="B400" s="43"/>
      <c r="C400" s="43"/>
      <c r="D400" s="43"/>
      <c r="E400" s="43"/>
    </row>
    <row r="401" spans="1:5" ht="14.25" customHeight="1">
      <c r="A401" s="3"/>
      <c r="B401" s="43"/>
      <c r="C401" s="43"/>
      <c r="D401" s="43"/>
      <c r="E401" s="43"/>
    </row>
    <row r="402" spans="1:5" ht="14.25" customHeight="1">
      <c r="A402" s="3"/>
      <c r="B402" s="43"/>
      <c r="C402" s="43"/>
      <c r="D402" s="43"/>
      <c r="E402" s="43"/>
    </row>
    <row r="403" spans="1:5" ht="14.25" customHeight="1">
      <c r="A403" s="3"/>
      <c r="B403" s="43"/>
      <c r="C403" s="43"/>
      <c r="D403" s="43"/>
      <c r="E403" s="43"/>
    </row>
    <row r="404" spans="1:5" ht="14.25" customHeight="1">
      <c r="A404" s="3"/>
      <c r="B404" s="43"/>
      <c r="C404" s="43"/>
      <c r="D404" s="43"/>
      <c r="E404" s="43"/>
    </row>
    <row r="405" spans="1:5" ht="14.25" customHeight="1">
      <c r="A405" s="3"/>
      <c r="B405" s="43"/>
      <c r="C405" s="43"/>
      <c r="D405" s="43"/>
      <c r="E405" s="43"/>
    </row>
    <row r="406" spans="1:5" ht="14.25" customHeight="1">
      <c r="A406" s="3"/>
      <c r="B406" s="43"/>
      <c r="C406" s="43"/>
      <c r="D406" s="43"/>
      <c r="E406" s="43"/>
    </row>
    <row r="407" spans="1:5" ht="14.25" customHeight="1">
      <c r="A407" s="3"/>
      <c r="B407" s="43"/>
      <c r="C407" s="43"/>
      <c r="D407" s="43"/>
      <c r="E407" s="43"/>
    </row>
    <row r="408" spans="1:5" ht="14.25" customHeight="1">
      <c r="A408" s="3"/>
      <c r="B408" s="43"/>
      <c r="C408" s="43"/>
      <c r="D408" s="43"/>
      <c r="E408" s="43"/>
    </row>
    <row r="409" spans="1:5" ht="14.25" customHeight="1">
      <c r="A409" s="3"/>
      <c r="B409" s="43"/>
      <c r="C409" s="43"/>
      <c r="D409" s="43"/>
      <c r="E409" s="43"/>
    </row>
    <row r="410" spans="1:5" ht="14.25" customHeight="1">
      <c r="A410" s="3"/>
      <c r="B410" s="43"/>
      <c r="C410" s="43"/>
      <c r="D410" s="43"/>
      <c r="E410" s="43"/>
    </row>
    <row r="411" spans="1:5" ht="14.25" customHeight="1">
      <c r="A411" s="3"/>
      <c r="B411" s="43"/>
      <c r="C411" s="43"/>
      <c r="D411" s="43"/>
      <c r="E411" s="43"/>
    </row>
    <row r="412" spans="1:5" ht="14.25" customHeight="1">
      <c r="A412" s="3"/>
      <c r="B412" s="43"/>
      <c r="C412" s="43"/>
      <c r="D412" s="43"/>
      <c r="E412" s="43"/>
    </row>
    <row r="413" spans="1:5" ht="14.25" customHeight="1">
      <c r="A413" s="3"/>
      <c r="B413" s="43"/>
      <c r="C413" s="43"/>
      <c r="D413" s="43"/>
      <c r="E413" s="43"/>
    </row>
    <row r="414" spans="1:5" ht="14.25" customHeight="1">
      <c r="A414" s="3"/>
      <c r="B414" s="43"/>
      <c r="C414" s="43"/>
      <c r="D414" s="43"/>
      <c r="E414" s="43"/>
    </row>
    <row r="415" spans="1:5" ht="14.25" customHeight="1">
      <c r="A415" s="3"/>
      <c r="B415" s="43"/>
      <c r="C415" s="43"/>
      <c r="D415" s="43"/>
      <c r="E415" s="43"/>
    </row>
    <row r="416" spans="1:5" ht="14.25" customHeight="1">
      <c r="A416" s="3"/>
      <c r="B416" s="43"/>
      <c r="C416" s="43"/>
      <c r="D416" s="43"/>
      <c r="E416" s="43"/>
    </row>
    <row r="417" spans="1:5" ht="14.25" customHeight="1">
      <c r="A417" s="3"/>
      <c r="B417" s="43"/>
      <c r="C417" s="43"/>
      <c r="D417" s="43"/>
      <c r="E417" s="43"/>
    </row>
    <row r="418" spans="1:5" ht="14.25" customHeight="1">
      <c r="A418" s="3"/>
      <c r="B418" s="43"/>
      <c r="C418" s="43"/>
      <c r="D418" s="43"/>
      <c r="E418" s="43"/>
    </row>
    <row r="419" spans="1:5" ht="14.25" customHeight="1">
      <c r="A419" s="3"/>
      <c r="B419" s="43"/>
      <c r="C419" s="43"/>
      <c r="D419" s="43"/>
      <c r="E419" s="43"/>
    </row>
    <row r="420" spans="1:5" ht="14.25" customHeight="1">
      <c r="A420" s="3"/>
      <c r="B420" s="43"/>
      <c r="C420" s="43"/>
      <c r="D420" s="43"/>
      <c r="E420" s="43"/>
    </row>
    <row r="421" spans="1:5" ht="14.25" customHeight="1">
      <c r="A421" s="3"/>
      <c r="B421" s="43"/>
      <c r="C421" s="43"/>
      <c r="D421" s="43"/>
      <c r="E421" s="43"/>
    </row>
    <row r="422" spans="1:5" ht="14.25" customHeight="1">
      <c r="A422" s="3"/>
      <c r="B422" s="43"/>
      <c r="C422" s="43"/>
      <c r="D422" s="43"/>
      <c r="E422" s="43"/>
    </row>
    <row r="423" spans="1:5" ht="14.25" customHeight="1">
      <c r="A423" s="3"/>
      <c r="B423" s="43"/>
      <c r="C423" s="43"/>
      <c r="D423" s="43"/>
      <c r="E423" s="43"/>
    </row>
    <row r="424" spans="1:5" ht="14.25" customHeight="1">
      <c r="A424" s="3"/>
      <c r="B424" s="43"/>
      <c r="C424" s="43"/>
      <c r="D424" s="43"/>
      <c r="E424" s="43"/>
    </row>
    <row r="425" spans="1:5" ht="14.25" customHeight="1">
      <c r="A425" s="3"/>
      <c r="B425" s="43"/>
      <c r="C425" s="43"/>
      <c r="D425" s="43"/>
      <c r="E425" s="43"/>
    </row>
    <row r="426" spans="1:5" ht="14.25" customHeight="1">
      <c r="A426" s="3"/>
      <c r="B426" s="43"/>
      <c r="C426" s="43"/>
      <c r="D426" s="43"/>
      <c r="E426" s="43"/>
    </row>
    <row r="427" spans="1:5" ht="14.25" customHeight="1">
      <c r="A427" s="3"/>
      <c r="B427" s="43"/>
      <c r="C427" s="43"/>
      <c r="D427" s="43"/>
      <c r="E427" s="43"/>
    </row>
    <row r="428" spans="1:5" ht="14.25" customHeight="1">
      <c r="A428" s="3"/>
      <c r="B428" s="43"/>
      <c r="C428" s="43"/>
      <c r="D428" s="43"/>
      <c r="E428" s="43"/>
    </row>
    <row r="429" spans="1:5" ht="14.25" customHeight="1">
      <c r="A429" s="3"/>
      <c r="B429" s="43"/>
      <c r="C429" s="43"/>
      <c r="D429" s="43"/>
      <c r="E429" s="43"/>
    </row>
    <row r="430" spans="1:5" ht="14.25" customHeight="1">
      <c r="A430" s="3"/>
      <c r="B430" s="43"/>
      <c r="C430" s="43"/>
      <c r="D430" s="43"/>
      <c r="E430" s="43"/>
    </row>
    <row r="431" spans="1:5" ht="14.25" customHeight="1">
      <c r="A431" s="3"/>
      <c r="B431" s="43"/>
      <c r="C431" s="43"/>
      <c r="D431" s="43"/>
      <c r="E431" s="43"/>
    </row>
    <row r="432" spans="1:5" ht="14.25" customHeight="1">
      <c r="A432" s="3"/>
      <c r="B432" s="43"/>
      <c r="C432" s="43"/>
      <c r="D432" s="43"/>
      <c r="E432" s="43"/>
    </row>
    <row r="433" spans="1:5" ht="14.25" customHeight="1">
      <c r="A433" s="3"/>
      <c r="B433" s="43"/>
      <c r="C433" s="43"/>
      <c r="D433" s="43"/>
      <c r="E433" s="43"/>
    </row>
    <row r="434" spans="1:5" ht="14.25" customHeight="1">
      <c r="A434" s="3"/>
      <c r="B434" s="43"/>
      <c r="C434" s="43"/>
      <c r="D434" s="43"/>
      <c r="E434" s="43"/>
    </row>
    <row r="435" spans="1:5" ht="14.25" customHeight="1">
      <c r="A435" s="3"/>
      <c r="B435" s="43"/>
      <c r="C435" s="43"/>
      <c r="D435" s="43"/>
      <c r="E435" s="43"/>
    </row>
    <row r="436" spans="1:5" ht="14.25" customHeight="1">
      <c r="A436" s="3"/>
      <c r="B436" s="43"/>
      <c r="C436" s="43"/>
      <c r="D436" s="43"/>
      <c r="E436" s="43"/>
    </row>
    <row r="437" spans="1:5" ht="14.25" customHeight="1">
      <c r="A437" s="3"/>
      <c r="B437" s="43"/>
      <c r="C437" s="43"/>
      <c r="D437" s="43"/>
      <c r="E437" s="43"/>
    </row>
    <row r="438" spans="1:5" ht="14.25" customHeight="1">
      <c r="A438" s="3"/>
      <c r="B438" s="43"/>
      <c r="C438" s="43"/>
      <c r="D438" s="43"/>
      <c r="E438" s="43"/>
    </row>
    <row r="439" spans="1:5" ht="14.25" customHeight="1">
      <c r="A439" s="3"/>
      <c r="B439" s="43"/>
      <c r="C439" s="43"/>
      <c r="D439" s="43"/>
      <c r="E439" s="43"/>
    </row>
    <row r="440" spans="1:5" ht="14.25" customHeight="1">
      <c r="A440" s="3"/>
      <c r="B440" s="43"/>
      <c r="C440" s="43"/>
      <c r="D440" s="43"/>
      <c r="E440" s="43"/>
    </row>
    <row r="441" spans="1:5" ht="14.25" customHeight="1">
      <c r="A441" s="3"/>
      <c r="B441" s="43"/>
      <c r="C441" s="43"/>
      <c r="D441" s="43"/>
      <c r="E441" s="43"/>
    </row>
    <row r="442" spans="1:5" ht="14.25" customHeight="1">
      <c r="A442" s="3"/>
      <c r="B442" s="43"/>
      <c r="C442" s="43"/>
      <c r="D442" s="43"/>
      <c r="E442" s="43"/>
    </row>
    <row r="443" spans="1:5" ht="14.25" customHeight="1">
      <c r="A443" s="3"/>
      <c r="B443" s="43"/>
      <c r="C443" s="43"/>
      <c r="D443" s="43"/>
      <c r="E443" s="43"/>
    </row>
    <row r="444" spans="1:5" ht="14.25" customHeight="1">
      <c r="A444" s="3"/>
      <c r="B444" s="43"/>
      <c r="C444" s="43"/>
      <c r="D444" s="43"/>
      <c r="E444" s="43"/>
    </row>
    <row r="445" spans="1:5" ht="14.25" customHeight="1">
      <c r="A445" s="3"/>
      <c r="B445" s="43"/>
      <c r="C445" s="43"/>
      <c r="D445" s="43"/>
      <c r="E445" s="43"/>
    </row>
    <row r="446" spans="1:5" ht="14.25" customHeight="1">
      <c r="A446" s="3"/>
      <c r="B446" s="43"/>
      <c r="C446" s="43"/>
      <c r="D446" s="43"/>
      <c r="E446" s="43"/>
    </row>
    <row r="447" spans="1:5" ht="14.25" customHeight="1">
      <c r="A447" s="3"/>
      <c r="B447" s="43"/>
      <c r="C447" s="43"/>
      <c r="D447" s="43"/>
      <c r="E447" s="43"/>
    </row>
    <row r="448" spans="1:5" ht="14.25" customHeight="1">
      <c r="A448" s="3"/>
      <c r="B448" s="43"/>
      <c r="C448" s="43"/>
      <c r="D448" s="43"/>
      <c r="E448" s="43"/>
    </row>
    <row r="449" spans="1:5" ht="14.25" customHeight="1">
      <c r="A449" s="3"/>
      <c r="B449" s="43"/>
      <c r="C449" s="43"/>
      <c r="D449" s="43"/>
      <c r="E449" s="43"/>
    </row>
    <row r="450" spans="1:5" ht="14.25" customHeight="1">
      <c r="A450" s="3"/>
      <c r="B450" s="43"/>
      <c r="C450" s="43"/>
      <c r="D450" s="43"/>
      <c r="E450" s="43"/>
    </row>
    <row r="451" spans="1:5" ht="14.25" customHeight="1">
      <c r="A451" s="3"/>
      <c r="B451" s="43"/>
      <c r="C451" s="43"/>
      <c r="D451" s="43"/>
      <c r="E451" s="43"/>
    </row>
    <row r="452" spans="1:5" ht="14.25" customHeight="1">
      <c r="A452" s="3"/>
      <c r="B452" s="43"/>
      <c r="C452" s="43"/>
      <c r="D452" s="43"/>
      <c r="E452" s="43"/>
    </row>
    <row r="453" spans="1:5" ht="14.25" customHeight="1">
      <c r="A453" s="3"/>
      <c r="B453" s="43"/>
      <c r="C453" s="43"/>
      <c r="D453" s="43"/>
      <c r="E453" s="43"/>
    </row>
    <row r="454" spans="1:5" ht="14.25" customHeight="1">
      <c r="A454" s="3"/>
      <c r="B454" s="43"/>
      <c r="C454" s="43"/>
      <c r="D454" s="43"/>
      <c r="E454" s="43"/>
    </row>
    <row r="455" spans="1:5" ht="14.25" customHeight="1">
      <c r="A455" s="3"/>
      <c r="B455" s="43"/>
      <c r="C455" s="43"/>
      <c r="D455" s="43"/>
      <c r="E455" s="43"/>
    </row>
    <row r="456" spans="1:5" ht="14.25" customHeight="1">
      <c r="A456" s="3"/>
      <c r="B456" s="43"/>
      <c r="C456" s="43"/>
      <c r="D456" s="43"/>
      <c r="E456" s="43"/>
    </row>
    <row r="457" spans="1:5" ht="14.25" customHeight="1">
      <c r="A457" s="3"/>
      <c r="B457" s="43"/>
      <c r="C457" s="43"/>
      <c r="D457" s="43"/>
      <c r="E457" s="43"/>
    </row>
    <row r="458" spans="1:5" ht="14.25" customHeight="1">
      <c r="A458" s="3"/>
      <c r="B458" s="43"/>
      <c r="C458" s="43"/>
      <c r="D458" s="43"/>
      <c r="E458" s="43"/>
    </row>
    <row r="459" spans="1:5" ht="14.25" customHeight="1">
      <c r="A459" s="3"/>
      <c r="B459" s="43"/>
      <c r="C459" s="43"/>
      <c r="D459" s="43"/>
      <c r="E459" s="43"/>
    </row>
    <row r="460" spans="1:5" ht="14.25" customHeight="1">
      <c r="A460" s="3"/>
      <c r="B460" s="43"/>
      <c r="C460" s="43"/>
      <c r="D460" s="43"/>
      <c r="E460" s="43"/>
    </row>
    <row r="461" spans="1:5" ht="14.25" customHeight="1">
      <c r="A461" s="3"/>
      <c r="B461" s="43"/>
      <c r="C461" s="43"/>
      <c r="D461" s="43"/>
      <c r="E461" s="43"/>
    </row>
    <row r="462" spans="1:5" ht="14.25" customHeight="1">
      <c r="A462" s="3"/>
      <c r="B462" s="43"/>
      <c r="C462" s="43"/>
      <c r="D462" s="43"/>
      <c r="E462" s="43"/>
    </row>
    <row r="463" spans="1:5" ht="14.25" customHeight="1">
      <c r="A463" s="3"/>
      <c r="B463" s="43"/>
      <c r="C463" s="43"/>
      <c r="D463" s="43"/>
      <c r="E463" s="43"/>
    </row>
    <row r="464" spans="1:5" ht="14.25" customHeight="1">
      <c r="A464" s="3"/>
      <c r="B464" s="43"/>
      <c r="C464" s="43"/>
      <c r="D464" s="43"/>
      <c r="E464" s="43"/>
    </row>
    <row r="465" spans="1:5" ht="14.25" customHeight="1">
      <c r="A465" s="3"/>
      <c r="B465" s="43"/>
      <c r="C465" s="43"/>
      <c r="D465" s="43"/>
      <c r="E465" s="43"/>
    </row>
    <row r="466" spans="1:5" ht="14.25" customHeight="1">
      <c r="A466" s="3"/>
      <c r="B466" s="43"/>
      <c r="C466" s="43"/>
      <c r="D466" s="43"/>
      <c r="E466" s="43"/>
    </row>
    <row r="467" spans="1:5" ht="14.25" customHeight="1">
      <c r="A467" s="3"/>
      <c r="B467" s="43"/>
      <c r="C467" s="43"/>
      <c r="D467" s="43"/>
      <c r="E467" s="43"/>
    </row>
    <row r="468" spans="1:5" ht="14.25" customHeight="1">
      <c r="A468" s="3"/>
      <c r="B468" s="43"/>
      <c r="C468" s="43"/>
      <c r="D468" s="43"/>
      <c r="E468" s="43"/>
    </row>
    <row r="469" spans="1:5" ht="14.25" customHeight="1">
      <c r="A469" s="3"/>
      <c r="B469" s="43"/>
      <c r="C469" s="43"/>
      <c r="D469" s="43"/>
      <c r="E469" s="43"/>
    </row>
    <row r="470" spans="1:5" ht="14.25" customHeight="1">
      <c r="A470" s="3"/>
      <c r="B470" s="43"/>
      <c r="C470" s="43"/>
      <c r="D470" s="43"/>
      <c r="E470" s="43"/>
    </row>
    <row r="471" spans="1:5" ht="14.25" customHeight="1">
      <c r="A471" s="3"/>
      <c r="B471" s="43"/>
      <c r="C471" s="43"/>
      <c r="D471" s="43"/>
      <c r="E471" s="43"/>
    </row>
    <row r="472" spans="1:5" ht="14.25" customHeight="1">
      <c r="A472" s="3"/>
      <c r="B472" s="43"/>
      <c r="C472" s="43"/>
      <c r="D472" s="43"/>
      <c r="E472" s="43"/>
    </row>
    <row r="473" spans="1:5" ht="14.25" customHeight="1">
      <c r="A473" s="3"/>
      <c r="B473" s="43"/>
      <c r="C473" s="43"/>
      <c r="D473" s="43"/>
      <c r="E473" s="43"/>
    </row>
    <row r="474" spans="1:5" ht="14.25" customHeight="1">
      <c r="A474" s="3"/>
      <c r="B474" s="43"/>
      <c r="C474" s="43"/>
      <c r="D474" s="43"/>
      <c r="E474" s="43"/>
    </row>
    <row r="475" spans="1:5" ht="14.25" customHeight="1">
      <c r="A475" s="3"/>
      <c r="B475" s="43"/>
      <c r="C475" s="43"/>
      <c r="D475" s="43"/>
      <c r="E475" s="43"/>
    </row>
    <row r="476" spans="1:5" ht="14.25" customHeight="1">
      <c r="A476" s="3"/>
      <c r="B476" s="43"/>
      <c r="C476" s="43"/>
      <c r="D476" s="43"/>
      <c r="E476" s="43"/>
    </row>
    <row r="477" spans="1:5" ht="14.25" customHeight="1">
      <c r="A477" s="3"/>
      <c r="B477" s="43"/>
      <c r="C477" s="43"/>
      <c r="D477" s="43"/>
      <c r="E477" s="43"/>
    </row>
    <row r="478" spans="1:5" ht="14.25" customHeight="1">
      <c r="A478" s="3"/>
      <c r="B478" s="43"/>
      <c r="C478" s="43"/>
      <c r="D478" s="43"/>
      <c r="E478" s="43"/>
    </row>
    <row r="479" spans="1:5" ht="14.25" customHeight="1">
      <c r="A479" s="3"/>
      <c r="B479" s="43"/>
      <c r="C479" s="43"/>
      <c r="D479" s="43"/>
      <c r="E479" s="43"/>
    </row>
    <row r="480" spans="1:5" ht="14.25" customHeight="1">
      <c r="A480" s="3"/>
      <c r="B480" s="43"/>
      <c r="C480" s="43"/>
      <c r="D480" s="43"/>
      <c r="E480" s="43"/>
    </row>
    <row r="481" spans="1:5" ht="14.25" customHeight="1">
      <c r="A481" s="3"/>
      <c r="B481" s="43"/>
      <c r="C481" s="43"/>
      <c r="D481" s="43"/>
      <c r="E481" s="43"/>
    </row>
    <row r="482" spans="1:5" ht="14.25" customHeight="1">
      <c r="A482" s="3"/>
      <c r="B482" s="43"/>
      <c r="C482" s="43"/>
      <c r="D482" s="43"/>
      <c r="E482" s="43"/>
    </row>
    <row r="483" spans="1:5" ht="14.25" customHeight="1">
      <c r="A483" s="3"/>
      <c r="B483" s="43"/>
      <c r="C483" s="43"/>
      <c r="D483" s="43"/>
      <c r="E483" s="43"/>
    </row>
    <row r="484" spans="1:5" ht="14.25" customHeight="1">
      <c r="A484" s="3"/>
      <c r="B484" s="43"/>
      <c r="C484" s="43"/>
      <c r="D484" s="43"/>
      <c r="E484" s="43"/>
    </row>
    <row r="485" spans="1:5" ht="14.25" customHeight="1">
      <c r="A485" s="3"/>
      <c r="B485" s="43"/>
      <c r="C485" s="43"/>
      <c r="D485" s="43"/>
      <c r="E485" s="43"/>
    </row>
    <row r="486" spans="1:5" ht="14.25" customHeight="1">
      <c r="A486" s="3"/>
      <c r="B486" s="43"/>
      <c r="C486" s="43"/>
      <c r="D486" s="43"/>
      <c r="E486" s="43"/>
    </row>
    <row r="487" spans="1:5" ht="14.25" customHeight="1">
      <c r="A487" s="3"/>
      <c r="B487" s="43"/>
      <c r="C487" s="43"/>
      <c r="D487" s="43"/>
      <c r="E487" s="43"/>
    </row>
    <row r="488" spans="1:5" ht="14.25" customHeight="1">
      <c r="A488" s="3"/>
      <c r="B488" s="43"/>
      <c r="C488" s="43"/>
      <c r="D488" s="43"/>
      <c r="E488" s="43"/>
    </row>
    <row r="489" spans="1:5" ht="14.25" customHeight="1">
      <c r="A489" s="3"/>
      <c r="B489" s="43"/>
      <c r="C489" s="43"/>
      <c r="D489" s="43"/>
      <c r="E489" s="43"/>
    </row>
    <row r="490" spans="1:5" ht="14.25" customHeight="1">
      <c r="A490" s="3"/>
      <c r="B490" s="43"/>
      <c r="C490" s="43"/>
      <c r="D490" s="43"/>
      <c r="E490" s="43"/>
    </row>
    <row r="491" spans="1:5" ht="14.25" customHeight="1">
      <c r="A491" s="3"/>
      <c r="B491" s="43"/>
      <c r="C491" s="43"/>
      <c r="D491" s="43"/>
      <c r="E491" s="43"/>
    </row>
    <row r="492" spans="1:5" ht="14.25" customHeight="1">
      <c r="A492" s="3"/>
      <c r="B492" s="43"/>
      <c r="C492" s="43"/>
      <c r="D492" s="43"/>
      <c r="E492" s="43"/>
    </row>
    <row r="493" spans="1:5" ht="14.25" customHeight="1">
      <c r="A493" s="3"/>
      <c r="B493" s="43"/>
      <c r="C493" s="43"/>
      <c r="D493" s="43"/>
      <c r="E493" s="43"/>
    </row>
    <row r="494" spans="1:5" ht="14.25" customHeight="1">
      <c r="A494" s="3"/>
      <c r="B494" s="43"/>
      <c r="C494" s="43"/>
      <c r="D494" s="43"/>
      <c r="E494" s="43"/>
    </row>
    <row r="495" spans="1:5" ht="14.25" customHeight="1">
      <c r="A495" s="3"/>
      <c r="B495" s="43"/>
      <c r="C495" s="43"/>
      <c r="D495" s="43"/>
      <c r="E495" s="43"/>
    </row>
    <row r="496" spans="1:5" ht="14.25" customHeight="1">
      <c r="A496" s="3"/>
      <c r="B496" s="43"/>
      <c r="C496" s="43"/>
      <c r="D496" s="43"/>
      <c r="E496" s="43"/>
    </row>
    <row r="497" spans="1:5" ht="14.25" customHeight="1">
      <c r="A497" s="3"/>
      <c r="B497" s="43"/>
      <c r="C497" s="43"/>
      <c r="D497" s="43"/>
      <c r="E497" s="43"/>
    </row>
    <row r="498" spans="1:5" ht="14.25" customHeight="1">
      <c r="A498" s="3"/>
      <c r="B498" s="43"/>
      <c r="C498" s="43"/>
      <c r="D498" s="43"/>
      <c r="E498" s="43"/>
    </row>
    <row r="499" spans="1:5" ht="14.25" customHeight="1">
      <c r="A499" s="3"/>
      <c r="B499" s="43"/>
      <c r="C499" s="43"/>
      <c r="D499" s="43"/>
      <c r="E499" s="43"/>
    </row>
    <row r="500" spans="1:5" ht="14.25" customHeight="1">
      <c r="A500" s="3"/>
      <c r="B500" s="43"/>
      <c r="C500" s="43"/>
      <c r="D500" s="43"/>
      <c r="E500" s="43"/>
    </row>
    <row r="501" spans="1:5" ht="14.25" customHeight="1">
      <c r="A501" s="3"/>
      <c r="B501" s="43"/>
      <c r="C501" s="43"/>
      <c r="D501" s="43"/>
      <c r="E501" s="43"/>
    </row>
    <row r="502" spans="1:5" ht="14.25" customHeight="1">
      <c r="A502" s="3"/>
      <c r="B502" s="43"/>
      <c r="C502" s="43"/>
      <c r="D502" s="43"/>
      <c r="E502" s="43"/>
    </row>
    <row r="503" spans="1:5" ht="14.25" customHeight="1">
      <c r="A503" s="3"/>
      <c r="B503" s="43"/>
      <c r="C503" s="43"/>
      <c r="D503" s="43"/>
      <c r="E503" s="43"/>
    </row>
    <row r="504" spans="1:5" ht="14.25" customHeight="1">
      <c r="A504" s="3"/>
      <c r="B504" s="43"/>
      <c r="C504" s="43"/>
      <c r="D504" s="43"/>
      <c r="E504" s="43"/>
    </row>
    <row r="505" spans="1:5" ht="14.25" customHeight="1">
      <c r="A505" s="3"/>
      <c r="B505" s="43"/>
      <c r="C505" s="43"/>
      <c r="D505" s="43"/>
      <c r="E505" s="43"/>
    </row>
    <row r="506" spans="1:5" ht="14.25" customHeight="1">
      <c r="A506" s="3"/>
      <c r="B506" s="43"/>
      <c r="C506" s="43"/>
      <c r="D506" s="43"/>
      <c r="E506" s="43"/>
    </row>
    <row r="507" spans="1:5" ht="14.25" customHeight="1">
      <c r="A507" s="3"/>
      <c r="B507" s="43"/>
      <c r="C507" s="43"/>
      <c r="D507" s="43"/>
      <c r="E507" s="43"/>
    </row>
    <row r="508" spans="1:5" ht="14.25" customHeight="1">
      <c r="A508" s="3"/>
      <c r="B508" s="43"/>
      <c r="C508" s="43"/>
      <c r="D508" s="43"/>
      <c r="E508" s="43"/>
    </row>
    <row r="509" spans="1:5" ht="14.25" customHeight="1">
      <c r="A509" s="3"/>
      <c r="B509" s="43"/>
      <c r="C509" s="43"/>
      <c r="D509" s="43"/>
      <c r="E509" s="43"/>
    </row>
    <row r="510" spans="1:5" ht="14.25" customHeight="1">
      <c r="A510" s="3"/>
      <c r="B510" s="43"/>
      <c r="C510" s="43"/>
      <c r="D510" s="43"/>
      <c r="E510" s="43"/>
    </row>
    <row r="511" spans="1:5" ht="14.25" customHeight="1">
      <c r="A511" s="3"/>
      <c r="B511" s="43"/>
      <c r="C511" s="43"/>
      <c r="D511" s="43"/>
      <c r="E511" s="43"/>
    </row>
    <row r="512" spans="1:5" ht="14.25" customHeight="1">
      <c r="A512" s="3"/>
      <c r="B512" s="43"/>
      <c r="C512" s="43"/>
      <c r="D512" s="43"/>
      <c r="E512" s="43"/>
    </row>
    <row r="513" spans="1:5" ht="14.25" customHeight="1">
      <c r="A513" s="3"/>
      <c r="B513" s="43"/>
      <c r="C513" s="43"/>
      <c r="D513" s="43"/>
      <c r="E513" s="43"/>
    </row>
    <row r="514" spans="1:5" ht="14.25" customHeight="1">
      <c r="A514" s="3"/>
      <c r="B514" s="43"/>
      <c r="C514" s="43"/>
      <c r="D514" s="43"/>
      <c r="E514" s="43"/>
    </row>
    <row r="515" spans="1:5" ht="14.25" customHeight="1">
      <c r="A515" s="3"/>
      <c r="B515" s="43"/>
      <c r="C515" s="43"/>
      <c r="D515" s="43"/>
      <c r="E515" s="43"/>
    </row>
    <row r="516" spans="1:5" ht="14.25" customHeight="1">
      <c r="A516" s="3"/>
      <c r="B516" s="43"/>
      <c r="C516" s="43"/>
      <c r="D516" s="43"/>
      <c r="E516" s="43"/>
    </row>
    <row r="517" spans="1:5" ht="14.25" customHeight="1">
      <c r="A517" s="3"/>
      <c r="B517" s="43"/>
      <c r="C517" s="43"/>
      <c r="D517" s="43"/>
      <c r="E517" s="43"/>
    </row>
    <row r="518" spans="1:5" ht="14.25" customHeight="1">
      <c r="A518" s="3"/>
      <c r="B518" s="43"/>
      <c r="C518" s="43"/>
      <c r="D518" s="43"/>
      <c r="E518" s="43"/>
    </row>
    <row r="519" spans="1:5" ht="14.25" customHeight="1">
      <c r="A519" s="3"/>
      <c r="B519" s="43"/>
      <c r="C519" s="43"/>
      <c r="D519" s="43"/>
      <c r="E519" s="43"/>
    </row>
    <row r="520" spans="1:5" ht="14.25" customHeight="1">
      <c r="A520" s="3"/>
      <c r="B520" s="43"/>
      <c r="C520" s="43"/>
      <c r="D520" s="43"/>
      <c r="E520" s="43"/>
    </row>
    <row r="521" spans="1:5" ht="14.25" customHeight="1">
      <c r="A521" s="3"/>
      <c r="B521" s="43"/>
      <c r="C521" s="43"/>
      <c r="D521" s="43"/>
      <c r="E521" s="43"/>
    </row>
    <row r="522" spans="1:5" ht="14.25" customHeight="1">
      <c r="A522" s="3"/>
      <c r="B522" s="43"/>
      <c r="C522" s="43"/>
      <c r="D522" s="43"/>
      <c r="E522" s="43"/>
    </row>
    <row r="523" spans="1:5" ht="14.25" customHeight="1">
      <c r="A523" s="3"/>
      <c r="B523" s="43"/>
      <c r="C523" s="43"/>
      <c r="D523" s="43"/>
      <c r="E523" s="43"/>
    </row>
    <row r="524" spans="1:5" ht="14.25" customHeight="1">
      <c r="A524" s="3"/>
      <c r="B524" s="43"/>
      <c r="C524" s="43"/>
      <c r="D524" s="43"/>
      <c r="E524" s="43"/>
    </row>
    <row r="525" spans="1:5" ht="14.25" customHeight="1">
      <c r="A525" s="3"/>
      <c r="B525" s="43"/>
      <c r="C525" s="43"/>
      <c r="D525" s="43"/>
      <c r="E525" s="43"/>
    </row>
    <row r="526" spans="1:5" ht="14.25" customHeight="1">
      <c r="A526" s="3"/>
      <c r="B526" s="43"/>
      <c r="C526" s="43"/>
      <c r="D526" s="43"/>
      <c r="E526" s="43"/>
    </row>
    <row r="527" spans="1:5" ht="14.25" customHeight="1">
      <c r="A527" s="3"/>
      <c r="B527" s="43"/>
      <c r="C527" s="43"/>
      <c r="D527" s="43"/>
      <c r="E527" s="43"/>
    </row>
    <row r="528" spans="1:5" ht="14.25" customHeight="1">
      <c r="A528" s="3"/>
      <c r="B528" s="43"/>
      <c r="C528" s="43"/>
      <c r="D528" s="43"/>
      <c r="E528" s="43"/>
    </row>
    <row r="529" spans="1:5" ht="14.25" customHeight="1">
      <c r="A529" s="3"/>
      <c r="B529" s="43"/>
      <c r="C529" s="43"/>
      <c r="D529" s="43"/>
      <c r="E529" s="43"/>
    </row>
    <row r="530" spans="1:5" ht="14.25" customHeight="1">
      <c r="A530" s="3"/>
      <c r="B530" s="43"/>
      <c r="C530" s="43"/>
      <c r="D530" s="43"/>
      <c r="E530" s="43"/>
    </row>
    <row r="531" spans="1:5" ht="14.25" customHeight="1">
      <c r="A531" s="3"/>
      <c r="B531" s="43"/>
      <c r="C531" s="43"/>
      <c r="D531" s="43"/>
      <c r="E531" s="43"/>
    </row>
    <row r="532" spans="1:5" ht="14.25" customHeight="1">
      <c r="A532" s="3"/>
      <c r="B532" s="43"/>
      <c r="C532" s="43"/>
      <c r="D532" s="43"/>
      <c r="E532" s="43"/>
    </row>
    <row r="533" spans="1:5" ht="14.25" customHeight="1">
      <c r="A533" s="3"/>
      <c r="B533" s="43"/>
      <c r="C533" s="43"/>
      <c r="D533" s="43"/>
      <c r="E533" s="43"/>
    </row>
    <row r="534" spans="1:5" ht="14.25" customHeight="1">
      <c r="A534" s="3"/>
      <c r="B534" s="43"/>
      <c r="C534" s="43"/>
      <c r="D534" s="43"/>
      <c r="E534" s="43"/>
    </row>
    <row r="535" spans="1:5" ht="14.25" customHeight="1">
      <c r="A535" s="3"/>
      <c r="B535" s="43"/>
      <c r="C535" s="43"/>
      <c r="D535" s="43"/>
      <c r="E535" s="43"/>
    </row>
    <row r="536" spans="1:5" ht="14.25" customHeight="1">
      <c r="A536" s="3"/>
      <c r="B536" s="43"/>
      <c r="C536" s="43"/>
      <c r="D536" s="43"/>
      <c r="E536" s="43"/>
    </row>
    <row r="537" spans="1:5" ht="14.25" customHeight="1">
      <c r="A537" s="3"/>
      <c r="B537" s="43"/>
      <c r="C537" s="43"/>
      <c r="D537" s="43"/>
      <c r="E537" s="43"/>
    </row>
    <row r="538" spans="1:5" ht="14.25" customHeight="1">
      <c r="A538" s="3"/>
      <c r="B538" s="43"/>
      <c r="C538" s="43"/>
      <c r="D538" s="43"/>
      <c r="E538" s="43"/>
    </row>
    <row r="539" spans="1:5" ht="14.25" customHeight="1">
      <c r="A539" s="3"/>
      <c r="B539" s="43"/>
      <c r="C539" s="43"/>
      <c r="D539" s="43"/>
      <c r="E539" s="43"/>
    </row>
    <row r="540" spans="1:5" ht="14.25" customHeight="1">
      <c r="A540" s="3"/>
      <c r="B540" s="43"/>
      <c r="C540" s="43"/>
      <c r="D540" s="43"/>
      <c r="E540" s="43"/>
    </row>
    <row r="541" spans="1:5" ht="14.25" customHeight="1">
      <c r="A541" s="3"/>
      <c r="B541" s="43"/>
      <c r="C541" s="43"/>
      <c r="D541" s="43"/>
      <c r="E541" s="43"/>
    </row>
    <row r="542" spans="1:5" ht="14.25" customHeight="1">
      <c r="A542" s="3"/>
      <c r="B542" s="43"/>
      <c r="C542" s="43"/>
      <c r="D542" s="43"/>
      <c r="E542" s="43"/>
    </row>
    <row r="543" spans="1:5" ht="14.25" customHeight="1">
      <c r="A543" s="3"/>
      <c r="B543" s="43"/>
      <c r="C543" s="43"/>
      <c r="D543" s="43"/>
      <c r="E543" s="43"/>
    </row>
    <row r="544" spans="1:5" ht="14.25" customHeight="1">
      <c r="A544" s="3"/>
      <c r="B544" s="43"/>
      <c r="C544" s="43"/>
      <c r="D544" s="43"/>
      <c r="E544" s="43"/>
    </row>
    <row r="545" spans="1:5" ht="14.25" customHeight="1">
      <c r="A545" s="3"/>
      <c r="B545" s="43"/>
      <c r="C545" s="43"/>
      <c r="D545" s="43"/>
      <c r="E545" s="43"/>
    </row>
    <row r="546" spans="1:5" ht="14.25" customHeight="1">
      <c r="A546" s="3"/>
      <c r="B546" s="43"/>
      <c r="C546" s="43"/>
      <c r="D546" s="43"/>
      <c r="E546" s="43"/>
    </row>
    <row r="547" spans="1:5" ht="14.25" customHeight="1">
      <c r="A547" s="3"/>
      <c r="B547" s="43"/>
      <c r="C547" s="43"/>
      <c r="D547" s="43"/>
      <c r="E547" s="43"/>
    </row>
    <row r="548" spans="1:5" ht="14.25" customHeight="1">
      <c r="A548" s="3"/>
      <c r="B548" s="43"/>
      <c r="C548" s="43"/>
      <c r="D548" s="43"/>
      <c r="E548" s="43"/>
    </row>
    <row r="549" spans="1:5" ht="14.25" customHeight="1">
      <c r="A549" s="3"/>
      <c r="B549" s="43"/>
      <c r="C549" s="43"/>
      <c r="D549" s="43"/>
      <c r="E549" s="43"/>
    </row>
    <row r="550" spans="1:5" ht="14.25" customHeight="1">
      <c r="A550" s="3"/>
      <c r="B550" s="43"/>
      <c r="C550" s="43"/>
      <c r="D550" s="43"/>
      <c r="E550" s="43"/>
    </row>
    <row r="551" spans="1:5" ht="14.25" customHeight="1">
      <c r="A551" s="3"/>
      <c r="B551" s="43"/>
      <c r="C551" s="43"/>
      <c r="D551" s="43"/>
      <c r="E551" s="43"/>
    </row>
    <row r="552" spans="1:5" ht="14.25" customHeight="1">
      <c r="A552" s="3"/>
      <c r="B552" s="43"/>
      <c r="C552" s="43"/>
      <c r="D552" s="43"/>
      <c r="E552" s="43"/>
    </row>
    <row r="553" spans="1:5" ht="14.25" customHeight="1">
      <c r="A553" s="3"/>
      <c r="B553" s="43"/>
      <c r="C553" s="43"/>
      <c r="D553" s="43"/>
      <c r="E553" s="43"/>
    </row>
    <row r="554" spans="1:5" ht="14.25" customHeight="1">
      <c r="A554" s="3"/>
      <c r="B554" s="43"/>
      <c r="C554" s="43"/>
      <c r="D554" s="43"/>
      <c r="E554" s="43"/>
    </row>
    <row r="555" spans="1:5" ht="14.25" customHeight="1">
      <c r="A555" s="3"/>
      <c r="B555" s="43"/>
      <c r="C555" s="43"/>
      <c r="D555" s="43"/>
      <c r="E555" s="43"/>
    </row>
    <row r="556" spans="1:5" ht="14.25" customHeight="1">
      <c r="A556" s="3"/>
      <c r="B556" s="43"/>
      <c r="C556" s="43"/>
      <c r="D556" s="43"/>
      <c r="E556" s="43"/>
    </row>
    <row r="557" spans="1:5" ht="14.25" customHeight="1">
      <c r="A557" s="3"/>
      <c r="B557" s="43"/>
      <c r="C557" s="43"/>
      <c r="D557" s="43"/>
      <c r="E557" s="43"/>
    </row>
    <row r="558" spans="1:5" ht="14.25" customHeight="1">
      <c r="A558" s="3"/>
      <c r="B558" s="43"/>
      <c r="C558" s="43"/>
      <c r="D558" s="43"/>
      <c r="E558" s="43"/>
    </row>
    <row r="559" spans="1:5" ht="14.25" customHeight="1">
      <c r="A559" s="3"/>
      <c r="B559" s="43"/>
      <c r="C559" s="43"/>
      <c r="D559" s="43"/>
      <c r="E559" s="43"/>
    </row>
    <row r="560" spans="1:5" ht="14.25" customHeight="1">
      <c r="A560" s="3"/>
      <c r="B560" s="43"/>
      <c r="C560" s="43"/>
      <c r="D560" s="43"/>
      <c r="E560" s="43"/>
    </row>
    <row r="561" spans="1:5" ht="14.25" customHeight="1">
      <c r="A561" s="3"/>
      <c r="B561" s="43"/>
      <c r="C561" s="43"/>
      <c r="D561" s="43"/>
      <c r="E561" s="43"/>
    </row>
    <row r="562" spans="1:5" ht="14.25" customHeight="1">
      <c r="A562" s="3"/>
      <c r="B562" s="43"/>
      <c r="C562" s="43"/>
      <c r="D562" s="43"/>
      <c r="E562" s="43"/>
    </row>
    <row r="563" spans="1:5" ht="14.25" customHeight="1">
      <c r="A563" s="3"/>
      <c r="B563" s="43"/>
      <c r="C563" s="43"/>
      <c r="D563" s="43"/>
      <c r="E563" s="43"/>
    </row>
    <row r="564" spans="1:5" ht="14.25" customHeight="1">
      <c r="A564" s="3"/>
      <c r="B564" s="43"/>
      <c r="C564" s="43"/>
      <c r="D564" s="43"/>
      <c r="E564" s="43"/>
    </row>
    <row r="565" spans="1:5" ht="14.25" customHeight="1">
      <c r="A565" s="3"/>
      <c r="B565" s="43"/>
      <c r="C565" s="43"/>
      <c r="D565" s="43"/>
      <c r="E565" s="43"/>
    </row>
    <row r="566" spans="1:5" ht="14.25" customHeight="1">
      <c r="A566" s="3"/>
      <c r="B566" s="43"/>
      <c r="C566" s="43"/>
      <c r="D566" s="43"/>
      <c r="E566" s="43"/>
    </row>
    <row r="567" spans="1:5" ht="14.25" customHeight="1">
      <c r="A567" s="3"/>
      <c r="B567" s="43"/>
      <c r="C567" s="43"/>
      <c r="D567" s="43"/>
      <c r="E567" s="43"/>
    </row>
    <row r="568" spans="1:5" ht="14.25" customHeight="1">
      <c r="A568" s="3"/>
      <c r="B568" s="43"/>
      <c r="C568" s="43"/>
      <c r="D568" s="43"/>
      <c r="E568" s="43"/>
    </row>
    <row r="569" spans="1:5" ht="14.25" customHeight="1">
      <c r="A569" s="3"/>
      <c r="B569" s="43"/>
      <c r="C569" s="43"/>
      <c r="D569" s="43"/>
      <c r="E569" s="43"/>
    </row>
    <row r="570" spans="1:5" ht="14.25" customHeight="1">
      <c r="A570" s="3"/>
      <c r="B570" s="43"/>
      <c r="C570" s="43"/>
      <c r="D570" s="43"/>
      <c r="E570" s="43"/>
    </row>
    <row r="571" spans="1:5" ht="14.25" customHeight="1">
      <c r="A571" s="3"/>
      <c r="B571" s="43"/>
      <c r="C571" s="43"/>
      <c r="D571" s="43"/>
      <c r="E571" s="43"/>
    </row>
    <row r="572" spans="1:5" ht="14.25" customHeight="1">
      <c r="A572" s="3"/>
      <c r="B572" s="43"/>
      <c r="C572" s="43"/>
      <c r="D572" s="43"/>
      <c r="E572" s="43"/>
    </row>
    <row r="573" spans="1:5" ht="14.25" customHeight="1">
      <c r="A573" s="3"/>
      <c r="B573" s="43"/>
      <c r="C573" s="43"/>
      <c r="D573" s="43"/>
      <c r="E573" s="43"/>
    </row>
    <row r="574" spans="1:5" ht="14.25" customHeight="1">
      <c r="A574" s="3"/>
      <c r="B574" s="43"/>
      <c r="C574" s="43"/>
      <c r="D574" s="43"/>
      <c r="E574" s="43"/>
    </row>
    <row r="575" spans="1:5" ht="14.25" customHeight="1">
      <c r="A575" s="3"/>
      <c r="B575" s="43"/>
      <c r="C575" s="43"/>
      <c r="D575" s="43"/>
      <c r="E575" s="43"/>
    </row>
    <row r="576" spans="1:5" ht="14.25" customHeight="1">
      <c r="A576" s="3"/>
      <c r="B576" s="43"/>
      <c r="C576" s="43"/>
      <c r="D576" s="43"/>
      <c r="E576" s="43"/>
    </row>
    <row r="577" spans="1:5" ht="14.25" customHeight="1">
      <c r="A577" s="3"/>
      <c r="B577" s="43"/>
      <c r="C577" s="43"/>
      <c r="D577" s="43"/>
      <c r="E577" s="43"/>
    </row>
    <row r="578" spans="1:5" ht="14.25" customHeight="1">
      <c r="A578" s="3"/>
      <c r="B578" s="43"/>
      <c r="C578" s="43"/>
      <c r="D578" s="43"/>
      <c r="E578" s="43"/>
    </row>
    <row r="579" spans="1:5" ht="14.25" customHeight="1">
      <c r="A579" s="3"/>
      <c r="B579" s="43"/>
      <c r="C579" s="43"/>
      <c r="D579" s="43"/>
      <c r="E579" s="43"/>
    </row>
    <row r="580" spans="1:5" ht="14.25" customHeight="1">
      <c r="A580" s="3"/>
      <c r="B580" s="43"/>
      <c r="C580" s="43"/>
      <c r="D580" s="43"/>
      <c r="E580" s="43"/>
    </row>
    <row r="581" spans="1:5" ht="14.25" customHeight="1">
      <c r="A581" s="3"/>
      <c r="B581" s="43"/>
      <c r="C581" s="43"/>
      <c r="D581" s="43"/>
      <c r="E581" s="43"/>
    </row>
    <row r="582" spans="1:5" ht="14.25" customHeight="1">
      <c r="A582" s="3"/>
      <c r="B582" s="43"/>
      <c r="C582" s="43"/>
      <c r="D582" s="43"/>
      <c r="E582" s="43"/>
    </row>
    <row r="583" spans="1:5" ht="14.25" customHeight="1">
      <c r="A583" s="3"/>
      <c r="B583" s="43"/>
      <c r="C583" s="43"/>
      <c r="D583" s="43"/>
      <c r="E583" s="43"/>
    </row>
    <row r="584" spans="1:5" ht="14.25" customHeight="1">
      <c r="A584" s="3"/>
      <c r="B584" s="43"/>
      <c r="C584" s="43"/>
      <c r="D584" s="43"/>
      <c r="E584" s="43"/>
    </row>
    <row r="585" spans="1:5" ht="14.25" customHeight="1">
      <c r="A585" s="3"/>
      <c r="B585" s="43"/>
      <c r="C585" s="43"/>
      <c r="D585" s="43"/>
      <c r="E585" s="43"/>
    </row>
    <row r="586" spans="1:5" ht="14.25" customHeight="1">
      <c r="A586" s="3"/>
      <c r="B586" s="43"/>
      <c r="C586" s="43"/>
      <c r="D586" s="43"/>
      <c r="E586" s="43"/>
    </row>
    <row r="587" spans="1:5" ht="14.25" customHeight="1">
      <c r="A587" s="3"/>
      <c r="B587" s="43"/>
      <c r="C587" s="43"/>
      <c r="D587" s="43"/>
      <c r="E587" s="43"/>
    </row>
    <row r="588" spans="1:5" ht="14.25" customHeight="1">
      <c r="A588" s="3"/>
      <c r="B588" s="43"/>
      <c r="C588" s="43"/>
      <c r="D588" s="43"/>
      <c r="E588" s="43"/>
    </row>
    <row r="589" spans="1:5" ht="14.25" customHeight="1">
      <c r="A589" s="3"/>
      <c r="B589" s="43"/>
      <c r="C589" s="43"/>
      <c r="D589" s="43"/>
      <c r="E589" s="43"/>
    </row>
    <row r="590" spans="1:5" ht="14.25" customHeight="1">
      <c r="A590" s="3"/>
      <c r="B590" s="43"/>
      <c r="C590" s="43"/>
      <c r="D590" s="43"/>
      <c r="E590" s="43"/>
    </row>
    <row r="591" spans="1:5" ht="14.25" customHeight="1">
      <c r="A591" s="3"/>
      <c r="B591" s="43"/>
      <c r="C591" s="43"/>
      <c r="D591" s="43"/>
      <c r="E591" s="43"/>
    </row>
    <row r="592" spans="1:5" ht="14.25" customHeight="1">
      <c r="A592" s="3"/>
      <c r="B592" s="43"/>
      <c r="C592" s="43"/>
      <c r="D592" s="43"/>
      <c r="E592" s="43"/>
    </row>
    <row r="593" spans="1:5" ht="14.25" customHeight="1">
      <c r="A593" s="3"/>
      <c r="B593" s="43"/>
      <c r="C593" s="43"/>
      <c r="D593" s="43"/>
      <c r="E593" s="43"/>
    </row>
    <row r="594" spans="1:5" ht="14.25" customHeight="1">
      <c r="A594" s="3"/>
      <c r="B594" s="43"/>
      <c r="C594" s="43"/>
      <c r="D594" s="43"/>
      <c r="E594" s="43"/>
    </row>
    <row r="595" spans="1:5" ht="14.25" customHeight="1">
      <c r="A595" s="3"/>
      <c r="B595" s="43"/>
      <c r="C595" s="43"/>
      <c r="D595" s="43"/>
      <c r="E595" s="43"/>
    </row>
    <row r="596" spans="1:5" ht="14.25" customHeight="1">
      <c r="A596" s="3"/>
      <c r="B596" s="43"/>
      <c r="C596" s="43"/>
      <c r="D596" s="43"/>
      <c r="E596" s="43"/>
    </row>
    <row r="597" spans="1:5" ht="14.25" customHeight="1">
      <c r="A597" s="3"/>
      <c r="B597" s="43"/>
      <c r="C597" s="43"/>
      <c r="D597" s="43"/>
      <c r="E597" s="43"/>
    </row>
    <row r="598" spans="1:5" ht="14.25" customHeight="1">
      <c r="A598" s="3"/>
      <c r="B598" s="43"/>
      <c r="C598" s="43"/>
      <c r="D598" s="43"/>
      <c r="E598" s="43"/>
    </row>
    <row r="599" spans="1:5" ht="14.25" customHeight="1">
      <c r="A599" s="3"/>
      <c r="B599" s="43"/>
      <c r="C599" s="43"/>
      <c r="D599" s="43"/>
      <c r="E599" s="43"/>
    </row>
    <row r="600" spans="1:5" ht="14.25" customHeight="1">
      <c r="A600" s="3"/>
      <c r="B600" s="43"/>
      <c r="C600" s="43"/>
      <c r="D600" s="43"/>
      <c r="E600" s="43"/>
    </row>
    <row r="601" spans="1:5" ht="14.25" customHeight="1">
      <c r="A601" s="3"/>
      <c r="B601" s="43"/>
      <c r="C601" s="43"/>
      <c r="D601" s="43"/>
      <c r="E601" s="43"/>
    </row>
    <row r="602" spans="1:5" ht="14.25" customHeight="1">
      <c r="A602" s="3"/>
      <c r="B602" s="43"/>
      <c r="C602" s="43"/>
      <c r="D602" s="43"/>
      <c r="E602" s="43"/>
    </row>
    <row r="603" spans="1:5" ht="14.25" customHeight="1">
      <c r="A603" s="3"/>
      <c r="B603" s="43"/>
      <c r="C603" s="43"/>
      <c r="D603" s="43"/>
      <c r="E603" s="43"/>
    </row>
    <row r="604" spans="1:5" ht="14.25" customHeight="1">
      <c r="A604" s="3"/>
      <c r="B604" s="43"/>
      <c r="C604" s="43"/>
      <c r="D604" s="43"/>
      <c r="E604" s="43"/>
    </row>
    <row r="605" spans="1:5" ht="14.25" customHeight="1">
      <c r="A605" s="3"/>
      <c r="B605" s="43"/>
      <c r="C605" s="43"/>
      <c r="D605" s="43"/>
      <c r="E605" s="43"/>
    </row>
    <row r="606" spans="1:5" ht="14.25" customHeight="1">
      <c r="A606" s="3"/>
      <c r="B606" s="43"/>
      <c r="C606" s="43"/>
      <c r="D606" s="43"/>
      <c r="E606" s="43"/>
    </row>
    <row r="607" spans="1:5" ht="14.25" customHeight="1">
      <c r="A607" s="3"/>
      <c r="B607" s="43"/>
      <c r="C607" s="43"/>
      <c r="D607" s="43"/>
      <c r="E607" s="43"/>
    </row>
    <row r="608" spans="1:5" ht="14.25" customHeight="1">
      <c r="A608" s="3"/>
      <c r="B608" s="43"/>
      <c r="C608" s="43"/>
      <c r="D608" s="43"/>
      <c r="E608" s="43"/>
    </row>
    <row r="609" spans="1:5" ht="14.25" customHeight="1">
      <c r="A609" s="3"/>
      <c r="B609" s="43"/>
      <c r="C609" s="43"/>
      <c r="D609" s="43"/>
      <c r="E609" s="43"/>
    </row>
    <row r="610" spans="1:5" ht="14.25" customHeight="1">
      <c r="A610" s="3"/>
      <c r="B610" s="43"/>
      <c r="C610" s="43"/>
      <c r="D610" s="43"/>
      <c r="E610" s="43"/>
    </row>
    <row r="611" spans="1:5" ht="14.25" customHeight="1">
      <c r="A611" s="3"/>
      <c r="B611" s="43"/>
      <c r="C611" s="43"/>
      <c r="D611" s="43"/>
      <c r="E611" s="43"/>
    </row>
    <row r="612" spans="1:5" ht="14.25" customHeight="1">
      <c r="A612" s="3"/>
      <c r="B612" s="43"/>
      <c r="C612" s="43"/>
      <c r="D612" s="43"/>
      <c r="E612" s="43"/>
    </row>
    <row r="613" spans="1:5" ht="14.25" customHeight="1">
      <c r="A613" s="3"/>
      <c r="B613" s="43"/>
      <c r="C613" s="43"/>
      <c r="D613" s="43"/>
      <c r="E613" s="43"/>
    </row>
    <row r="614" spans="1:5" ht="14.25" customHeight="1">
      <c r="A614" s="3"/>
      <c r="B614" s="43"/>
      <c r="C614" s="43"/>
      <c r="D614" s="43"/>
      <c r="E614" s="43"/>
    </row>
    <row r="615" spans="1:5" ht="14.25" customHeight="1">
      <c r="A615" s="3"/>
      <c r="B615" s="43"/>
      <c r="C615" s="43"/>
      <c r="D615" s="43"/>
      <c r="E615" s="43"/>
    </row>
    <row r="616" spans="1:5" ht="14.25" customHeight="1">
      <c r="A616" s="3"/>
      <c r="B616" s="43"/>
      <c r="C616" s="43"/>
      <c r="D616" s="43"/>
      <c r="E616" s="43"/>
    </row>
    <row r="617" spans="1:5" ht="14.25" customHeight="1">
      <c r="A617" s="3"/>
      <c r="B617" s="43"/>
      <c r="C617" s="43"/>
      <c r="D617" s="43"/>
      <c r="E617" s="43"/>
    </row>
    <row r="618" spans="1:5" ht="14.25" customHeight="1">
      <c r="A618" s="3"/>
      <c r="B618" s="43"/>
      <c r="C618" s="43"/>
      <c r="D618" s="43"/>
      <c r="E618" s="43"/>
    </row>
    <row r="619" spans="1:5" ht="14.25" customHeight="1">
      <c r="A619" s="3"/>
      <c r="B619" s="43"/>
      <c r="C619" s="43"/>
      <c r="D619" s="43"/>
      <c r="E619" s="43"/>
    </row>
    <row r="620" spans="1:5" ht="14.25" customHeight="1">
      <c r="A620" s="3"/>
      <c r="B620" s="43"/>
      <c r="C620" s="43"/>
      <c r="D620" s="43"/>
      <c r="E620" s="43"/>
    </row>
    <row r="621" spans="1:5" ht="14.25" customHeight="1">
      <c r="A621" s="3"/>
      <c r="B621" s="43"/>
      <c r="C621" s="43"/>
      <c r="D621" s="43"/>
      <c r="E621" s="43"/>
    </row>
    <row r="622" spans="1:5" ht="14.25" customHeight="1">
      <c r="A622" s="3"/>
      <c r="B622" s="43"/>
      <c r="C622" s="43"/>
      <c r="D622" s="43"/>
      <c r="E622" s="43"/>
    </row>
    <row r="623" spans="1:5" ht="14.25" customHeight="1">
      <c r="A623" s="3"/>
      <c r="B623" s="43"/>
      <c r="C623" s="43"/>
      <c r="D623" s="43"/>
      <c r="E623" s="43"/>
    </row>
    <row r="624" spans="1:5" ht="14.25" customHeight="1">
      <c r="A624" s="3"/>
      <c r="B624" s="43"/>
      <c r="C624" s="43"/>
      <c r="D624" s="43"/>
      <c r="E624" s="43"/>
    </row>
    <row r="625" spans="1:5" ht="14.25" customHeight="1">
      <c r="A625" s="3"/>
      <c r="B625" s="43"/>
      <c r="C625" s="43"/>
      <c r="D625" s="43"/>
      <c r="E625" s="43"/>
    </row>
    <row r="626" spans="1:5" ht="14.25" customHeight="1">
      <c r="A626" s="3"/>
      <c r="B626" s="43"/>
      <c r="C626" s="43"/>
      <c r="D626" s="43"/>
      <c r="E626" s="43"/>
    </row>
    <row r="627" spans="1:5" ht="14.25" customHeight="1">
      <c r="A627" s="3"/>
      <c r="B627" s="43"/>
      <c r="C627" s="43"/>
      <c r="D627" s="43"/>
      <c r="E627" s="43"/>
    </row>
    <row r="628" spans="1:5" ht="14.25" customHeight="1">
      <c r="A628" s="3"/>
      <c r="B628" s="43"/>
      <c r="C628" s="43"/>
      <c r="D628" s="43"/>
      <c r="E628" s="43"/>
    </row>
    <row r="629" spans="1:5" ht="14.25" customHeight="1">
      <c r="A629" s="3"/>
      <c r="B629" s="43"/>
      <c r="C629" s="43"/>
      <c r="D629" s="43"/>
      <c r="E629" s="43"/>
    </row>
    <row r="630" spans="1:5" ht="14.25" customHeight="1">
      <c r="A630" s="3"/>
      <c r="B630" s="43"/>
      <c r="C630" s="43"/>
      <c r="D630" s="43"/>
      <c r="E630" s="43"/>
    </row>
    <row r="631" spans="1:5" ht="14.25" customHeight="1">
      <c r="A631" s="3"/>
      <c r="B631" s="43"/>
      <c r="C631" s="43"/>
      <c r="D631" s="43"/>
      <c r="E631" s="43"/>
    </row>
    <row r="632" spans="1:5" ht="14.25" customHeight="1">
      <c r="A632" s="3"/>
      <c r="B632" s="43"/>
      <c r="C632" s="43"/>
      <c r="D632" s="43"/>
      <c r="E632" s="43"/>
    </row>
    <row r="633" spans="1:5" ht="14.25" customHeight="1">
      <c r="A633" s="3"/>
      <c r="B633" s="43"/>
      <c r="C633" s="43"/>
      <c r="D633" s="43"/>
      <c r="E633" s="43"/>
    </row>
    <row r="634" spans="1:5" ht="14.25" customHeight="1">
      <c r="A634" s="3"/>
      <c r="B634" s="43"/>
      <c r="C634" s="43"/>
      <c r="D634" s="43"/>
      <c r="E634" s="43"/>
    </row>
    <row r="635" spans="1:5" ht="14.25" customHeight="1">
      <c r="A635" s="3"/>
      <c r="B635" s="43"/>
      <c r="C635" s="43"/>
      <c r="D635" s="43"/>
      <c r="E635" s="43"/>
    </row>
    <row r="636" spans="1:5" ht="14.25" customHeight="1">
      <c r="A636" s="3"/>
      <c r="B636" s="43"/>
      <c r="C636" s="43"/>
      <c r="D636" s="43"/>
      <c r="E636" s="43"/>
    </row>
    <row r="637" spans="1:5" ht="14.25" customHeight="1">
      <c r="A637" s="3"/>
      <c r="B637" s="43"/>
      <c r="C637" s="43"/>
      <c r="D637" s="43"/>
      <c r="E637" s="43"/>
    </row>
    <row r="638" spans="1:5" ht="14.25" customHeight="1">
      <c r="A638" s="3"/>
      <c r="B638" s="43"/>
      <c r="C638" s="43"/>
      <c r="D638" s="43"/>
      <c r="E638" s="43"/>
    </row>
    <row r="639" spans="1:5" ht="14.25" customHeight="1">
      <c r="A639" s="3"/>
      <c r="B639" s="43"/>
      <c r="C639" s="43"/>
      <c r="D639" s="43"/>
      <c r="E639" s="43"/>
    </row>
    <row r="640" spans="1:5" ht="14.25" customHeight="1">
      <c r="A640" s="3"/>
      <c r="B640" s="43"/>
      <c r="C640" s="43"/>
      <c r="D640" s="43"/>
      <c r="E640" s="43"/>
    </row>
    <row r="641" spans="1:5" ht="14.25" customHeight="1">
      <c r="A641" s="3"/>
      <c r="B641" s="43"/>
      <c r="C641" s="43"/>
      <c r="D641" s="43"/>
      <c r="E641" s="43"/>
    </row>
    <row r="642" spans="1:5" ht="14.25" customHeight="1">
      <c r="A642" s="3"/>
      <c r="B642" s="43"/>
      <c r="C642" s="43"/>
      <c r="D642" s="43"/>
      <c r="E642" s="43"/>
    </row>
    <row r="643" spans="1:5" ht="14.25" customHeight="1">
      <c r="A643" s="3"/>
      <c r="B643" s="43"/>
      <c r="C643" s="43"/>
      <c r="D643" s="43"/>
      <c r="E643" s="43"/>
    </row>
    <row r="644" spans="1:5" ht="14.25" customHeight="1">
      <c r="A644" s="3"/>
      <c r="B644" s="43"/>
      <c r="C644" s="43"/>
      <c r="D644" s="43"/>
      <c r="E644" s="43"/>
    </row>
    <row r="645" spans="1:5" ht="14.25" customHeight="1">
      <c r="A645" s="3"/>
      <c r="B645" s="43"/>
      <c r="C645" s="43"/>
      <c r="D645" s="43"/>
      <c r="E645" s="43"/>
    </row>
    <row r="646" spans="1:5" ht="14.25" customHeight="1">
      <c r="A646" s="3"/>
      <c r="B646" s="43"/>
      <c r="C646" s="43"/>
      <c r="D646" s="43"/>
      <c r="E646" s="43"/>
    </row>
    <row r="647" spans="1:5" ht="14.25" customHeight="1">
      <c r="A647" s="3"/>
      <c r="B647" s="43"/>
      <c r="C647" s="43"/>
      <c r="D647" s="43"/>
      <c r="E647" s="43"/>
    </row>
    <row r="648" spans="1:5" ht="14.25" customHeight="1">
      <c r="A648" s="3"/>
      <c r="B648" s="43"/>
      <c r="C648" s="43"/>
      <c r="D648" s="43"/>
      <c r="E648" s="43"/>
    </row>
    <row r="649" spans="1:5" ht="14.25" customHeight="1">
      <c r="A649" s="3"/>
      <c r="B649" s="43"/>
      <c r="C649" s="43"/>
      <c r="D649" s="43"/>
      <c r="E649" s="43"/>
    </row>
    <row r="650" spans="1:5" ht="14.25" customHeight="1">
      <c r="A650" s="3"/>
      <c r="B650" s="43"/>
      <c r="C650" s="43"/>
      <c r="D650" s="43"/>
      <c r="E650" s="43"/>
    </row>
    <row r="651" spans="1:5" ht="14.25" customHeight="1">
      <c r="A651" s="3"/>
      <c r="B651" s="43"/>
      <c r="C651" s="43"/>
      <c r="D651" s="43"/>
      <c r="E651" s="43"/>
    </row>
    <row r="652" spans="1:5" ht="14.25" customHeight="1">
      <c r="A652" s="3"/>
      <c r="B652" s="43"/>
      <c r="C652" s="43"/>
      <c r="D652" s="43"/>
      <c r="E652" s="43"/>
    </row>
    <row r="653" spans="1:5" ht="14.25" customHeight="1">
      <c r="A653" s="3"/>
      <c r="B653" s="43"/>
      <c r="C653" s="43"/>
      <c r="D653" s="43"/>
      <c r="E653" s="43"/>
    </row>
    <row r="654" spans="1:5" ht="14.25" customHeight="1">
      <c r="A654" s="3"/>
      <c r="B654" s="43"/>
      <c r="C654" s="43"/>
      <c r="D654" s="43"/>
      <c r="E654" s="43"/>
    </row>
    <row r="655" spans="1:5" ht="14.25" customHeight="1">
      <c r="A655" s="3"/>
      <c r="B655" s="43"/>
      <c r="C655" s="43"/>
      <c r="D655" s="43"/>
      <c r="E655" s="43"/>
    </row>
    <row r="656" spans="1:5" ht="14.25" customHeight="1">
      <c r="A656" s="3"/>
      <c r="B656" s="43"/>
      <c r="C656" s="43"/>
      <c r="D656" s="43"/>
      <c r="E656" s="43"/>
    </row>
    <row r="657" spans="1:5" ht="14.25" customHeight="1">
      <c r="A657" s="3"/>
      <c r="B657" s="43"/>
      <c r="C657" s="43"/>
      <c r="D657" s="43"/>
      <c r="E657" s="43"/>
    </row>
    <row r="658" spans="1:5" ht="14.25" customHeight="1">
      <c r="A658" s="3"/>
      <c r="B658" s="43"/>
      <c r="C658" s="43"/>
      <c r="D658" s="43"/>
      <c r="E658" s="43"/>
    </row>
    <row r="659" spans="1:5" ht="14.25" customHeight="1">
      <c r="A659" s="3"/>
      <c r="B659" s="43"/>
      <c r="C659" s="43"/>
      <c r="D659" s="43"/>
      <c r="E659" s="43"/>
    </row>
    <row r="660" spans="1:5" ht="14.25" customHeight="1">
      <c r="A660" s="3"/>
      <c r="B660" s="43"/>
      <c r="C660" s="43"/>
      <c r="D660" s="43"/>
      <c r="E660" s="43"/>
    </row>
    <row r="661" spans="1:5" ht="14.25" customHeight="1">
      <c r="A661" s="3"/>
      <c r="B661" s="43"/>
      <c r="C661" s="43"/>
      <c r="D661" s="43"/>
      <c r="E661" s="43"/>
    </row>
    <row r="662" spans="1:5" ht="14.25" customHeight="1">
      <c r="A662" s="3"/>
      <c r="B662" s="43"/>
      <c r="C662" s="43"/>
      <c r="D662" s="43"/>
      <c r="E662" s="43"/>
    </row>
    <row r="663" spans="1:5" ht="14.25" customHeight="1">
      <c r="A663" s="3"/>
      <c r="B663" s="43"/>
      <c r="C663" s="43"/>
      <c r="D663" s="43"/>
      <c r="E663" s="43"/>
    </row>
    <row r="664" spans="1:5" ht="14.25" customHeight="1">
      <c r="A664" s="3"/>
      <c r="B664" s="43"/>
      <c r="C664" s="43"/>
      <c r="D664" s="43"/>
      <c r="E664" s="43"/>
    </row>
    <row r="665" spans="1:5" ht="14.25" customHeight="1">
      <c r="A665" s="3"/>
      <c r="B665" s="43"/>
      <c r="C665" s="43"/>
      <c r="D665" s="43"/>
      <c r="E665" s="43"/>
    </row>
    <row r="666" spans="1:5" ht="14.25" customHeight="1">
      <c r="A666" s="3"/>
      <c r="B666" s="43"/>
      <c r="C666" s="43"/>
      <c r="D666" s="43"/>
      <c r="E666" s="43"/>
    </row>
    <row r="667" spans="1:5" ht="14.25" customHeight="1">
      <c r="A667" s="3"/>
      <c r="B667" s="43"/>
      <c r="C667" s="43"/>
      <c r="D667" s="43"/>
      <c r="E667" s="43"/>
    </row>
    <row r="668" spans="1:5" ht="14.25" customHeight="1">
      <c r="A668" s="3"/>
      <c r="B668" s="43"/>
      <c r="C668" s="43"/>
      <c r="D668" s="43"/>
      <c r="E668" s="43"/>
    </row>
    <row r="669" spans="1:5" ht="14.25" customHeight="1">
      <c r="A669" s="3"/>
      <c r="B669" s="43"/>
      <c r="C669" s="43"/>
      <c r="D669" s="43"/>
      <c r="E669" s="43"/>
    </row>
    <row r="670" spans="1:5" ht="14.25" customHeight="1">
      <c r="A670" s="3"/>
      <c r="B670" s="43"/>
      <c r="C670" s="43"/>
      <c r="D670" s="43"/>
      <c r="E670" s="43"/>
    </row>
    <row r="671" spans="1:5" ht="14.25" customHeight="1">
      <c r="A671" s="3"/>
      <c r="B671" s="43"/>
      <c r="C671" s="43"/>
      <c r="D671" s="43"/>
      <c r="E671" s="43"/>
    </row>
    <row r="672" spans="1:5" ht="14.25" customHeight="1">
      <c r="A672" s="3"/>
      <c r="B672" s="43"/>
      <c r="C672" s="43"/>
      <c r="D672" s="43"/>
      <c r="E672" s="43"/>
    </row>
    <row r="673" spans="1:5" ht="14.25" customHeight="1">
      <c r="A673" s="3"/>
      <c r="B673" s="43"/>
      <c r="C673" s="43"/>
      <c r="D673" s="43"/>
      <c r="E673" s="43"/>
    </row>
    <row r="674" spans="1:5" ht="14.25" customHeight="1">
      <c r="A674" s="3"/>
      <c r="B674" s="43"/>
      <c r="C674" s="43"/>
      <c r="D674" s="43"/>
      <c r="E674" s="43"/>
    </row>
    <row r="675" spans="1:5" ht="14.25" customHeight="1">
      <c r="A675" s="3"/>
      <c r="B675" s="43"/>
      <c r="C675" s="43"/>
      <c r="D675" s="43"/>
      <c r="E675" s="43"/>
    </row>
    <row r="676" spans="1:5" ht="14.25" customHeight="1">
      <c r="A676" s="3"/>
      <c r="B676" s="43"/>
      <c r="C676" s="43"/>
      <c r="D676" s="43"/>
      <c r="E676" s="43"/>
    </row>
    <row r="677" spans="1:5" ht="14.25" customHeight="1">
      <c r="A677" s="3"/>
      <c r="B677" s="43"/>
      <c r="C677" s="43"/>
      <c r="D677" s="43"/>
      <c r="E677" s="43"/>
    </row>
    <row r="678" spans="1:5" ht="14.25" customHeight="1">
      <c r="A678" s="3"/>
      <c r="B678" s="43"/>
      <c r="C678" s="43"/>
      <c r="D678" s="43"/>
      <c r="E678" s="43"/>
    </row>
    <row r="679" spans="1:5" ht="14.25" customHeight="1">
      <c r="A679" s="3"/>
      <c r="B679" s="43"/>
      <c r="C679" s="43"/>
      <c r="D679" s="43"/>
      <c r="E679" s="43"/>
    </row>
    <row r="680" spans="1:5" ht="14.25" customHeight="1">
      <c r="A680" s="3"/>
      <c r="B680" s="43"/>
      <c r="C680" s="43"/>
      <c r="D680" s="43"/>
      <c r="E680" s="43"/>
    </row>
    <row r="681" spans="1:5" ht="14.25" customHeight="1">
      <c r="A681" s="3"/>
      <c r="B681" s="43"/>
      <c r="C681" s="43"/>
      <c r="D681" s="43"/>
      <c r="E681" s="43"/>
    </row>
    <row r="682" spans="1:5" ht="14.25" customHeight="1">
      <c r="A682" s="3"/>
      <c r="B682" s="43"/>
      <c r="C682" s="43"/>
      <c r="D682" s="43"/>
      <c r="E682" s="43"/>
    </row>
    <row r="683" spans="1:5" ht="14.25" customHeight="1">
      <c r="A683" s="3"/>
      <c r="B683" s="43"/>
      <c r="C683" s="43"/>
      <c r="D683" s="43"/>
      <c r="E683" s="43"/>
    </row>
    <row r="684" spans="1:5" ht="14.25" customHeight="1">
      <c r="A684" s="3"/>
      <c r="B684" s="43"/>
      <c r="C684" s="43"/>
      <c r="D684" s="43"/>
      <c r="E684" s="43"/>
    </row>
    <row r="685" spans="1:5" ht="14.25" customHeight="1">
      <c r="A685" s="3"/>
      <c r="B685" s="43"/>
      <c r="C685" s="43"/>
      <c r="D685" s="43"/>
      <c r="E685" s="43"/>
    </row>
    <row r="686" spans="1:5" ht="14.25" customHeight="1">
      <c r="A686" s="3"/>
      <c r="B686" s="43"/>
      <c r="C686" s="43"/>
      <c r="D686" s="43"/>
      <c r="E686" s="43"/>
    </row>
  </sheetData>
  <sortState xmlns:xlrd2="http://schemas.microsoft.com/office/spreadsheetml/2017/richdata2" ref="F4:J93">
    <sortCondition ref="F4:F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G54"/>
  <sheetViews>
    <sheetView zoomScaleNormal="100" workbookViewId="0">
      <pane ySplit="3" topLeftCell="A4" activePane="bottomLeft" state="frozen"/>
      <selection activeCell="J2" sqref="J2"/>
      <selection pane="bottomLeft" activeCell="F2" sqref="F2"/>
    </sheetView>
  </sheetViews>
  <sheetFormatPr defaultColWidth="9.140625" defaultRowHeight="14.25" customHeight="1"/>
  <cols>
    <col min="1" max="1" width="21.42578125" customWidth="1"/>
    <col min="2" max="2" width="15" style="37" customWidth="1"/>
    <col min="3" max="3" width="15.28515625" style="37" customWidth="1"/>
    <col min="4" max="4" width="16.42578125" style="37" customWidth="1"/>
    <col min="5" max="5" width="16.28515625" style="37" customWidth="1"/>
    <col min="6" max="6" width="14.7109375" customWidth="1"/>
    <col min="7" max="7" width="9.140625" style="3"/>
  </cols>
  <sheetData>
    <row r="1" spans="1:7" ht="14.25" customHeight="1">
      <c r="A1" s="10" t="s">
        <v>420</v>
      </c>
    </row>
    <row r="2" spans="1:7" ht="9" customHeight="1">
      <c r="A2" s="10"/>
    </row>
    <row r="3" spans="1:7" ht="25.5" customHeight="1">
      <c r="A3" s="27"/>
      <c r="B3" s="262" t="s">
        <v>421</v>
      </c>
      <c r="C3" s="262" t="s">
        <v>422</v>
      </c>
      <c r="D3" s="212" t="s">
        <v>423</v>
      </c>
      <c r="E3" s="212" t="s">
        <v>424</v>
      </c>
      <c r="F3" s="66"/>
      <c r="G3" s="116"/>
    </row>
    <row r="4" spans="1:7" ht="14.25" customHeight="1">
      <c r="A4" s="511" t="s">
        <v>110</v>
      </c>
      <c r="B4" s="512">
        <v>44852</v>
      </c>
      <c r="C4" s="513"/>
      <c r="D4" s="512">
        <v>44852</v>
      </c>
      <c r="E4" s="512">
        <v>47467</v>
      </c>
    </row>
    <row r="5" spans="1:7" ht="14.25" customHeight="1">
      <c r="A5" s="511" t="s">
        <v>225</v>
      </c>
      <c r="B5" s="512">
        <v>12916</v>
      </c>
      <c r="C5" s="513">
        <v>995</v>
      </c>
      <c r="D5" s="512">
        <v>13911</v>
      </c>
      <c r="E5" s="512">
        <v>17074</v>
      </c>
    </row>
    <row r="6" spans="1:7" ht="14.25" customHeight="1">
      <c r="A6" s="511" t="s">
        <v>113</v>
      </c>
      <c r="B6" s="512">
        <v>8913</v>
      </c>
      <c r="C6" s="512">
        <v>1525</v>
      </c>
      <c r="D6" s="512">
        <v>10438</v>
      </c>
      <c r="E6" s="512">
        <v>16369</v>
      </c>
    </row>
    <row r="7" spans="1:7" ht="14.25" customHeight="1">
      <c r="A7" s="511" t="s">
        <v>226</v>
      </c>
      <c r="B7" s="512">
        <v>16569</v>
      </c>
      <c r="C7" s="512">
        <v>1404</v>
      </c>
      <c r="D7" s="512">
        <v>17973</v>
      </c>
      <c r="E7" s="512">
        <v>19953</v>
      </c>
    </row>
    <row r="8" spans="1:7" ht="14.25" customHeight="1">
      <c r="A8" s="511" t="s">
        <v>115</v>
      </c>
      <c r="B8" s="512">
        <v>11218</v>
      </c>
      <c r="C8" s="513">
        <v>50</v>
      </c>
      <c r="D8" s="512">
        <v>11268</v>
      </c>
      <c r="E8" s="512">
        <v>6995</v>
      </c>
    </row>
    <row r="9" spans="1:7" ht="14.25" customHeight="1">
      <c r="A9" s="511" t="s">
        <v>117</v>
      </c>
      <c r="B9" s="512">
        <v>9655</v>
      </c>
      <c r="C9" s="513">
        <v>91</v>
      </c>
      <c r="D9" s="512">
        <v>9746</v>
      </c>
      <c r="E9" s="512">
        <v>21337</v>
      </c>
    </row>
    <row r="10" spans="1:7" ht="14.25" customHeight="1">
      <c r="A10" s="511" t="s">
        <v>314</v>
      </c>
      <c r="B10" s="512">
        <v>1424</v>
      </c>
      <c r="C10" s="513">
        <v>140</v>
      </c>
      <c r="D10" s="512">
        <v>1564</v>
      </c>
      <c r="E10" s="513">
        <v>193</v>
      </c>
    </row>
    <row r="11" spans="1:7" ht="14.25" customHeight="1">
      <c r="A11" s="511" t="s">
        <v>315</v>
      </c>
      <c r="B11" s="512">
        <v>2346</v>
      </c>
      <c r="C11" s="513">
        <v>361</v>
      </c>
      <c r="D11" s="512">
        <v>2707</v>
      </c>
      <c r="E11" s="512">
        <v>7555</v>
      </c>
    </row>
    <row r="12" spans="1:7" ht="14.25" customHeight="1">
      <c r="A12" s="511" t="s">
        <v>125</v>
      </c>
      <c r="B12" s="512">
        <v>37363</v>
      </c>
      <c r="C12" s="512">
        <v>3327</v>
      </c>
      <c r="D12" s="512">
        <v>40690</v>
      </c>
      <c r="E12" s="512">
        <v>66325</v>
      </c>
    </row>
    <row r="13" spans="1:7" ht="14.25" customHeight="1">
      <c r="A13" s="511" t="s">
        <v>126</v>
      </c>
      <c r="B13" s="512">
        <v>7509</v>
      </c>
      <c r="C13" s="513">
        <v>98</v>
      </c>
      <c r="D13" s="512">
        <v>7607</v>
      </c>
      <c r="E13" s="512">
        <v>21608</v>
      </c>
    </row>
    <row r="14" spans="1:7" ht="14.25" customHeight="1">
      <c r="A14" s="511" t="s">
        <v>227</v>
      </c>
      <c r="B14" s="512">
        <v>7461</v>
      </c>
      <c r="C14" s="513">
        <v>450</v>
      </c>
      <c r="D14" s="512">
        <v>7911</v>
      </c>
      <c r="E14" s="512">
        <v>8450</v>
      </c>
    </row>
    <row r="15" spans="1:7" ht="14.25" customHeight="1">
      <c r="A15" s="511" t="s">
        <v>127</v>
      </c>
      <c r="B15" s="512">
        <v>54209</v>
      </c>
      <c r="C15" s="513">
        <v>100</v>
      </c>
      <c r="D15" s="512">
        <v>54309</v>
      </c>
      <c r="E15" s="512">
        <v>86861</v>
      </c>
    </row>
    <row r="16" spans="1:7" ht="14.25" customHeight="1">
      <c r="A16" s="511" t="s">
        <v>128</v>
      </c>
      <c r="B16" s="512">
        <v>1707</v>
      </c>
      <c r="C16" s="513"/>
      <c r="D16" s="512">
        <v>1707</v>
      </c>
      <c r="E16" s="512">
        <v>2966</v>
      </c>
    </row>
    <row r="17" spans="1:5" ht="14.25" customHeight="1">
      <c r="A17" s="511" t="s">
        <v>130</v>
      </c>
      <c r="B17" s="512">
        <v>2428</v>
      </c>
      <c r="C17" s="513">
        <v>111</v>
      </c>
      <c r="D17" s="512">
        <v>2539</v>
      </c>
      <c r="E17" s="512">
        <v>9955</v>
      </c>
    </row>
    <row r="18" spans="1:5" ht="14.25" customHeight="1">
      <c r="A18" s="511" t="s">
        <v>131</v>
      </c>
      <c r="B18" s="512">
        <v>58711</v>
      </c>
      <c r="C18" s="513"/>
      <c r="D18" s="512">
        <v>58711</v>
      </c>
      <c r="E18" s="512">
        <v>101001</v>
      </c>
    </row>
    <row r="19" spans="1:5" ht="14.25" customHeight="1">
      <c r="A19" s="511" t="s">
        <v>132</v>
      </c>
      <c r="B19" s="512">
        <v>18915</v>
      </c>
      <c r="C19" s="513">
        <v>38</v>
      </c>
      <c r="D19" s="512">
        <v>18953</v>
      </c>
      <c r="E19" s="512">
        <v>16656</v>
      </c>
    </row>
    <row r="20" spans="1:5" ht="14.25" customHeight="1">
      <c r="A20" s="511" t="s">
        <v>133</v>
      </c>
      <c r="B20" s="512">
        <v>11565</v>
      </c>
      <c r="C20" s="512">
        <v>2028</v>
      </c>
      <c r="D20" s="512">
        <v>13593</v>
      </c>
      <c r="E20" s="512">
        <v>24566</v>
      </c>
    </row>
    <row r="21" spans="1:5" ht="14.25" customHeight="1">
      <c r="A21" s="511" t="s">
        <v>135</v>
      </c>
      <c r="B21" s="512">
        <v>5663</v>
      </c>
      <c r="C21" s="513">
        <v>905</v>
      </c>
      <c r="D21" s="512">
        <v>6568</v>
      </c>
      <c r="E21" s="512">
        <v>14573</v>
      </c>
    </row>
    <row r="22" spans="1:5" ht="14.25" customHeight="1">
      <c r="A22" s="511" t="s">
        <v>139</v>
      </c>
      <c r="B22" s="512">
        <v>18949</v>
      </c>
      <c r="C22" s="512">
        <v>2002</v>
      </c>
      <c r="D22" s="512">
        <v>20951</v>
      </c>
      <c r="E22" s="512">
        <v>16088</v>
      </c>
    </row>
    <row r="23" spans="1:5" ht="14.25" customHeight="1">
      <c r="A23" s="511" t="s">
        <v>229</v>
      </c>
      <c r="B23" s="512">
        <v>26148</v>
      </c>
      <c r="C23" s="512">
        <v>7983</v>
      </c>
      <c r="D23" s="512">
        <v>34131</v>
      </c>
      <c r="E23" s="512">
        <v>52338</v>
      </c>
    </row>
    <row r="24" spans="1:5" ht="14.25" customHeight="1">
      <c r="A24" s="511" t="s">
        <v>230</v>
      </c>
      <c r="B24" s="512">
        <v>4481</v>
      </c>
      <c r="C24" s="513">
        <v>846</v>
      </c>
      <c r="D24" s="512">
        <v>5327</v>
      </c>
      <c r="E24" s="512">
        <v>5940</v>
      </c>
    </row>
    <row r="25" spans="1:5" ht="14.25" customHeight="1">
      <c r="A25" s="511" t="s">
        <v>318</v>
      </c>
      <c r="B25" s="512">
        <v>28333</v>
      </c>
      <c r="C25" s="512">
        <v>2155</v>
      </c>
      <c r="D25" s="512">
        <v>30488</v>
      </c>
      <c r="E25" s="512">
        <v>33040</v>
      </c>
    </row>
    <row r="26" spans="1:5" ht="14.25" customHeight="1">
      <c r="A26" s="511" t="s">
        <v>141</v>
      </c>
      <c r="B26" s="512">
        <v>23524</v>
      </c>
      <c r="C26" s="513">
        <v>44</v>
      </c>
      <c r="D26" s="512">
        <v>23568</v>
      </c>
      <c r="E26" s="512">
        <v>27063</v>
      </c>
    </row>
    <row r="27" spans="1:5" ht="14.25" customHeight="1">
      <c r="A27" s="511" t="s">
        <v>142</v>
      </c>
      <c r="B27" s="512">
        <v>18614</v>
      </c>
      <c r="C27" s="513"/>
      <c r="D27" s="512">
        <v>18614</v>
      </c>
      <c r="E27" s="512">
        <v>24504</v>
      </c>
    </row>
    <row r="28" spans="1:5" ht="14.25" customHeight="1">
      <c r="A28" s="511" t="s">
        <v>143</v>
      </c>
      <c r="B28" s="512">
        <v>15327</v>
      </c>
      <c r="C28" s="513">
        <v>651</v>
      </c>
      <c r="D28" s="512">
        <v>15978</v>
      </c>
      <c r="E28" s="512">
        <v>20321</v>
      </c>
    </row>
    <row r="29" spans="1:5" ht="14.25" customHeight="1">
      <c r="A29" s="511" t="s">
        <v>144</v>
      </c>
      <c r="B29" s="512">
        <v>5029</v>
      </c>
      <c r="C29" s="512">
        <v>1286</v>
      </c>
      <c r="D29" s="512">
        <v>6315</v>
      </c>
      <c r="E29" s="512">
        <v>4576</v>
      </c>
    </row>
    <row r="30" spans="1:5" ht="14.25" customHeight="1">
      <c r="A30" s="511" t="s">
        <v>146</v>
      </c>
      <c r="B30" s="512">
        <v>4410</v>
      </c>
      <c r="C30" s="513">
        <v>547</v>
      </c>
      <c r="D30" s="512">
        <v>4957</v>
      </c>
      <c r="E30" s="512">
        <v>5107</v>
      </c>
    </row>
    <row r="31" spans="1:5" ht="14.25" customHeight="1">
      <c r="A31" s="511" t="s">
        <v>148</v>
      </c>
      <c r="B31" s="512">
        <v>5998</v>
      </c>
      <c r="C31" s="513"/>
      <c r="D31" s="512">
        <v>5998</v>
      </c>
      <c r="E31" s="512">
        <v>12672</v>
      </c>
    </row>
    <row r="32" spans="1:5" ht="14.25" customHeight="1">
      <c r="A32" s="511" t="s">
        <v>149</v>
      </c>
      <c r="B32" s="512">
        <v>33535</v>
      </c>
      <c r="C32" s="513">
        <v>514</v>
      </c>
      <c r="D32" s="512">
        <v>34049</v>
      </c>
      <c r="E32" s="512">
        <v>56898</v>
      </c>
    </row>
    <row r="33" spans="1:7" ht="14.25" customHeight="1">
      <c r="A33" s="511" t="s">
        <v>320</v>
      </c>
      <c r="B33" s="512">
        <v>69803</v>
      </c>
      <c r="C33" s="513"/>
      <c r="D33" s="512">
        <v>69803</v>
      </c>
      <c r="E33" s="512">
        <v>77940</v>
      </c>
    </row>
    <row r="34" spans="1:7" ht="14.25" customHeight="1">
      <c r="A34" s="511" t="s">
        <v>154</v>
      </c>
      <c r="B34" s="512">
        <v>1212</v>
      </c>
      <c r="C34" s="513">
        <v>267</v>
      </c>
      <c r="D34" s="512">
        <v>1479</v>
      </c>
      <c r="E34" s="512">
        <v>3205</v>
      </c>
    </row>
    <row r="35" spans="1:7" ht="14.25" customHeight="1">
      <c r="A35" s="511" t="s">
        <v>321</v>
      </c>
      <c r="B35" s="512">
        <v>2013</v>
      </c>
      <c r="C35" s="513">
        <v>216</v>
      </c>
      <c r="D35" s="512">
        <v>2229</v>
      </c>
      <c r="E35" s="512">
        <v>6894</v>
      </c>
    </row>
    <row r="36" spans="1:7" ht="14.25" customHeight="1">
      <c r="A36" s="511" t="s">
        <v>234</v>
      </c>
      <c r="B36" s="512">
        <v>2461</v>
      </c>
      <c r="C36" s="513">
        <v>265</v>
      </c>
      <c r="D36" s="512">
        <v>2726</v>
      </c>
      <c r="E36" s="512">
        <v>6878</v>
      </c>
    </row>
    <row r="37" spans="1:7" ht="14.25" customHeight="1">
      <c r="A37" s="511" t="s">
        <v>157</v>
      </c>
      <c r="B37" s="512">
        <v>1415</v>
      </c>
      <c r="C37" s="513">
        <v>282</v>
      </c>
      <c r="D37" s="512">
        <v>1697</v>
      </c>
      <c r="E37" s="512">
        <v>3672</v>
      </c>
    </row>
    <row r="38" spans="1:7" ht="14.25" customHeight="1">
      <c r="A38" s="511" t="s">
        <v>164</v>
      </c>
      <c r="B38" s="512">
        <v>9352</v>
      </c>
      <c r="C38" s="513">
        <v>635</v>
      </c>
      <c r="D38" s="512">
        <v>9987</v>
      </c>
      <c r="E38" s="512">
        <v>17902</v>
      </c>
    </row>
    <row r="39" spans="1:7" ht="14.25" customHeight="1">
      <c r="A39" s="511" t="s">
        <v>166</v>
      </c>
      <c r="B39" s="512">
        <v>1467</v>
      </c>
      <c r="C39" s="513">
        <v>106</v>
      </c>
      <c r="D39" s="512">
        <v>1573</v>
      </c>
      <c r="E39" s="512">
        <v>2023</v>
      </c>
    </row>
    <row r="40" spans="1:7" ht="14.25" customHeight="1">
      <c r="A40" s="511" t="s">
        <v>235</v>
      </c>
      <c r="B40" s="512">
        <v>11314</v>
      </c>
      <c r="C40" s="513"/>
      <c r="D40" s="512">
        <v>11314</v>
      </c>
      <c r="E40" s="512">
        <v>17608</v>
      </c>
    </row>
    <row r="41" spans="1:7" ht="14.25" customHeight="1">
      <c r="A41" s="511" t="s">
        <v>167</v>
      </c>
      <c r="B41" s="512">
        <v>11844</v>
      </c>
      <c r="C41" s="513">
        <v>394</v>
      </c>
      <c r="D41" s="512">
        <v>12238</v>
      </c>
      <c r="E41" s="512">
        <v>23524</v>
      </c>
    </row>
    <row r="42" spans="1:7" ht="14.25" customHeight="1">
      <c r="A42" s="511" t="s">
        <v>168</v>
      </c>
      <c r="B42" s="512">
        <v>5387</v>
      </c>
      <c r="C42" s="513"/>
      <c r="D42" s="512">
        <v>5387</v>
      </c>
      <c r="E42" s="512">
        <v>10183</v>
      </c>
    </row>
    <row r="43" spans="1:7" ht="14.25" customHeight="1">
      <c r="A43" s="511" t="s">
        <v>188</v>
      </c>
      <c r="B43" s="512">
        <v>1850</v>
      </c>
      <c r="C43" s="513">
        <v>70</v>
      </c>
      <c r="D43" s="512">
        <v>1920</v>
      </c>
      <c r="E43" s="512">
        <v>1487</v>
      </c>
    </row>
    <row r="44" spans="1:7" ht="14.25" customHeight="1">
      <c r="A44" s="511" t="s">
        <v>170</v>
      </c>
      <c r="B44" s="512">
        <v>42229</v>
      </c>
      <c r="C44" s="512">
        <v>1001</v>
      </c>
      <c r="D44" s="512">
        <v>43230</v>
      </c>
      <c r="E44" s="512">
        <v>52841</v>
      </c>
    </row>
    <row r="45" spans="1:7" ht="14.25" customHeight="1">
      <c r="A45" s="511" t="s">
        <v>171</v>
      </c>
      <c r="B45" s="512">
        <v>22343</v>
      </c>
      <c r="C45" s="513">
        <v>362</v>
      </c>
      <c r="D45" s="512">
        <v>22705</v>
      </c>
      <c r="E45" s="512">
        <v>16984</v>
      </c>
    </row>
    <row r="46" spans="1:7" ht="14.25" customHeight="1">
      <c r="A46" s="511" t="s">
        <v>172</v>
      </c>
      <c r="B46" s="512">
        <v>3891</v>
      </c>
      <c r="C46" s="513">
        <v>88</v>
      </c>
      <c r="D46" s="512">
        <v>3979</v>
      </c>
      <c r="E46" s="512">
        <v>6130</v>
      </c>
    </row>
    <row r="47" spans="1:7" ht="14.25" customHeight="1">
      <c r="B47" s="43"/>
      <c r="C47" s="43"/>
      <c r="D47" s="43"/>
      <c r="E47" s="43"/>
      <c r="F47" s="3"/>
      <c r="G47" s="116"/>
    </row>
    <row r="48" spans="1:7" ht="14.25" customHeight="1">
      <c r="A48" s="30" t="s">
        <v>11</v>
      </c>
      <c r="B48" s="42">
        <f>MEDIAN(B4:B46,'Acquisitions &amp; Discards A-L'!B4:B50)</f>
        <v>9132.5</v>
      </c>
      <c r="C48" s="42">
        <f>MEDIAN(C4:C46,'Acquisitions &amp; Discards A-L'!C4:C50)</f>
        <v>530.5</v>
      </c>
      <c r="D48" s="42">
        <f>MEDIAN(D4:D46,'Acquisitions &amp; Discards A-L'!D4:D50)</f>
        <v>9866.5</v>
      </c>
      <c r="E48" s="42">
        <f>MEDIAN(E4:E46,'Acquisitions &amp; Discards A-L'!E4:E50)</f>
        <v>14308.5</v>
      </c>
      <c r="G48" s="116"/>
    </row>
    <row r="49" spans="1:7" ht="14.25" customHeight="1">
      <c r="A49" s="30" t="s">
        <v>10</v>
      </c>
      <c r="B49" s="42">
        <f>AVERAGE(B4:B46,'Acquisitions &amp; Discards A-L'!B4:B50)</f>
        <v>14594.555555555555</v>
      </c>
      <c r="C49" s="42">
        <f>AVERAGE(C4:C46,'Acquisitions &amp; Discards A-L'!C4:C50)</f>
        <v>843.52702702702697</v>
      </c>
      <c r="D49" s="42">
        <f>AVERAGE(D4:D46,'Acquisitions &amp; Discards A-L'!D4:D50)</f>
        <v>15288.122222222222</v>
      </c>
      <c r="E49" s="42">
        <f>AVERAGE(E4:E46,'Acquisitions &amp; Discards A-L'!E4:E50)</f>
        <v>20527.655555555557</v>
      </c>
      <c r="G49" s="116"/>
    </row>
    <row r="50" spans="1:7" ht="14.25" customHeight="1">
      <c r="A50" s="30" t="s">
        <v>237</v>
      </c>
      <c r="B50" s="42">
        <f>SUM(B4:B46,'Acquisitions &amp; Discards A-L'!B4:B50)</f>
        <v>1313510</v>
      </c>
      <c r="C50" s="42">
        <f>SUM(C4:C46,'Acquisitions &amp; Discards A-L'!C4:C50)</f>
        <v>62421</v>
      </c>
      <c r="D50" s="42">
        <f>SUM(D4:D46,'Acquisitions &amp; Discards A-L'!D4:D50)</f>
        <v>1375931</v>
      </c>
      <c r="E50" s="42">
        <f>SUM(E4:E46,'Acquisitions &amp; Discards A-L'!E4:E50)</f>
        <v>1847489</v>
      </c>
      <c r="F50" s="33"/>
      <c r="G50" s="116"/>
    </row>
    <row r="51" spans="1:7" ht="14.25" customHeight="1">
      <c r="G51" s="116"/>
    </row>
    <row r="52" spans="1:7" ht="14.25" customHeight="1">
      <c r="B52" s="283"/>
      <c r="C52" s="283"/>
      <c r="D52" s="283"/>
      <c r="E52" s="283"/>
      <c r="F52" s="30"/>
    </row>
    <row r="53" spans="1:7" ht="14.25" customHeight="1">
      <c r="B53" s="283"/>
      <c r="C53" s="283"/>
      <c r="D53" s="283"/>
      <c r="E53" s="283"/>
      <c r="F53" s="30"/>
    </row>
    <row r="54" spans="1:7" ht="14.25" customHeight="1">
      <c r="B54" s="283"/>
      <c r="C54" s="283"/>
      <c r="D54" s="283"/>
      <c r="E54" s="283"/>
    </row>
  </sheetData>
  <phoneticPr fontId="40" type="noConversion"/>
  <pageMargins left="0.55118110236220474"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R309"/>
  <sheetViews>
    <sheetView zoomScaleNormal="100" workbookViewId="0">
      <pane ySplit="3" topLeftCell="A4" activePane="bottomLeft" state="frozen"/>
      <selection activeCell="J2" sqref="J2"/>
      <selection pane="bottomLeft" activeCell="J2" sqref="J2"/>
    </sheetView>
  </sheetViews>
  <sheetFormatPr defaultColWidth="9.140625" defaultRowHeight="14.25" customHeight="1"/>
  <cols>
    <col min="1" max="1" width="17.85546875" customWidth="1"/>
    <col min="2" max="2" width="8.7109375" style="37" bestFit="1" customWidth="1"/>
    <col min="3" max="3" width="9.28515625" style="37" bestFit="1" customWidth="1"/>
    <col min="4" max="4" width="7" style="37" customWidth="1"/>
    <col min="5" max="5" width="6.5703125" style="37" bestFit="1" customWidth="1"/>
    <col min="6" max="6" width="16" style="44" customWidth="1"/>
    <col min="7" max="7" width="6" style="44" bestFit="1" customWidth="1"/>
    <col min="8" max="8" width="11.42578125" style="44" customWidth="1"/>
    <col min="9" max="9" width="9.42578125" style="37" customWidth="1"/>
    <col min="10" max="10" width="19.140625" bestFit="1" customWidth="1"/>
    <col min="11" max="11" width="10.42578125" customWidth="1"/>
    <col min="12" max="12" width="10.140625" bestFit="1" customWidth="1"/>
    <col min="13" max="13" width="11" bestFit="1" customWidth="1"/>
    <col min="14" max="14" width="9.42578125" bestFit="1" customWidth="1"/>
    <col min="15" max="15" width="10.140625" bestFit="1" customWidth="1"/>
    <col min="16" max="16" width="9.42578125" bestFit="1" customWidth="1"/>
    <col min="17" max="17" width="7.85546875" bestFit="1" customWidth="1"/>
  </cols>
  <sheetData>
    <row r="1" spans="1:18" ht="16.5" customHeight="1">
      <c r="A1" s="10" t="s">
        <v>425</v>
      </c>
      <c r="J1" s="318"/>
      <c r="K1" s="3"/>
      <c r="L1" s="3"/>
      <c r="M1" s="3"/>
      <c r="N1" s="3"/>
      <c r="O1" s="3"/>
      <c r="P1" s="3"/>
    </row>
    <row r="2" spans="1:18" ht="9.6" customHeight="1">
      <c r="A2" s="10"/>
      <c r="J2" s="318"/>
      <c r="K2" s="3"/>
      <c r="L2" s="3"/>
      <c r="M2" s="3"/>
      <c r="N2" s="3"/>
      <c r="O2" s="3"/>
      <c r="P2" s="3"/>
    </row>
    <row r="3" spans="1:18" s="183" customFormat="1" ht="38.450000000000003" customHeight="1">
      <c r="A3" s="203"/>
      <c r="B3" s="212" t="s">
        <v>426</v>
      </c>
      <c r="C3" s="212" t="s">
        <v>427</v>
      </c>
      <c r="D3" s="212" t="s">
        <v>428</v>
      </c>
      <c r="E3" s="212" t="s">
        <v>429</v>
      </c>
      <c r="F3" s="212" t="s">
        <v>430</v>
      </c>
      <c r="G3" s="212" t="s">
        <v>431</v>
      </c>
      <c r="H3" s="212" t="s">
        <v>432</v>
      </c>
      <c r="I3" s="212" t="s">
        <v>433</v>
      </c>
      <c r="J3" s="516"/>
      <c r="K3" s="517"/>
      <c r="L3" s="517"/>
      <c r="M3" s="517"/>
      <c r="N3" s="517"/>
      <c r="O3" s="517"/>
      <c r="P3" s="517"/>
      <c r="Q3" s="517"/>
      <c r="R3" s="517"/>
    </row>
    <row r="4" spans="1:18" ht="14.25" customHeight="1">
      <c r="A4" s="516" t="s">
        <v>313</v>
      </c>
      <c r="B4" s="519">
        <v>4017</v>
      </c>
      <c r="C4" s="519">
        <v>15481</v>
      </c>
      <c r="D4" s="519">
        <v>4001</v>
      </c>
      <c r="E4" s="519">
        <v>1188</v>
      </c>
      <c r="F4" s="518">
        <v>98</v>
      </c>
      <c r="G4" s="518">
        <v>242</v>
      </c>
      <c r="H4" s="519">
        <v>25027</v>
      </c>
      <c r="I4" s="519">
        <v>6553</v>
      </c>
    </row>
    <row r="5" spans="1:18" ht="14.25" customHeight="1">
      <c r="A5" s="516" t="s">
        <v>185</v>
      </c>
      <c r="B5" s="518">
        <v>198</v>
      </c>
      <c r="C5" s="519">
        <v>9136</v>
      </c>
      <c r="D5" s="518">
        <v>784</v>
      </c>
      <c r="E5" s="518">
        <v>769</v>
      </c>
      <c r="F5" s="518">
        <v>39</v>
      </c>
      <c r="G5" s="518">
        <v>168</v>
      </c>
      <c r="H5" s="519">
        <v>11094</v>
      </c>
      <c r="I5" s="518">
        <v>125</v>
      </c>
    </row>
    <row r="6" spans="1:18" ht="14.25" customHeight="1">
      <c r="A6" s="516" t="s">
        <v>28</v>
      </c>
      <c r="B6" s="518"/>
      <c r="C6" s="518">
        <v>707</v>
      </c>
      <c r="D6" s="518"/>
      <c r="E6" s="518"/>
      <c r="F6" s="518"/>
      <c r="G6" s="518"/>
      <c r="H6" s="518">
        <v>707</v>
      </c>
      <c r="I6" s="518"/>
    </row>
    <row r="7" spans="1:18" ht="14.25" customHeight="1">
      <c r="A7" s="516" t="s">
        <v>29</v>
      </c>
      <c r="B7" s="519">
        <v>2893</v>
      </c>
      <c r="C7" s="519">
        <v>7701</v>
      </c>
      <c r="D7" s="518">
        <v>887</v>
      </c>
      <c r="E7" s="518">
        <v>907</v>
      </c>
      <c r="F7" s="518">
        <v>157</v>
      </c>
      <c r="G7" s="516"/>
      <c r="H7" s="519">
        <v>12545</v>
      </c>
      <c r="I7" s="518">
        <v>791</v>
      </c>
    </row>
    <row r="8" spans="1:18" ht="14.25" customHeight="1">
      <c r="A8" s="516" t="s">
        <v>31</v>
      </c>
      <c r="B8" s="519">
        <v>4043</v>
      </c>
      <c r="C8" s="519">
        <v>27575</v>
      </c>
      <c r="D8" s="518">
        <v>904</v>
      </c>
      <c r="E8" s="519">
        <v>2464</v>
      </c>
      <c r="F8" s="518">
        <v>100</v>
      </c>
      <c r="G8" s="518"/>
      <c r="H8" s="519">
        <v>35086</v>
      </c>
      <c r="I8" s="518"/>
    </row>
    <row r="9" spans="1:18" ht="14.25" customHeight="1">
      <c r="A9" s="516" t="s">
        <v>32</v>
      </c>
      <c r="B9" s="519">
        <v>3689</v>
      </c>
      <c r="C9" s="519">
        <v>5689</v>
      </c>
      <c r="D9" s="518">
        <v>721</v>
      </c>
      <c r="E9" s="518">
        <v>891</v>
      </c>
      <c r="F9" s="518">
        <v>277</v>
      </c>
      <c r="G9" s="518"/>
      <c r="H9" s="519">
        <v>11267</v>
      </c>
      <c r="I9" s="518">
        <v>744</v>
      </c>
    </row>
    <row r="10" spans="1:18" ht="14.25" customHeight="1">
      <c r="A10" s="516" t="s">
        <v>36</v>
      </c>
      <c r="B10" s="519">
        <v>1125</v>
      </c>
      <c r="C10" s="519">
        <v>1158</v>
      </c>
      <c r="D10" s="518">
        <v>317</v>
      </c>
      <c r="E10" s="518">
        <v>180</v>
      </c>
      <c r="F10" s="518">
        <v>17</v>
      </c>
      <c r="G10" s="518">
        <v>144</v>
      </c>
      <c r="H10" s="519">
        <v>2941</v>
      </c>
      <c r="I10" s="518">
        <v>235</v>
      </c>
    </row>
    <row r="11" spans="1:18" ht="14.25" customHeight="1">
      <c r="A11" s="516" t="s">
        <v>209</v>
      </c>
      <c r="B11" s="518">
        <v>335</v>
      </c>
      <c r="C11" s="518">
        <v>806</v>
      </c>
      <c r="D11" s="518">
        <v>51</v>
      </c>
      <c r="E11" s="518">
        <v>296</v>
      </c>
      <c r="F11" s="518">
        <v>29</v>
      </c>
      <c r="G11" s="518"/>
      <c r="H11" s="519">
        <v>1517</v>
      </c>
      <c r="I11" s="518">
        <v>22</v>
      </c>
    </row>
    <row r="12" spans="1:18" ht="14.25" customHeight="1">
      <c r="A12" s="516" t="s">
        <v>37</v>
      </c>
      <c r="B12" s="519">
        <v>8791</v>
      </c>
      <c r="C12" s="519">
        <v>77503</v>
      </c>
      <c r="D12" s="519">
        <v>4622</v>
      </c>
      <c r="E12" s="519">
        <v>6421</v>
      </c>
      <c r="F12" s="518">
        <v>119</v>
      </c>
      <c r="G12" s="519">
        <v>1322</v>
      </c>
      <c r="H12" s="519">
        <v>98778</v>
      </c>
      <c r="I12" s="519">
        <v>16999</v>
      </c>
    </row>
    <row r="13" spans="1:18" ht="14.25" customHeight="1">
      <c r="A13" s="516" t="s">
        <v>41</v>
      </c>
      <c r="B13" s="519">
        <v>9105</v>
      </c>
      <c r="C13" s="519">
        <v>25229</v>
      </c>
      <c r="D13" s="519">
        <v>1419</v>
      </c>
      <c r="E13" s="519">
        <v>4203</v>
      </c>
      <c r="F13" s="518">
        <v>66</v>
      </c>
      <c r="G13" s="518">
        <v>764</v>
      </c>
      <c r="H13" s="519">
        <v>40786</v>
      </c>
      <c r="I13" s="519">
        <v>1600</v>
      </c>
    </row>
    <row r="14" spans="1:18" ht="14.25" customHeight="1">
      <c r="A14" s="516" t="s">
        <v>43</v>
      </c>
      <c r="B14" s="518"/>
      <c r="C14" s="518">
        <v>577</v>
      </c>
      <c r="D14" s="518"/>
      <c r="E14" s="518">
        <v>105</v>
      </c>
      <c r="F14" s="518">
        <v>8</v>
      </c>
      <c r="G14" s="518"/>
      <c r="H14" s="518">
        <v>690</v>
      </c>
      <c r="I14" s="518">
        <v>42</v>
      </c>
    </row>
    <row r="15" spans="1:18" ht="14.25" customHeight="1">
      <c r="A15" s="516" t="s">
        <v>47</v>
      </c>
      <c r="B15" s="519">
        <v>1962</v>
      </c>
      <c r="C15" s="519">
        <v>3395</v>
      </c>
      <c r="D15" s="518">
        <v>539</v>
      </c>
      <c r="E15" s="518">
        <v>743</v>
      </c>
      <c r="F15" s="518">
        <v>75</v>
      </c>
      <c r="G15" s="518">
        <v>53</v>
      </c>
      <c r="H15" s="519">
        <v>6767</v>
      </c>
      <c r="I15" s="518">
        <v>546</v>
      </c>
    </row>
    <row r="16" spans="1:18" ht="14.25" customHeight="1">
      <c r="A16" s="516" t="s">
        <v>49</v>
      </c>
      <c r="B16" s="519">
        <v>1626</v>
      </c>
      <c r="C16" s="519">
        <v>13157</v>
      </c>
      <c r="D16" s="518">
        <v>888</v>
      </c>
      <c r="E16" s="519">
        <v>2123</v>
      </c>
      <c r="F16" s="518">
        <v>209</v>
      </c>
      <c r="G16" s="518"/>
      <c r="H16" s="519">
        <v>18003</v>
      </c>
      <c r="I16" s="519">
        <v>7112</v>
      </c>
    </row>
    <row r="17" spans="1:9" ht="14.25" customHeight="1">
      <c r="A17" s="516" t="s">
        <v>52</v>
      </c>
      <c r="B17" s="518"/>
      <c r="C17" s="519">
        <v>55271</v>
      </c>
      <c r="D17" s="519">
        <v>6061</v>
      </c>
      <c r="E17" s="519">
        <v>5481</v>
      </c>
      <c r="F17" s="518">
        <v>360</v>
      </c>
      <c r="G17" s="518">
        <v>36</v>
      </c>
      <c r="H17" s="519">
        <v>67209</v>
      </c>
      <c r="I17" s="519">
        <v>15210</v>
      </c>
    </row>
    <row r="18" spans="1:9" ht="14.25" customHeight="1">
      <c r="A18" s="516" t="s">
        <v>54</v>
      </c>
      <c r="B18" s="518"/>
      <c r="C18" s="519">
        <v>65413</v>
      </c>
      <c r="D18" s="519">
        <v>6132</v>
      </c>
      <c r="E18" s="519">
        <v>7669</v>
      </c>
      <c r="F18" s="518">
        <v>19</v>
      </c>
      <c r="G18" s="518">
        <v>176</v>
      </c>
      <c r="H18" s="519">
        <v>79409</v>
      </c>
      <c r="I18" s="519">
        <v>10370</v>
      </c>
    </row>
    <row r="19" spans="1:9" ht="14.25" customHeight="1">
      <c r="A19" s="516" t="s">
        <v>56</v>
      </c>
      <c r="B19" s="519">
        <v>4451</v>
      </c>
      <c r="C19" s="519">
        <v>29520</v>
      </c>
      <c r="D19" s="519">
        <v>2541</v>
      </c>
      <c r="E19" s="519">
        <v>3908</v>
      </c>
      <c r="F19" s="518">
        <v>1</v>
      </c>
      <c r="G19" s="518">
        <v>111</v>
      </c>
      <c r="H19" s="519">
        <v>40532</v>
      </c>
      <c r="I19" s="519">
        <v>11122</v>
      </c>
    </row>
    <row r="20" spans="1:9" ht="14.25" customHeight="1">
      <c r="A20" s="516" t="s">
        <v>57</v>
      </c>
      <c r="B20" s="519">
        <v>9678</v>
      </c>
      <c r="C20" s="519">
        <v>75580</v>
      </c>
      <c r="D20" s="519">
        <v>9552</v>
      </c>
      <c r="E20" s="519">
        <v>7530</v>
      </c>
      <c r="F20" s="518">
        <v>30</v>
      </c>
      <c r="G20" s="518">
        <v>252</v>
      </c>
      <c r="H20" s="519">
        <v>102622</v>
      </c>
      <c r="I20" s="519">
        <v>14742</v>
      </c>
    </row>
    <row r="21" spans="1:9" ht="14.25" customHeight="1">
      <c r="A21" s="516" t="s">
        <v>59</v>
      </c>
      <c r="B21" s="519">
        <v>17674</v>
      </c>
      <c r="C21" s="519">
        <v>34652</v>
      </c>
      <c r="D21" s="519">
        <v>2777</v>
      </c>
      <c r="E21" s="519">
        <v>6877</v>
      </c>
      <c r="F21" s="518">
        <v>363</v>
      </c>
      <c r="G21" s="518"/>
      <c r="H21" s="519">
        <v>62343</v>
      </c>
      <c r="I21" s="519">
        <v>1493</v>
      </c>
    </row>
    <row r="22" spans="1:9" ht="14.25" customHeight="1">
      <c r="A22" s="516" t="s">
        <v>316</v>
      </c>
      <c r="B22" s="518">
        <v>752</v>
      </c>
      <c r="C22" s="519">
        <v>1397</v>
      </c>
      <c r="D22" s="518">
        <v>181</v>
      </c>
      <c r="E22" s="518">
        <v>519</v>
      </c>
      <c r="F22" s="518">
        <v>6</v>
      </c>
      <c r="G22" s="518">
        <v>55</v>
      </c>
      <c r="H22" s="519">
        <v>2910</v>
      </c>
      <c r="I22" s="518">
        <v>72</v>
      </c>
    </row>
    <row r="23" spans="1:9" ht="14.25" customHeight="1">
      <c r="A23" s="516" t="s">
        <v>317</v>
      </c>
      <c r="B23" s="519">
        <v>13690</v>
      </c>
      <c r="C23" s="519">
        <v>47381</v>
      </c>
      <c r="D23" s="519">
        <v>2596</v>
      </c>
      <c r="E23" s="519">
        <v>5381</v>
      </c>
      <c r="F23" s="518">
        <v>450</v>
      </c>
      <c r="G23" s="518"/>
      <c r="H23" s="519">
        <v>69498</v>
      </c>
      <c r="I23" s="519">
        <v>2653</v>
      </c>
    </row>
    <row r="24" spans="1:9" ht="14.25" customHeight="1">
      <c r="A24" s="516" t="s">
        <v>217</v>
      </c>
      <c r="B24" s="519">
        <v>7374</v>
      </c>
      <c r="C24" s="519">
        <v>24631</v>
      </c>
      <c r="D24" s="519">
        <v>2055</v>
      </c>
      <c r="E24" s="519">
        <v>3680</v>
      </c>
      <c r="F24" s="518">
        <v>128</v>
      </c>
      <c r="G24" s="518">
        <v>494</v>
      </c>
      <c r="H24" s="519">
        <v>38362</v>
      </c>
      <c r="I24" s="519">
        <v>3863</v>
      </c>
    </row>
    <row r="25" spans="1:9" ht="14.25" customHeight="1">
      <c r="A25" s="516" t="s">
        <v>60</v>
      </c>
      <c r="B25" s="519">
        <v>2788</v>
      </c>
      <c r="C25" s="519">
        <v>6545</v>
      </c>
      <c r="D25" s="518"/>
      <c r="E25" s="519">
        <v>2888</v>
      </c>
      <c r="F25" s="518">
        <v>130</v>
      </c>
      <c r="G25" s="518"/>
      <c r="H25" s="519">
        <v>12351</v>
      </c>
      <c r="I25" s="519">
        <v>1086</v>
      </c>
    </row>
    <row r="26" spans="1:9" ht="14.25" customHeight="1">
      <c r="A26" s="516" t="s">
        <v>319</v>
      </c>
      <c r="B26" s="519">
        <v>7626</v>
      </c>
      <c r="C26" s="519">
        <v>15671</v>
      </c>
      <c r="D26" s="519">
        <v>2966</v>
      </c>
      <c r="E26" s="519">
        <v>2239</v>
      </c>
      <c r="F26" s="518">
        <v>127</v>
      </c>
      <c r="G26" s="518">
        <v>200</v>
      </c>
      <c r="H26" s="519">
        <v>28829</v>
      </c>
      <c r="I26" s="519">
        <v>1463</v>
      </c>
    </row>
    <row r="27" spans="1:9" ht="14.25" customHeight="1">
      <c r="A27" s="516" t="s">
        <v>63</v>
      </c>
      <c r="B27" s="518">
        <v>279</v>
      </c>
      <c r="C27" s="519">
        <v>1313</v>
      </c>
      <c r="D27" s="518">
        <v>159</v>
      </c>
      <c r="E27" s="518">
        <v>374</v>
      </c>
      <c r="F27" s="518">
        <v>17</v>
      </c>
      <c r="G27" s="518"/>
      <c r="H27" s="519">
        <v>2142</v>
      </c>
      <c r="I27" s="518">
        <v>60</v>
      </c>
    </row>
    <row r="28" spans="1:9" ht="14.25" customHeight="1">
      <c r="A28" s="516" t="s">
        <v>65</v>
      </c>
      <c r="B28" s="519">
        <v>9436</v>
      </c>
      <c r="C28" s="519">
        <v>23472</v>
      </c>
      <c r="D28" s="519">
        <v>1421</v>
      </c>
      <c r="E28" s="519">
        <v>2317</v>
      </c>
      <c r="F28" s="518">
        <v>346</v>
      </c>
      <c r="G28" s="518"/>
      <c r="H28" s="519">
        <v>36992</v>
      </c>
      <c r="I28" s="519">
        <v>2456</v>
      </c>
    </row>
    <row r="29" spans="1:9" ht="14.25" customHeight="1">
      <c r="A29" s="516" t="s">
        <v>70</v>
      </c>
      <c r="B29" s="519">
        <v>3229</v>
      </c>
      <c r="C29" s="519">
        <v>69897</v>
      </c>
      <c r="D29" s="519">
        <v>2989</v>
      </c>
      <c r="E29" s="519">
        <v>14236</v>
      </c>
      <c r="F29" s="518">
        <v>337</v>
      </c>
      <c r="G29" s="519">
        <v>1084</v>
      </c>
      <c r="H29" s="519">
        <v>91772</v>
      </c>
      <c r="I29" s="519">
        <v>14827</v>
      </c>
    </row>
    <row r="30" spans="1:9" ht="14.25" customHeight="1">
      <c r="A30" s="516" t="s">
        <v>74</v>
      </c>
      <c r="B30" s="519">
        <v>7166</v>
      </c>
      <c r="C30" s="519">
        <v>9122</v>
      </c>
      <c r="D30" s="518">
        <v>939</v>
      </c>
      <c r="E30" s="519">
        <v>1087</v>
      </c>
      <c r="F30" s="518">
        <v>14</v>
      </c>
      <c r="G30" s="518">
        <v>256</v>
      </c>
      <c r="H30" s="519">
        <v>18584</v>
      </c>
      <c r="I30" s="518">
        <v>290</v>
      </c>
    </row>
    <row r="31" spans="1:9" ht="14.25" customHeight="1">
      <c r="A31" s="516" t="s">
        <v>75</v>
      </c>
      <c r="B31" s="519">
        <v>14275</v>
      </c>
      <c r="C31" s="519">
        <v>95500</v>
      </c>
      <c r="D31" s="519">
        <v>10555</v>
      </c>
      <c r="E31" s="519">
        <v>9684</v>
      </c>
      <c r="F31" s="518">
        <v>53</v>
      </c>
      <c r="G31" s="519">
        <v>1429</v>
      </c>
      <c r="H31" s="519">
        <v>131496</v>
      </c>
      <c r="I31" s="519">
        <v>27874</v>
      </c>
    </row>
    <row r="32" spans="1:9" ht="14.25" customHeight="1">
      <c r="A32" s="516" t="s">
        <v>78</v>
      </c>
      <c r="B32" s="519">
        <v>7705</v>
      </c>
      <c r="C32" s="519">
        <v>45063</v>
      </c>
      <c r="D32" s="519">
        <v>4528</v>
      </c>
      <c r="E32" s="519">
        <v>3540</v>
      </c>
      <c r="F32" s="518">
        <v>35</v>
      </c>
      <c r="G32" s="518">
        <v>453</v>
      </c>
      <c r="H32" s="519">
        <v>61324</v>
      </c>
      <c r="I32" s="519">
        <v>13469</v>
      </c>
    </row>
    <row r="33" spans="1:9" ht="14.25" customHeight="1">
      <c r="A33" s="516" t="s">
        <v>80</v>
      </c>
      <c r="B33" s="518">
        <v>994</v>
      </c>
      <c r="C33" s="519">
        <v>2983</v>
      </c>
      <c r="D33" s="519">
        <v>1257</v>
      </c>
      <c r="E33" s="518">
        <v>344</v>
      </c>
      <c r="F33" s="518"/>
      <c r="G33" s="518">
        <v>127</v>
      </c>
      <c r="H33" s="519">
        <v>5705</v>
      </c>
      <c r="I33" s="518">
        <v>127</v>
      </c>
    </row>
    <row r="34" spans="1:9" ht="14.25" customHeight="1">
      <c r="A34" s="516" t="s">
        <v>81</v>
      </c>
      <c r="B34" s="519">
        <v>3429</v>
      </c>
      <c r="C34" s="519">
        <v>8707</v>
      </c>
      <c r="D34" s="519">
        <v>1045</v>
      </c>
      <c r="E34" s="519">
        <v>1439</v>
      </c>
      <c r="F34" s="518">
        <v>43</v>
      </c>
      <c r="G34" s="518">
        <v>26</v>
      </c>
      <c r="H34" s="519">
        <v>14689</v>
      </c>
      <c r="I34" s="518">
        <v>796</v>
      </c>
    </row>
    <row r="35" spans="1:9" ht="14.25" customHeight="1">
      <c r="A35" s="516" t="s">
        <v>221</v>
      </c>
      <c r="B35" s="518">
        <v>268</v>
      </c>
      <c r="C35" s="518">
        <v>345</v>
      </c>
      <c r="D35" s="518">
        <v>43</v>
      </c>
      <c r="E35" s="518">
        <v>85</v>
      </c>
      <c r="F35" s="518">
        <v>6</v>
      </c>
      <c r="G35" s="518">
        <v>8</v>
      </c>
      <c r="H35" s="518">
        <v>755</v>
      </c>
      <c r="I35" s="518">
        <v>29</v>
      </c>
    </row>
    <row r="36" spans="1:9" ht="14.25" customHeight="1">
      <c r="A36" s="516" t="s">
        <v>85</v>
      </c>
      <c r="B36" s="519">
        <v>1338</v>
      </c>
      <c r="C36" s="519">
        <v>3470</v>
      </c>
      <c r="D36" s="518">
        <v>460</v>
      </c>
      <c r="E36" s="518">
        <v>663</v>
      </c>
      <c r="F36" s="518">
        <v>32</v>
      </c>
      <c r="G36" s="518">
        <v>971</v>
      </c>
      <c r="H36" s="519">
        <v>6934</v>
      </c>
      <c r="I36" s="518">
        <v>427</v>
      </c>
    </row>
    <row r="37" spans="1:9" ht="14.25" customHeight="1">
      <c r="A37" s="516" t="s">
        <v>88</v>
      </c>
      <c r="B37" s="519">
        <v>4458</v>
      </c>
      <c r="C37" s="519">
        <v>15953</v>
      </c>
      <c r="D37" s="518">
        <v>960</v>
      </c>
      <c r="E37" s="519">
        <v>2417</v>
      </c>
      <c r="F37" s="518">
        <v>15</v>
      </c>
      <c r="G37" s="516"/>
      <c r="H37" s="519">
        <v>23803</v>
      </c>
      <c r="I37" s="518">
        <v>890</v>
      </c>
    </row>
    <row r="38" spans="1:9" ht="14.25" customHeight="1">
      <c r="A38" s="516" t="s">
        <v>222</v>
      </c>
      <c r="B38" s="519">
        <v>7827</v>
      </c>
      <c r="C38" s="519">
        <v>50220</v>
      </c>
      <c r="D38" s="518"/>
      <c r="E38" s="519">
        <v>26354</v>
      </c>
      <c r="F38" s="518">
        <v>8</v>
      </c>
      <c r="G38" s="518">
        <v>346</v>
      </c>
      <c r="H38" s="519">
        <v>84755</v>
      </c>
      <c r="I38" s="519">
        <v>30665</v>
      </c>
    </row>
    <row r="39" spans="1:9" ht="14.25" customHeight="1">
      <c r="A39" s="516" t="s">
        <v>91</v>
      </c>
      <c r="B39" s="519">
        <v>1622</v>
      </c>
      <c r="C39" s="519">
        <v>2779</v>
      </c>
      <c r="D39" s="518">
        <v>372</v>
      </c>
      <c r="E39" s="518">
        <v>352</v>
      </c>
      <c r="F39" s="518">
        <v>17</v>
      </c>
      <c r="G39" s="516"/>
      <c r="H39" s="519">
        <v>5142</v>
      </c>
      <c r="I39" s="518">
        <v>78</v>
      </c>
    </row>
    <row r="40" spans="1:9" ht="14.25" customHeight="1">
      <c r="A40" s="516" t="s">
        <v>92</v>
      </c>
      <c r="B40" s="518"/>
      <c r="C40" s="519">
        <v>53362</v>
      </c>
      <c r="D40" s="518"/>
      <c r="E40" s="519">
        <v>7009</v>
      </c>
      <c r="F40" s="518">
        <v>200</v>
      </c>
      <c r="G40" s="518"/>
      <c r="H40" s="519">
        <v>60571</v>
      </c>
      <c r="I40" s="519">
        <v>11027</v>
      </c>
    </row>
    <row r="41" spans="1:9" ht="14.25" customHeight="1">
      <c r="A41" s="516" t="s">
        <v>187</v>
      </c>
      <c r="B41" s="519">
        <v>11665</v>
      </c>
      <c r="C41" s="519">
        <v>93706</v>
      </c>
      <c r="D41" s="519">
        <v>4387</v>
      </c>
      <c r="E41" s="519">
        <v>9853</v>
      </c>
      <c r="F41" s="518">
        <v>316</v>
      </c>
      <c r="G41" s="518">
        <v>52</v>
      </c>
      <c r="H41" s="519">
        <v>119979</v>
      </c>
      <c r="I41" s="519">
        <v>29341</v>
      </c>
    </row>
    <row r="42" spans="1:9" ht="14.25" customHeight="1">
      <c r="A42" s="516" t="s">
        <v>97</v>
      </c>
      <c r="B42" s="519">
        <v>1538</v>
      </c>
      <c r="C42" s="519">
        <v>4097</v>
      </c>
      <c r="D42" s="518">
        <v>559</v>
      </c>
      <c r="E42" s="518">
        <v>950</v>
      </c>
      <c r="F42" s="518">
        <v>14</v>
      </c>
      <c r="G42" s="518">
        <v>142</v>
      </c>
      <c r="H42" s="519">
        <v>7300</v>
      </c>
      <c r="I42" s="518">
        <v>659</v>
      </c>
    </row>
    <row r="43" spans="1:9" ht="14.25" customHeight="1">
      <c r="A43" s="516" t="s">
        <v>99</v>
      </c>
      <c r="B43" s="519">
        <v>2981</v>
      </c>
      <c r="C43" s="519">
        <v>6972</v>
      </c>
      <c r="D43" s="518">
        <v>724</v>
      </c>
      <c r="E43" s="519">
        <v>1153</v>
      </c>
      <c r="F43" s="518"/>
      <c r="G43" s="518">
        <v>7</v>
      </c>
      <c r="H43" s="519">
        <v>11837</v>
      </c>
      <c r="I43" s="518">
        <v>511</v>
      </c>
    </row>
    <row r="44" spans="1:9" ht="14.25" customHeight="1">
      <c r="A44" s="516" t="s">
        <v>100</v>
      </c>
      <c r="B44" s="516"/>
      <c r="C44" s="519">
        <v>9809</v>
      </c>
      <c r="D44" s="516"/>
      <c r="E44" s="519">
        <v>2414</v>
      </c>
      <c r="F44" s="518">
        <v>7</v>
      </c>
      <c r="G44" s="518"/>
      <c r="H44" s="519">
        <v>12230</v>
      </c>
      <c r="I44" s="518">
        <v>634</v>
      </c>
    </row>
    <row r="45" spans="1:9" ht="14.25" customHeight="1">
      <c r="A45" s="516" t="s">
        <v>223</v>
      </c>
      <c r="B45" s="519">
        <v>32813</v>
      </c>
      <c r="C45" s="519">
        <v>10141</v>
      </c>
      <c r="D45" s="519">
        <v>3453</v>
      </c>
      <c r="E45" s="519">
        <v>2072</v>
      </c>
      <c r="F45" s="518">
        <v>81</v>
      </c>
      <c r="G45" s="518">
        <v>78</v>
      </c>
      <c r="H45" s="519">
        <v>48638</v>
      </c>
      <c r="I45" s="519">
        <v>14056</v>
      </c>
    </row>
    <row r="46" spans="1:9" ht="14.25" customHeight="1">
      <c r="A46" s="516" t="s">
        <v>103</v>
      </c>
      <c r="B46" s="518">
        <v>656</v>
      </c>
      <c r="C46" s="519">
        <v>1632</v>
      </c>
      <c r="D46" s="518">
        <v>334</v>
      </c>
      <c r="E46" s="518">
        <v>362</v>
      </c>
      <c r="F46" s="518">
        <v>9</v>
      </c>
      <c r="G46" s="518">
        <v>166</v>
      </c>
      <c r="H46" s="519">
        <v>3159</v>
      </c>
      <c r="I46" s="518">
        <v>18</v>
      </c>
    </row>
    <row r="47" spans="1:9" ht="14.25" customHeight="1">
      <c r="A47" s="516" t="s">
        <v>105</v>
      </c>
      <c r="B47" s="519">
        <v>13318</v>
      </c>
      <c r="C47" s="519">
        <v>36115</v>
      </c>
      <c r="D47" s="519">
        <v>3651</v>
      </c>
      <c r="E47" s="519">
        <v>7914</v>
      </c>
      <c r="F47" s="518">
        <v>204</v>
      </c>
      <c r="G47" s="519">
        <v>1745</v>
      </c>
      <c r="H47" s="519">
        <v>62947</v>
      </c>
      <c r="I47" s="519">
        <v>8677</v>
      </c>
    </row>
    <row r="48" spans="1:9" ht="14.25" customHeight="1">
      <c r="A48" s="516" t="s">
        <v>106</v>
      </c>
      <c r="B48" s="516"/>
      <c r="C48" s="519">
        <v>17807</v>
      </c>
      <c r="D48" s="519">
        <v>1446</v>
      </c>
      <c r="E48" s="519">
        <v>4448</v>
      </c>
      <c r="F48" s="518">
        <v>42</v>
      </c>
      <c r="G48" s="518">
        <v>814</v>
      </c>
      <c r="H48" s="519">
        <v>24557</v>
      </c>
      <c r="I48" s="519">
        <v>9213</v>
      </c>
    </row>
    <row r="49" spans="1:9" ht="14.25" customHeight="1">
      <c r="A49" s="516" t="s">
        <v>107</v>
      </c>
      <c r="B49" s="518">
        <v>647</v>
      </c>
      <c r="C49" s="519">
        <v>1823</v>
      </c>
      <c r="D49" s="518">
        <v>271</v>
      </c>
      <c r="E49" s="518">
        <v>593</v>
      </c>
      <c r="F49" s="518">
        <v>15</v>
      </c>
      <c r="G49" s="518"/>
      <c r="H49" s="519">
        <v>3349</v>
      </c>
      <c r="I49" s="518">
        <v>317</v>
      </c>
    </row>
    <row r="50" spans="1:9" ht="14.25" customHeight="1">
      <c r="A50" s="516" t="s">
        <v>109</v>
      </c>
      <c r="B50" s="518"/>
      <c r="C50" s="519">
        <v>5641</v>
      </c>
      <c r="D50" s="518">
        <v>263</v>
      </c>
      <c r="E50" s="518">
        <v>560</v>
      </c>
      <c r="F50" s="518">
        <v>222</v>
      </c>
      <c r="G50" s="518">
        <v>116</v>
      </c>
      <c r="H50" s="519">
        <v>6802</v>
      </c>
      <c r="I50" s="518">
        <v>337</v>
      </c>
    </row>
    <row r="51" spans="1:9" ht="14.25" customHeight="1">
      <c r="A51" s="3"/>
      <c r="B51" s="279"/>
      <c r="C51" s="279"/>
      <c r="D51" s="279"/>
      <c r="E51" s="279"/>
      <c r="F51" s="483"/>
      <c r="G51" s="279"/>
      <c r="H51" s="279"/>
      <c r="I51" s="279"/>
    </row>
    <row r="52" spans="1:9" ht="14.25" customHeight="1">
      <c r="A52" s="3"/>
      <c r="B52" s="279"/>
      <c r="C52" s="279"/>
      <c r="D52" s="279"/>
      <c r="E52" s="279"/>
      <c r="F52" s="483"/>
      <c r="G52" s="279"/>
      <c r="H52" s="279"/>
      <c r="I52" s="279"/>
    </row>
    <row r="53" spans="1:9" ht="14.25" customHeight="1">
      <c r="A53" s="3"/>
      <c r="B53" s="279"/>
      <c r="C53" s="279"/>
      <c r="D53" s="279"/>
      <c r="E53" s="279"/>
      <c r="F53" s="483"/>
      <c r="G53" s="279"/>
      <c r="H53" s="279"/>
      <c r="I53" s="279"/>
    </row>
    <row r="54" spans="1:9" ht="14.25" customHeight="1">
      <c r="A54" s="3"/>
      <c r="B54" s="279"/>
      <c r="C54" s="279"/>
      <c r="D54" s="279"/>
      <c r="E54" s="279"/>
      <c r="F54" s="483"/>
      <c r="G54" s="279"/>
      <c r="H54" s="279"/>
      <c r="I54" s="279"/>
    </row>
    <row r="55" spans="1:9" ht="14.25" customHeight="1">
      <c r="A55" s="3"/>
      <c r="B55" s="279"/>
      <c r="C55" s="279"/>
      <c r="D55" s="279"/>
      <c r="E55" s="279"/>
      <c r="F55" s="483"/>
      <c r="G55" s="279"/>
      <c r="H55" s="279"/>
      <c r="I55" s="279"/>
    </row>
    <row r="56" spans="1:9" ht="14.25" customHeight="1">
      <c r="A56" s="3"/>
      <c r="B56" s="279"/>
      <c r="C56" s="279"/>
      <c r="D56" s="279"/>
      <c r="E56" s="279"/>
      <c r="F56" s="483"/>
      <c r="G56" s="279"/>
      <c r="H56" s="279"/>
      <c r="I56" s="279"/>
    </row>
    <row r="57" spans="1:9" ht="14.25" customHeight="1">
      <c r="A57" s="3"/>
      <c r="B57" s="19"/>
      <c r="C57" s="19"/>
      <c r="D57" s="19"/>
      <c r="E57" s="19"/>
      <c r="F57" s="43"/>
      <c r="G57" s="3"/>
      <c r="H57" s="19"/>
      <c r="I57" s="19"/>
    </row>
    <row r="58" spans="1:9" ht="14.25" customHeight="1">
      <c r="A58" s="9"/>
      <c r="F58" s="37"/>
      <c r="G58" s="37"/>
      <c r="H58" s="37"/>
    </row>
    <row r="59" spans="1:9" ht="14.25" customHeight="1">
      <c r="F59" s="37"/>
      <c r="G59" s="37"/>
      <c r="H59" s="37"/>
    </row>
    <row r="60" spans="1:9" ht="14.25" customHeight="1">
      <c r="F60" s="37"/>
      <c r="G60" s="37"/>
      <c r="H60" s="37"/>
    </row>
    <row r="61" spans="1:9" ht="14.25" customHeight="1">
      <c r="F61" s="37"/>
      <c r="G61" s="37"/>
      <c r="H61" s="37"/>
    </row>
    <row r="62" spans="1:9" ht="14.25" customHeight="1">
      <c r="F62" s="37"/>
      <c r="G62" s="37"/>
      <c r="H62" s="37"/>
    </row>
    <row r="63" spans="1:9" ht="14.25" customHeight="1">
      <c r="F63" s="37"/>
      <c r="G63" s="37"/>
      <c r="H63" s="37"/>
    </row>
    <row r="64" spans="1:9" ht="14.25" customHeight="1">
      <c r="F64" s="37"/>
      <c r="G64" s="37"/>
      <c r="H64" s="37"/>
    </row>
    <row r="65" spans="6:8" ht="14.25" customHeight="1">
      <c r="F65" s="37"/>
      <c r="G65" s="37"/>
      <c r="H65" s="37"/>
    </row>
    <row r="66" spans="6:8" ht="14.25" customHeight="1">
      <c r="F66" s="37"/>
      <c r="G66" s="37"/>
      <c r="H66" s="37"/>
    </row>
    <row r="67" spans="6:8" ht="14.25" customHeight="1">
      <c r="F67" s="37"/>
      <c r="G67" s="37"/>
      <c r="H67" s="37"/>
    </row>
    <row r="68" spans="6:8" ht="14.25" customHeight="1">
      <c r="F68" s="37"/>
      <c r="G68" s="37"/>
      <c r="H68" s="37"/>
    </row>
    <row r="69" spans="6:8" ht="14.25" customHeight="1">
      <c r="F69" s="37"/>
      <c r="G69" s="37"/>
      <c r="H69" s="37"/>
    </row>
    <row r="70" spans="6:8" ht="14.25" customHeight="1">
      <c r="F70" s="37"/>
      <c r="G70" s="37"/>
      <c r="H70" s="37"/>
    </row>
    <row r="71" spans="6:8" ht="14.25" customHeight="1">
      <c r="F71" s="37"/>
      <c r="G71" s="37"/>
      <c r="H71" s="37"/>
    </row>
    <row r="72" spans="6:8" ht="14.25" customHeight="1">
      <c r="F72" s="37"/>
      <c r="G72" s="37"/>
      <c r="H72" s="37"/>
    </row>
    <row r="73" spans="6:8" ht="14.25" customHeight="1">
      <c r="F73" s="37"/>
      <c r="G73" s="37"/>
      <c r="H73" s="37"/>
    </row>
    <row r="74" spans="6:8" ht="14.25" customHeight="1">
      <c r="F74" s="37"/>
      <c r="G74" s="37"/>
      <c r="H74" s="37"/>
    </row>
    <row r="75" spans="6:8" ht="14.25" customHeight="1">
      <c r="F75" s="37"/>
      <c r="G75" s="37"/>
      <c r="H75" s="37"/>
    </row>
    <row r="76" spans="6:8" ht="14.25" customHeight="1">
      <c r="F76" s="37"/>
      <c r="G76" s="37"/>
      <c r="H76" s="37"/>
    </row>
    <row r="77" spans="6:8" ht="14.25" customHeight="1">
      <c r="F77" s="37"/>
      <c r="G77" s="37"/>
      <c r="H77" s="37"/>
    </row>
    <row r="78" spans="6:8" ht="14.25" customHeight="1">
      <c r="F78" s="37"/>
      <c r="G78" s="37"/>
      <c r="H78" s="37"/>
    </row>
    <row r="79" spans="6:8" ht="14.25" customHeight="1">
      <c r="F79" s="37"/>
      <c r="G79" s="37"/>
      <c r="H79" s="37"/>
    </row>
    <row r="80" spans="6:8" ht="14.25" customHeight="1">
      <c r="F80" s="37"/>
      <c r="G80" s="37"/>
      <c r="H80" s="37"/>
    </row>
    <row r="81" spans="6:8" ht="14.25" customHeight="1">
      <c r="F81" s="37"/>
      <c r="G81" s="37"/>
      <c r="H81" s="37"/>
    </row>
    <row r="82" spans="6:8" ht="14.25" customHeight="1">
      <c r="F82" s="37"/>
      <c r="G82" s="37"/>
      <c r="H82" s="37"/>
    </row>
    <row r="83" spans="6:8" ht="14.25" customHeight="1">
      <c r="F83" s="37"/>
      <c r="G83" s="37"/>
      <c r="H83" s="37"/>
    </row>
    <row r="84" spans="6:8" ht="14.25" customHeight="1">
      <c r="F84" s="37"/>
      <c r="G84" s="37"/>
      <c r="H84" s="37"/>
    </row>
    <row r="85" spans="6:8" ht="14.25" customHeight="1">
      <c r="F85" s="37"/>
      <c r="G85" s="37"/>
      <c r="H85" s="37"/>
    </row>
    <row r="86" spans="6:8" ht="14.25" customHeight="1">
      <c r="F86" s="37"/>
      <c r="G86" s="37"/>
      <c r="H86" s="37"/>
    </row>
    <row r="87" spans="6:8" ht="14.25" customHeight="1">
      <c r="F87" s="37"/>
      <c r="G87" s="37"/>
      <c r="H87" s="37"/>
    </row>
    <row r="88" spans="6:8" ht="14.25" customHeight="1">
      <c r="F88" s="37"/>
      <c r="G88" s="37"/>
      <c r="H88" s="37"/>
    </row>
    <row r="89" spans="6:8" ht="14.25" customHeight="1">
      <c r="F89" s="37"/>
      <c r="G89" s="37"/>
      <c r="H89" s="37"/>
    </row>
    <row r="90" spans="6:8" ht="14.25" customHeight="1">
      <c r="F90" s="37"/>
      <c r="G90" s="37"/>
      <c r="H90" s="37"/>
    </row>
    <row r="91" spans="6:8" ht="14.25" customHeight="1">
      <c r="F91" s="37"/>
      <c r="G91" s="37"/>
      <c r="H91" s="37"/>
    </row>
    <row r="92" spans="6:8" ht="14.25" customHeight="1">
      <c r="F92" s="37"/>
      <c r="G92" s="37"/>
      <c r="H92" s="37"/>
    </row>
    <row r="93" spans="6:8" ht="14.25" customHeight="1">
      <c r="F93" s="37"/>
      <c r="G93" s="37"/>
      <c r="H93" s="37"/>
    </row>
    <row r="94" spans="6:8" ht="14.25" customHeight="1">
      <c r="F94" s="37"/>
      <c r="G94" s="37"/>
      <c r="H94" s="37"/>
    </row>
    <row r="95" spans="6:8" ht="14.25" customHeight="1">
      <c r="F95" s="37"/>
      <c r="G95" s="37"/>
      <c r="H95" s="37"/>
    </row>
    <row r="96" spans="6:8" ht="14.25" customHeight="1">
      <c r="F96" s="37"/>
      <c r="G96" s="37"/>
      <c r="H96" s="37"/>
    </row>
    <row r="97" spans="1:9" ht="14.25" customHeight="1">
      <c r="F97" s="37"/>
      <c r="G97" s="37"/>
      <c r="H97" s="37"/>
    </row>
    <row r="98" spans="1:9" ht="14.25" customHeight="1">
      <c r="F98" s="37"/>
      <c r="G98" s="37"/>
      <c r="H98" s="37"/>
    </row>
    <row r="99" spans="1:9" ht="14.25" customHeight="1">
      <c r="F99" s="37"/>
      <c r="G99" s="37"/>
      <c r="H99" s="37"/>
    </row>
    <row r="100" spans="1:9" ht="14.25" customHeight="1">
      <c r="F100" s="37"/>
      <c r="G100" s="37"/>
      <c r="H100" s="37"/>
    </row>
    <row r="101" spans="1:9" ht="14.25" customHeight="1">
      <c r="A101" s="78"/>
      <c r="F101" s="37"/>
      <c r="G101" s="37"/>
      <c r="H101" s="37"/>
    </row>
    <row r="102" spans="1:9" ht="14.25" customHeight="1">
      <c r="A102" s="78"/>
      <c r="F102" s="37"/>
      <c r="G102" s="37"/>
      <c r="H102" s="37"/>
    </row>
    <row r="103" spans="1:9" ht="14.25" customHeight="1">
      <c r="A103" s="80"/>
      <c r="F103" s="37"/>
      <c r="G103" s="37"/>
      <c r="H103" s="37"/>
    </row>
    <row r="104" spans="1:9" ht="14.25" customHeight="1">
      <c r="A104" s="8"/>
      <c r="F104" s="37"/>
      <c r="G104" s="37"/>
      <c r="H104" s="37"/>
    </row>
    <row r="105" spans="1:9" ht="14.25" customHeight="1">
      <c r="A105" s="8"/>
      <c r="B105" s="134"/>
      <c r="C105" s="134"/>
      <c r="D105" s="134"/>
      <c r="E105" s="134"/>
      <c r="F105" s="134"/>
      <c r="G105" s="134"/>
      <c r="H105" s="134"/>
      <c r="I105" s="134"/>
    </row>
    <row r="106" spans="1:9" ht="14.25" customHeight="1">
      <c r="F106" s="37"/>
      <c r="G106" s="37"/>
      <c r="H106" s="37"/>
      <c r="I106" s="41"/>
    </row>
    <row r="107" spans="1:9" ht="14.25" customHeight="1">
      <c r="F107" s="37"/>
      <c r="G107" s="37"/>
      <c r="H107" s="37"/>
      <c r="I107" s="41"/>
    </row>
    <row r="108" spans="1:9" ht="14.25" customHeight="1">
      <c r="F108" s="37"/>
      <c r="G108" s="37"/>
      <c r="H108" s="37"/>
      <c r="I108" s="41"/>
    </row>
    <row r="109" spans="1:9" ht="14.25" customHeight="1">
      <c r="F109" s="37"/>
      <c r="G109" s="37"/>
      <c r="H109" s="37"/>
      <c r="I109" s="41"/>
    </row>
    <row r="110" spans="1:9" ht="14.25" customHeight="1">
      <c r="A110" s="12"/>
      <c r="B110" s="41"/>
      <c r="C110" s="41"/>
      <c r="D110" s="41"/>
      <c r="E110" s="41"/>
      <c r="F110" s="41"/>
      <c r="G110" s="41"/>
      <c r="H110" s="41"/>
      <c r="I110" s="41"/>
    </row>
    <row r="111" spans="1:9" ht="14.25" customHeight="1">
      <c r="A111" s="12"/>
      <c r="B111" s="41"/>
      <c r="C111" s="41"/>
      <c r="D111" s="41"/>
      <c r="E111" s="41"/>
      <c r="F111" s="41"/>
      <c r="G111" s="41"/>
      <c r="H111" s="41"/>
      <c r="I111" s="41"/>
    </row>
    <row r="112" spans="1:9" ht="14.25" customHeight="1">
      <c r="A112" s="3"/>
      <c r="B112" s="43"/>
      <c r="C112" s="43"/>
      <c r="D112" s="43"/>
      <c r="E112" s="43"/>
      <c r="F112" s="41"/>
      <c r="G112" s="41"/>
      <c r="H112" s="41"/>
      <c r="I112" s="43"/>
    </row>
    <row r="113" spans="1:9" ht="14.25" customHeight="1">
      <c r="A113" s="3"/>
      <c r="B113" s="43"/>
      <c r="C113" s="43"/>
      <c r="D113" s="43"/>
      <c r="E113" s="43"/>
      <c r="F113" s="41"/>
      <c r="G113" s="41"/>
      <c r="H113" s="41"/>
      <c r="I113" s="43"/>
    </row>
    <row r="114" spans="1:9" ht="14.25" customHeight="1">
      <c r="A114" s="3"/>
      <c r="B114" s="43"/>
      <c r="C114" s="43"/>
      <c r="D114" s="43"/>
      <c r="E114" s="43"/>
      <c r="F114" s="41"/>
      <c r="G114" s="41"/>
      <c r="H114" s="41"/>
      <c r="I114" s="43"/>
    </row>
    <row r="115" spans="1:9" ht="14.25" customHeight="1">
      <c r="A115" s="3"/>
      <c r="B115" s="43"/>
      <c r="C115" s="43"/>
      <c r="D115" s="43"/>
      <c r="E115" s="43"/>
      <c r="F115" s="41"/>
      <c r="G115" s="41"/>
      <c r="H115" s="41"/>
      <c r="I115" s="43"/>
    </row>
    <row r="116" spans="1:9" ht="14.25" customHeight="1">
      <c r="A116" s="3"/>
      <c r="B116" s="43"/>
      <c r="C116" s="43"/>
      <c r="D116" s="43"/>
      <c r="E116" s="43"/>
      <c r="F116" s="41"/>
      <c r="G116" s="41"/>
      <c r="H116" s="41"/>
      <c r="I116" s="43"/>
    </row>
    <row r="117" spans="1:9" ht="14.25" customHeight="1">
      <c r="A117" s="3"/>
      <c r="B117" s="43"/>
      <c r="C117" s="43"/>
      <c r="D117" s="43"/>
      <c r="E117" s="43"/>
      <c r="F117" s="41"/>
      <c r="G117" s="41"/>
      <c r="H117" s="41"/>
      <c r="I117" s="43"/>
    </row>
    <row r="118" spans="1:9" ht="14.25" customHeight="1">
      <c r="A118" s="3"/>
      <c r="B118" s="43"/>
      <c r="C118" s="43"/>
      <c r="D118" s="43"/>
      <c r="E118" s="43"/>
      <c r="F118" s="41"/>
      <c r="G118" s="41"/>
      <c r="H118" s="41"/>
      <c r="I118" s="43"/>
    </row>
    <row r="119" spans="1:9" ht="14.25" customHeight="1">
      <c r="A119" s="3"/>
      <c r="B119" s="43"/>
      <c r="C119" s="43"/>
      <c r="D119" s="43"/>
      <c r="E119" s="43"/>
      <c r="F119" s="41"/>
      <c r="G119" s="41"/>
      <c r="H119" s="41"/>
      <c r="I119" s="43"/>
    </row>
    <row r="120" spans="1:9" ht="14.25" customHeight="1">
      <c r="A120" s="3"/>
      <c r="B120" s="43"/>
      <c r="C120" s="43"/>
      <c r="D120" s="43"/>
      <c r="E120" s="43"/>
      <c r="F120" s="41"/>
      <c r="G120" s="41"/>
      <c r="H120" s="41"/>
      <c r="I120" s="43"/>
    </row>
    <row r="121" spans="1:9" ht="14.25" customHeight="1">
      <c r="A121" s="3"/>
      <c r="B121" s="43"/>
      <c r="C121" s="43"/>
      <c r="D121" s="43"/>
      <c r="E121" s="43"/>
      <c r="F121" s="41"/>
      <c r="G121" s="41"/>
      <c r="H121" s="41"/>
      <c r="I121" s="43"/>
    </row>
    <row r="122" spans="1:9" ht="14.25" customHeight="1">
      <c r="A122" s="3"/>
      <c r="B122" s="43"/>
      <c r="C122" s="43"/>
      <c r="D122" s="43"/>
      <c r="E122" s="43"/>
      <c r="F122" s="41"/>
      <c r="G122" s="41"/>
      <c r="H122" s="41"/>
      <c r="I122" s="43"/>
    </row>
    <row r="123" spans="1:9" ht="14.25" customHeight="1">
      <c r="A123" s="3"/>
      <c r="B123" s="43"/>
      <c r="C123" s="43"/>
      <c r="D123" s="43"/>
      <c r="E123" s="43"/>
      <c r="F123" s="41"/>
      <c r="G123" s="41"/>
      <c r="H123" s="41"/>
      <c r="I123" s="43"/>
    </row>
    <row r="124" spans="1:9" ht="14.25" customHeight="1">
      <c r="A124" s="3"/>
      <c r="B124" s="43"/>
      <c r="C124" s="43"/>
      <c r="D124" s="43"/>
      <c r="E124" s="43"/>
      <c r="F124" s="41"/>
      <c r="G124" s="41"/>
      <c r="H124" s="41"/>
      <c r="I124" s="43"/>
    </row>
    <row r="125" spans="1:9" ht="14.25" customHeight="1">
      <c r="A125" s="3"/>
      <c r="B125" s="43"/>
      <c r="C125" s="43"/>
      <c r="D125" s="43"/>
      <c r="E125" s="43"/>
      <c r="F125" s="41"/>
      <c r="G125" s="41"/>
      <c r="H125" s="41"/>
      <c r="I125" s="43"/>
    </row>
    <row r="126" spans="1:9" ht="14.25" customHeight="1">
      <c r="A126" s="3"/>
      <c r="B126" s="43"/>
      <c r="C126" s="43"/>
      <c r="D126" s="43"/>
      <c r="E126" s="43"/>
      <c r="F126" s="41"/>
      <c r="G126" s="41"/>
      <c r="H126" s="41"/>
      <c r="I126" s="43"/>
    </row>
    <row r="127" spans="1:9" ht="14.25" customHeight="1">
      <c r="A127" s="3"/>
      <c r="B127" s="43"/>
      <c r="C127" s="43"/>
      <c r="D127" s="43"/>
      <c r="E127" s="43"/>
      <c r="F127" s="41"/>
      <c r="G127" s="41"/>
      <c r="H127" s="41"/>
      <c r="I127" s="43"/>
    </row>
    <row r="128" spans="1:9" ht="14.25" customHeight="1">
      <c r="A128" s="3"/>
      <c r="B128" s="43"/>
      <c r="C128" s="43"/>
      <c r="D128" s="43"/>
      <c r="E128" s="43"/>
      <c r="F128" s="41"/>
      <c r="G128" s="41"/>
      <c r="H128" s="41"/>
      <c r="I128" s="43"/>
    </row>
    <row r="129" spans="1:9" ht="14.25" customHeight="1">
      <c r="A129" s="3"/>
      <c r="B129" s="43"/>
      <c r="C129" s="43"/>
      <c r="D129" s="43"/>
      <c r="E129" s="43"/>
      <c r="F129" s="41"/>
      <c r="G129" s="41"/>
      <c r="H129" s="41"/>
      <c r="I129" s="43"/>
    </row>
    <row r="130" spans="1:9" ht="14.25" customHeight="1">
      <c r="A130" s="3"/>
      <c r="B130" s="43"/>
      <c r="C130" s="43"/>
      <c r="D130" s="43"/>
      <c r="E130" s="43"/>
      <c r="F130" s="41"/>
      <c r="G130" s="41"/>
      <c r="H130" s="41"/>
      <c r="I130" s="43"/>
    </row>
    <row r="131" spans="1:9" ht="14.25" customHeight="1">
      <c r="A131" s="3"/>
      <c r="B131" s="43"/>
      <c r="C131" s="43"/>
      <c r="D131" s="43"/>
      <c r="E131" s="43"/>
      <c r="F131" s="41"/>
      <c r="G131" s="41"/>
      <c r="H131" s="41"/>
      <c r="I131" s="43"/>
    </row>
    <row r="132" spans="1:9" ht="14.25" customHeight="1">
      <c r="A132" s="3"/>
      <c r="B132" s="43"/>
      <c r="C132" s="43"/>
      <c r="D132" s="43"/>
      <c r="E132" s="43"/>
      <c r="F132" s="41"/>
      <c r="G132" s="41"/>
      <c r="H132" s="41"/>
      <c r="I132" s="43"/>
    </row>
    <row r="133" spans="1:9" ht="14.25" customHeight="1">
      <c r="A133" s="3"/>
      <c r="B133" s="43"/>
      <c r="C133" s="43"/>
      <c r="D133" s="43"/>
      <c r="E133" s="43"/>
      <c r="F133" s="41"/>
      <c r="G133" s="41"/>
      <c r="H133" s="41"/>
      <c r="I133" s="43"/>
    </row>
    <row r="134" spans="1:9" ht="14.25" customHeight="1">
      <c r="A134" s="3"/>
      <c r="B134" s="43"/>
      <c r="C134" s="43"/>
      <c r="D134" s="43"/>
      <c r="E134" s="43"/>
      <c r="F134" s="41"/>
      <c r="G134" s="41"/>
      <c r="H134" s="41"/>
      <c r="I134" s="43"/>
    </row>
    <row r="135" spans="1:9" ht="14.25" customHeight="1">
      <c r="A135" s="3"/>
      <c r="B135" s="43"/>
      <c r="C135" s="43"/>
      <c r="D135" s="43"/>
      <c r="E135" s="43"/>
      <c r="F135" s="41"/>
      <c r="G135" s="41"/>
      <c r="H135" s="41"/>
      <c r="I135" s="43"/>
    </row>
    <row r="136" spans="1:9" ht="14.25" customHeight="1">
      <c r="A136" s="3"/>
      <c r="B136" s="43"/>
      <c r="C136" s="43"/>
      <c r="D136" s="43"/>
      <c r="E136" s="43"/>
      <c r="F136" s="41"/>
      <c r="G136" s="41"/>
      <c r="H136" s="41"/>
      <c r="I136" s="43"/>
    </row>
    <row r="137" spans="1:9" ht="14.25" customHeight="1">
      <c r="A137" s="3"/>
      <c r="B137" s="43"/>
      <c r="C137" s="43"/>
      <c r="D137" s="43"/>
      <c r="E137" s="43"/>
      <c r="F137" s="41"/>
      <c r="G137" s="41"/>
      <c r="H137" s="41"/>
      <c r="I137" s="43"/>
    </row>
    <row r="138" spans="1:9" ht="14.25" customHeight="1">
      <c r="A138" s="3"/>
      <c r="B138" s="43"/>
      <c r="C138" s="43"/>
      <c r="D138" s="43"/>
      <c r="E138" s="43"/>
      <c r="F138" s="41"/>
      <c r="G138" s="41"/>
      <c r="H138" s="41"/>
      <c r="I138" s="43"/>
    </row>
    <row r="139" spans="1:9" ht="14.25" customHeight="1">
      <c r="A139" s="3"/>
      <c r="B139" s="43"/>
      <c r="C139" s="43"/>
      <c r="D139" s="43"/>
      <c r="E139" s="43"/>
      <c r="F139" s="41"/>
      <c r="G139" s="41"/>
      <c r="H139" s="41"/>
      <c r="I139" s="43"/>
    </row>
    <row r="140" spans="1:9" ht="14.25" customHeight="1">
      <c r="A140" s="3"/>
      <c r="B140" s="43"/>
      <c r="C140" s="43"/>
      <c r="D140" s="43"/>
      <c r="E140" s="43"/>
      <c r="F140" s="41"/>
      <c r="G140" s="41"/>
      <c r="H140" s="41"/>
      <c r="I140" s="43"/>
    </row>
    <row r="141" spans="1:9" ht="14.25" customHeight="1">
      <c r="A141" s="3"/>
      <c r="B141" s="43"/>
      <c r="C141" s="43"/>
      <c r="D141" s="43"/>
      <c r="E141" s="43"/>
      <c r="F141" s="41"/>
      <c r="G141" s="41"/>
      <c r="H141" s="41"/>
      <c r="I141" s="43"/>
    </row>
    <row r="142" spans="1:9" ht="14.25" customHeight="1">
      <c r="A142" s="3"/>
      <c r="B142" s="43"/>
      <c r="C142" s="43"/>
      <c r="D142" s="43"/>
      <c r="E142" s="43"/>
      <c r="F142" s="41"/>
      <c r="G142" s="41"/>
      <c r="H142" s="41"/>
      <c r="I142" s="43"/>
    </row>
    <row r="143" spans="1:9" ht="14.25" customHeight="1">
      <c r="A143" s="3"/>
      <c r="B143" s="43"/>
      <c r="C143" s="43"/>
      <c r="D143" s="43"/>
      <c r="E143" s="43"/>
      <c r="F143" s="41"/>
      <c r="G143" s="41"/>
      <c r="H143" s="41"/>
      <c r="I143" s="43"/>
    </row>
    <row r="144" spans="1:9" ht="14.25" customHeight="1">
      <c r="A144" s="3"/>
      <c r="B144" s="43"/>
      <c r="C144" s="43"/>
      <c r="D144" s="43"/>
      <c r="E144" s="43"/>
      <c r="F144" s="41"/>
      <c r="G144" s="41"/>
      <c r="H144" s="41"/>
      <c r="I144" s="43"/>
    </row>
    <row r="145" spans="1:9" ht="14.25" customHeight="1">
      <c r="A145" s="3"/>
      <c r="B145" s="43"/>
      <c r="C145" s="43"/>
      <c r="D145" s="43"/>
      <c r="E145" s="43"/>
      <c r="F145" s="41"/>
      <c r="G145" s="41"/>
      <c r="H145" s="41"/>
      <c r="I145" s="43"/>
    </row>
    <row r="146" spans="1:9" ht="14.25" customHeight="1">
      <c r="A146" s="3"/>
      <c r="B146" s="43"/>
      <c r="C146" s="43"/>
      <c r="D146" s="43"/>
      <c r="E146" s="43"/>
      <c r="F146" s="41"/>
      <c r="G146" s="41"/>
      <c r="H146" s="41"/>
      <c r="I146" s="43"/>
    </row>
    <row r="147" spans="1:9" ht="14.25" customHeight="1">
      <c r="A147" s="3"/>
      <c r="B147" s="43"/>
      <c r="C147" s="43"/>
      <c r="D147" s="43"/>
      <c r="E147" s="43"/>
      <c r="F147" s="41"/>
      <c r="G147" s="41"/>
      <c r="H147" s="41"/>
      <c r="I147" s="43"/>
    </row>
    <row r="148" spans="1:9" ht="14.25" customHeight="1">
      <c r="A148" s="3"/>
      <c r="B148" s="43"/>
      <c r="C148" s="43"/>
      <c r="D148" s="43"/>
      <c r="E148" s="43"/>
      <c r="F148" s="41"/>
      <c r="G148" s="41"/>
      <c r="H148" s="41"/>
      <c r="I148" s="43"/>
    </row>
    <row r="149" spans="1:9" ht="14.25" customHeight="1">
      <c r="A149" s="3"/>
      <c r="B149" s="43"/>
      <c r="C149" s="43"/>
      <c r="D149" s="43"/>
      <c r="E149" s="43"/>
      <c r="F149" s="41"/>
      <c r="G149" s="41"/>
      <c r="H149" s="41"/>
      <c r="I149" s="43"/>
    </row>
    <row r="150" spans="1:9" ht="14.25" customHeight="1">
      <c r="A150" s="3"/>
      <c r="B150" s="43"/>
      <c r="C150" s="43"/>
      <c r="D150" s="43"/>
      <c r="E150" s="43"/>
      <c r="F150" s="41"/>
      <c r="G150" s="41"/>
      <c r="H150" s="41"/>
      <c r="I150" s="43"/>
    </row>
    <row r="151" spans="1:9" ht="14.25" customHeight="1">
      <c r="A151" s="3"/>
      <c r="B151" s="43"/>
      <c r="C151" s="43"/>
      <c r="D151" s="43"/>
      <c r="E151" s="43"/>
      <c r="F151" s="41"/>
      <c r="G151" s="41"/>
      <c r="H151" s="41"/>
      <c r="I151" s="43"/>
    </row>
    <row r="152" spans="1:9" ht="14.25" customHeight="1">
      <c r="A152" s="3"/>
      <c r="B152" s="43"/>
      <c r="C152" s="43"/>
      <c r="D152" s="43"/>
      <c r="E152" s="43"/>
      <c r="F152" s="41"/>
      <c r="G152" s="41"/>
      <c r="H152" s="41"/>
      <c r="I152" s="43"/>
    </row>
    <row r="153" spans="1:9" ht="14.25" customHeight="1">
      <c r="A153" s="3"/>
      <c r="B153" s="43"/>
      <c r="C153" s="43"/>
      <c r="D153" s="43"/>
      <c r="E153" s="43"/>
      <c r="F153" s="41"/>
      <c r="G153" s="41"/>
      <c r="H153" s="41"/>
      <c r="I153" s="43"/>
    </row>
    <row r="154" spans="1:9" ht="14.25" customHeight="1">
      <c r="A154" s="3"/>
      <c r="B154" s="43"/>
      <c r="C154" s="43"/>
      <c r="D154" s="43"/>
      <c r="E154" s="43"/>
      <c r="F154" s="41"/>
      <c r="G154" s="41"/>
      <c r="H154" s="41"/>
      <c r="I154" s="43"/>
    </row>
    <row r="155" spans="1:9" ht="14.25" customHeight="1">
      <c r="A155" s="3"/>
      <c r="B155" s="43"/>
      <c r="C155" s="43"/>
      <c r="D155" s="43"/>
      <c r="E155" s="43"/>
      <c r="F155" s="41"/>
      <c r="G155" s="41"/>
      <c r="H155" s="41"/>
      <c r="I155" s="43"/>
    </row>
    <row r="156" spans="1:9" ht="14.25" customHeight="1">
      <c r="A156" s="3"/>
      <c r="B156" s="43"/>
      <c r="C156" s="43"/>
      <c r="D156" s="43"/>
      <c r="E156" s="43"/>
      <c r="F156" s="41"/>
      <c r="G156" s="41"/>
      <c r="H156" s="41"/>
      <c r="I156" s="43"/>
    </row>
    <row r="157" spans="1:9" ht="14.25" customHeight="1">
      <c r="A157" s="3"/>
      <c r="B157" s="43"/>
      <c r="C157" s="43"/>
      <c r="D157" s="43"/>
      <c r="E157" s="43"/>
      <c r="F157" s="41"/>
      <c r="G157" s="41"/>
      <c r="H157" s="41"/>
      <c r="I157" s="43"/>
    </row>
    <row r="158" spans="1:9" ht="14.25" customHeight="1">
      <c r="A158" s="3"/>
      <c r="B158" s="43"/>
      <c r="C158" s="43"/>
      <c r="D158" s="43"/>
      <c r="E158" s="43"/>
      <c r="F158" s="41"/>
      <c r="G158" s="41"/>
      <c r="H158" s="41"/>
      <c r="I158" s="43"/>
    </row>
    <row r="159" spans="1:9" ht="14.25" customHeight="1">
      <c r="A159" s="3"/>
      <c r="B159" s="43"/>
      <c r="C159" s="43"/>
      <c r="D159" s="43"/>
      <c r="E159" s="43"/>
      <c r="F159" s="41"/>
      <c r="G159" s="41"/>
      <c r="H159" s="41"/>
      <c r="I159" s="43"/>
    </row>
    <row r="160" spans="1:9" ht="14.25" customHeight="1">
      <c r="A160" s="3"/>
      <c r="B160" s="43"/>
      <c r="C160" s="43"/>
      <c r="D160" s="43"/>
      <c r="E160" s="43"/>
      <c r="F160" s="41"/>
      <c r="G160" s="41"/>
      <c r="H160" s="41"/>
      <c r="I160" s="43"/>
    </row>
    <row r="161" spans="1:9" ht="14.25" customHeight="1">
      <c r="A161" s="3"/>
      <c r="B161" s="43"/>
      <c r="C161" s="43"/>
      <c r="D161" s="43"/>
      <c r="E161" s="43"/>
      <c r="F161" s="41"/>
      <c r="G161" s="41"/>
      <c r="H161" s="41"/>
      <c r="I161" s="43"/>
    </row>
    <row r="162" spans="1:9" ht="14.25" customHeight="1">
      <c r="A162" s="3"/>
      <c r="B162" s="43"/>
      <c r="C162" s="43"/>
      <c r="D162" s="43"/>
      <c r="E162" s="43"/>
      <c r="F162" s="41"/>
      <c r="G162" s="41"/>
      <c r="H162" s="41"/>
      <c r="I162" s="43"/>
    </row>
    <row r="163" spans="1:9" ht="14.25" customHeight="1">
      <c r="A163" s="3"/>
      <c r="B163" s="43"/>
      <c r="C163" s="43"/>
      <c r="D163" s="43"/>
      <c r="E163" s="43"/>
      <c r="F163" s="41"/>
      <c r="G163" s="41"/>
      <c r="H163" s="41"/>
      <c r="I163" s="43"/>
    </row>
    <row r="164" spans="1:9" ht="14.25" customHeight="1">
      <c r="A164" s="3"/>
      <c r="B164" s="43"/>
      <c r="C164" s="43"/>
      <c r="D164" s="43"/>
      <c r="E164" s="43"/>
      <c r="F164" s="41"/>
      <c r="G164" s="41"/>
      <c r="H164" s="41"/>
      <c r="I164" s="43"/>
    </row>
    <row r="165" spans="1:9" ht="14.25" customHeight="1">
      <c r="A165" s="3"/>
      <c r="B165" s="43"/>
      <c r="C165" s="43"/>
      <c r="D165" s="43"/>
      <c r="E165" s="43"/>
      <c r="F165" s="41"/>
      <c r="G165" s="41"/>
      <c r="H165" s="41"/>
      <c r="I165" s="43"/>
    </row>
    <row r="166" spans="1:9" ht="14.25" customHeight="1">
      <c r="A166" s="3"/>
      <c r="B166" s="43"/>
      <c r="C166" s="43"/>
      <c r="D166" s="43"/>
      <c r="E166" s="43"/>
      <c r="F166" s="41"/>
      <c r="G166" s="41"/>
      <c r="H166" s="41"/>
      <c r="I166" s="43"/>
    </row>
    <row r="167" spans="1:9" ht="14.25" customHeight="1">
      <c r="A167" s="3"/>
      <c r="B167" s="43"/>
      <c r="C167" s="43"/>
      <c r="D167" s="43"/>
      <c r="E167" s="43"/>
      <c r="F167" s="41"/>
      <c r="G167" s="41"/>
      <c r="H167" s="41"/>
      <c r="I167" s="43"/>
    </row>
    <row r="168" spans="1:9" ht="14.25" customHeight="1">
      <c r="A168" s="3"/>
      <c r="B168" s="43"/>
      <c r="C168" s="43"/>
      <c r="D168" s="43"/>
      <c r="E168" s="43"/>
      <c r="F168" s="41"/>
      <c r="G168" s="41"/>
      <c r="H168" s="41"/>
      <c r="I168" s="43"/>
    </row>
    <row r="169" spans="1:9" ht="14.25" customHeight="1">
      <c r="A169" s="3"/>
      <c r="B169" s="43"/>
      <c r="C169" s="43"/>
      <c r="D169" s="43"/>
      <c r="E169" s="43"/>
      <c r="F169" s="41"/>
      <c r="G169" s="41"/>
      <c r="H169" s="41"/>
      <c r="I169" s="43"/>
    </row>
    <row r="170" spans="1:9" ht="14.25" customHeight="1">
      <c r="A170" s="3"/>
      <c r="B170" s="43"/>
      <c r="C170" s="43"/>
      <c r="D170" s="43"/>
      <c r="E170" s="43"/>
      <c r="F170" s="41"/>
      <c r="G170" s="41"/>
      <c r="H170" s="41"/>
      <c r="I170" s="43"/>
    </row>
    <row r="171" spans="1:9" ht="14.25" customHeight="1">
      <c r="A171" s="3"/>
      <c r="B171" s="43"/>
      <c r="C171" s="43"/>
      <c r="D171" s="43"/>
      <c r="E171" s="43"/>
      <c r="F171" s="41"/>
      <c r="G171" s="41"/>
      <c r="H171" s="41"/>
      <c r="I171" s="43"/>
    </row>
    <row r="172" spans="1:9" ht="14.25" customHeight="1">
      <c r="A172" s="3"/>
      <c r="B172" s="43"/>
      <c r="C172" s="43"/>
      <c r="D172" s="43"/>
      <c r="E172" s="43"/>
      <c r="F172" s="41"/>
      <c r="G172" s="41"/>
      <c r="H172" s="41"/>
      <c r="I172" s="43"/>
    </row>
    <row r="173" spans="1:9" ht="14.25" customHeight="1">
      <c r="A173" s="3"/>
      <c r="B173" s="43"/>
      <c r="C173" s="43"/>
      <c r="D173" s="43"/>
      <c r="E173" s="43"/>
      <c r="F173" s="41"/>
      <c r="G173" s="41"/>
      <c r="H173" s="41"/>
      <c r="I173" s="43"/>
    </row>
    <row r="174" spans="1:9" ht="14.25" customHeight="1">
      <c r="A174" s="3"/>
      <c r="B174" s="43"/>
      <c r="C174" s="43"/>
      <c r="D174" s="43"/>
      <c r="E174" s="43"/>
      <c r="F174" s="41"/>
      <c r="G174" s="41"/>
      <c r="H174" s="41"/>
      <c r="I174" s="43"/>
    </row>
    <row r="175" spans="1:9" ht="14.25" customHeight="1">
      <c r="A175" s="3"/>
      <c r="B175" s="43"/>
      <c r="C175" s="43"/>
      <c r="D175" s="43"/>
      <c r="E175" s="43"/>
      <c r="F175" s="41"/>
      <c r="G175" s="41"/>
      <c r="H175" s="41"/>
      <c r="I175" s="43"/>
    </row>
    <row r="176" spans="1:9" ht="14.25" customHeight="1">
      <c r="A176" s="3"/>
      <c r="B176" s="43"/>
      <c r="C176" s="43"/>
      <c r="D176" s="43"/>
      <c r="E176" s="43"/>
      <c r="F176" s="41"/>
      <c r="G176" s="41"/>
      <c r="H176" s="41"/>
      <c r="I176" s="43"/>
    </row>
    <row r="177" spans="1:9" ht="14.25" customHeight="1">
      <c r="A177" s="3"/>
      <c r="B177" s="43"/>
      <c r="C177" s="43"/>
      <c r="D177" s="43"/>
      <c r="E177" s="43"/>
      <c r="F177" s="41"/>
      <c r="G177" s="41"/>
      <c r="H177" s="41"/>
      <c r="I177" s="43"/>
    </row>
    <row r="178" spans="1:9" ht="14.25" customHeight="1">
      <c r="A178" s="3"/>
      <c r="B178" s="43"/>
      <c r="C178" s="43"/>
      <c r="D178" s="43"/>
      <c r="E178" s="43"/>
      <c r="F178" s="41"/>
      <c r="G178" s="41"/>
      <c r="H178" s="41"/>
      <c r="I178" s="43"/>
    </row>
    <row r="179" spans="1:9" ht="14.25" customHeight="1">
      <c r="A179" s="3"/>
      <c r="B179" s="43"/>
      <c r="C179" s="43"/>
      <c r="D179" s="43"/>
      <c r="E179" s="43"/>
      <c r="F179" s="41"/>
      <c r="G179" s="41"/>
      <c r="H179" s="41"/>
      <c r="I179" s="43"/>
    </row>
    <row r="180" spans="1:9" ht="14.25" customHeight="1">
      <c r="A180" s="3"/>
      <c r="B180" s="43"/>
      <c r="C180" s="43"/>
      <c r="D180" s="43"/>
      <c r="E180" s="43"/>
      <c r="F180" s="41"/>
      <c r="G180" s="41"/>
      <c r="H180" s="41"/>
      <c r="I180" s="43"/>
    </row>
    <row r="181" spans="1:9" ht="14.25" customHeight="1">
      <c r="A181" s="3"/>
      <c r="B181" s="43"/>
      <c r="C181" s="43"/>
      <c r="D181" s="43"/>
      <c r="E181" s="43"/>
      <c r="F181" s="41"/>
      <c r="G181" s="41"/>
      <c r="H181" s="41"/>
      <c r="I181" s="43"/>
    </row>
    <row r="182" spans="1:9" ht="14.25" customHeight="1">
      <c r="A182" s="3"/>
      <c r="B182" s="43"/>
      <c r="C182" s="43"/>
      <c r="D182" s="43"/>
      <c r="E182" s="43"/>
      <c r="F182" s="41"/>
      <c r="G182" s="41"/>
      <c r="H182" s="41"/>
      <c r="I182" s="43"/>
    </row>
    <row r="183" spans="1:9" ht="14.25" customHeight="1">
      <c r="A183" s="3"/>
      <c r="B183" s="43"/>
      <c r="C183" s="43"/>
      <c r="D183" s="43"/>
      <c r="E183" s="43"/>
      <c r="F183" s="41"/>
      <c r="G183" s="41"/>
      <c r="H183" s="41"/>
      <c r="I183" s="43"/>
    </row>
    <row r="184" spans="1:9" ht="14.25" customHeight="1">
      <c r="A184" s="3"/>
      <c r="B184" s="43"/>
      <c r="C184" s="43"/>
      <c r="D184" s="43"/>
      <c r="E184" s="43"/>
      <c r="F184" s="41"/>
      <c r="G184" s="41"/>
      <c r="H184" s="41"/>
      <c r="I184" s="43"/>
    </row>
    <row r="185" spans="1:9" ht="14.25" customHeight="1">
      <c r="A185" s="3"/>
      <c r="B185" s="43"/>
      <c r="C185" s="43"/>
      <c r="D185" s="43"/>
      <c r="E185" s="43"/>
      <c r="F185" s="41"/>
      <c r="G185" s="41"/>
      <c r="H185" s="41"/>
      <c r="I185" s="43"/>
    </row>
    <row r="186" spans="1:9" ht="14.25" customHeight="1">
      <c r="A186" s="3"/>
      <c r="B186" s="43"/>
      <c r="C186" s="43"/>
      <c r="D186" s="43"/>
      <c r="E186" s="43"/>
      <c r="F186" s="41"/>
      <c r="G186" s="41"/>
      <c r="H186" s="41"/>
      <c r="I186" s="43"/>
    </row>
    <row r="187" spans="1:9" ht="14.25" customHeight="1">
      <c r="A187" s="3"/>
      <c r="B187" s="43"/>
      <c r="C187" s="43"/>
      <c r="D187" s="43"/>
      <c r="E187" s="43"/>
      <c r="F187" s="41"/>
      <c r="G187" s="41"/>
      <c r="H187" s="41"/>
      <c r="I187" s="43"/>
    </row>
    <row r="188" spans="1:9" ht="14.25" customHeight="1">
      <c r="A188" s="3"/>
      <c r="B188" s="43"/>
      <c r="C188" s="43"/>
      <c r="D188" s="43"/>
      <c r="E188" s="43"/>
      <c r="F188" s="41"/>
      <c r="G188" s="41"/>
      <c r="H188" s="41"/>
      <c r="I188" s="43"/>
    </row>
    <row r="189" spans="1:9" ht="14.25" customHeight="1">
      <c r="A189" s="3"/>
      <c r="B189" s="43"/>
      <c r="C189" s="43"/>
      <c r="D189" s="43"/>
      <c r="E189" s="43"/>
      <c r="F189" s="41"/>
      <c r="G189" s="41"/>
      <c r="H189" s="41"/>
      <c r="I189" s="43"/>
    </row>
    <row r="190" spans="1:9" ht="14.25" customHeight="1">
      <c r="A190" s="3"/>
      <c r="B190" s="43"/>
      <c r="C190" s="43"/>
      <c r="D190" s="43"/>
      <c r="E190" s="43"/>
      <c r="F190" s="41"/>
      <c r="G190" s="41"/>
      <c r="H190" s="41"/>
      <c r="I190" s="43"/>
    </row>
    <row r="191" spans="1:9" ht="14.25" customHeight="1">
      <c r="A191" s="3"/>
      <c r="B191" s="43"/>
      <c r="C191" s="43"/>
      <c r="D191" s="43"/>
      <c r="E191" s="43"/>
      <c r="F191" s="41"/>
      <c r="G191" s="41"/>
      <c r="H191" s="41"/>
      <c r="I191" s="43"/>
    </row>
    <row r="192" spans="1:9" ht="14.25" customHeight="1">
      <c r="A192" s="3"/>
      <c r="B192" s="43"/>
      <c r="C192" s="43"/>
      <c r="D192" s="43"/>
      <c r="E192" s="43"/>
      <c r="F192" s="41"/>
      <c r="G192" s="41"/>
      <c r="H192" s="41"/>
      <c r="I192" s="43"/>
    </row>
    <row r="193" spans="1:9" ht="14.25" customHeight="1">
      <c r="A193" s="3"/>
      <c r="B193" s="43"/>
      <c r="C193" s="43"/>
      <c r="D193" s="43"/>
      <c r="E193" s="43"/>
      <c r="F193" s="41"/>
      <c r="G193" s="41"/>
      <c r="H193" s="41"/>
      <c r="I193" s="43"/>
    </row>
    <row r="194" spans="1:9" ht="14.25" customHeight="1">
      <c r="A194" s="3"/>
      <c r="B194" s="43"/>
      <c r="C194" s="43"/>
      <c r="D194" s="43"/>
      <c r="E194" s="43"/>
      <c r="F194" s="41"/>
      <c r="G194" s="41"/>
      <c r="H194" s="41"/>
      <c r="I194" s="43"/>
    </row>
    <row r="195" spans="1:9" ht="14.25" customHeight="1">
      <c r="A195" s="3"/>
      <c r="B195" s="43"/>
      <c r="C195" s="43"/>
      <c r="D195" s="43"/>
      <c r="E195" s="43"/>
      <c r="F195" s="41"/>
      <c r="G195" s="41"/>
      <c r="H195" s="41"/>
      <c r="I195" s="43"/>
    </row>
    <row r="196" spans="1:9" ht="14.25" customHeight="1">
      <c r="A196" s="3"/>
      <c r="B196" s="43"/>
      <c r="C196" s="43"/>
      <c r="D196" s="43"/>
      <c r="E196" s="43"/>
      <c r="F196" s="41"/>
      <c r="G196" s="41"/>
      <c r="H196" s="41"/>
      <c r="I196" s="43"/>
    </row>
    <row r="197" spans="1:9" ht="14.25" customHeight="1">
      <c r="A197" s="3"/>
      <c r="B197" s="43"/>
      <c r="C197" s="43"/>
      <c r="D197" s="43"/>
      <c r="E197" s="43"/>
      <c r="F197" s="41"/>
      <c r="G197" s="41"/>
      <c r="H197" s="41"/>
      <c r="I197" s="43"/>
    </row>
    <row r="198" spans="1:9" ht="14.25" customHeight="1">
      <c r="A198" s="3"/>
      <c r="B198" s="43"/>
      <c r="C198" s="43"/>
      <c r="D198" s="43"/>
      <c r="E198" s="43"/>
      <c r="F198" s="41"/>
      <c r="G198" s="41"/>
      <c r="H198" s="41"/>
      <c r="I198" s="43"/>
    </row>
    <row r="199" spans="1:9" ht="14.25" customHeight="1">
      <c r="A199" s="3"/>
      <c r="B199" s="43"/>
      <c r="C199" s="43"/>
      <c r="D199" s="43"/>
      <c r="E199" s="43"/>
      <c r="F199" s="41"/>
      <c r="G199" s="41"/>
      <c r="H199" s="41"/>
      <c r="I199" s="43"/>
    </row>
    <row r="200" spans="1:9" ht="14.25" customHeight="1">
      <c r="A200" s="3"/>
      <c r="B200" s="43"/>
      <c r="C200" s="43"/>
      <c r="D200" s="43"/>
      <c r="E200" s="43"/>
      <c r="F200" s="41"/>
      <c r="G200" s="41"/>
      <c r="H200" s="41"/>
      <c r="I200" s="43"/>
    </row>
    <row r="201" spans="1:9" ht="14.25" customHeight="1">
      <c r="A201" s="3"/>
      <c r="B201" s="43"/>
      <c r="C201" s="43"/>
      <c r="D201" s="43"/>
      <c r="E201" s="43"/>
      <c r="F201" s="41"/>
      <c r="G201" s="41"/>
      <c r="H201" s="41"/>
      <c r="I201" s="43"/>
    </row>
    <row r="202" spans="1:9" ht="14.25" customHeight="1">
      <c r="A202" s="3"/>
      <c r="B202" s="43"/>
      <c r="C202" s="43"/>
      <c r="D202" s="43"/>
      <c r="E202" s="43"/>
      <c r="F202" s="41"/>
      <c r="G202" s="41"/>
      <c r="H202" s="41"/>
      <c r="I202" s="43"/>
    </row>
    <row r="203" spans="1:9" ht="14.25" customHeight="1">
      <c r="A203" s="3"/>
      <c r="B203" s="43"/>
      <c r="C203" s="43"/>
      <c r="D203" s="43"/>
      <c r="E203" s="43"/>
      <c r="F203" s="41"/>
      <c r="G203" s="41"/>
      <c r="H203" s="41"/>
      <c r="I203" s="43"/>
    </row>
    <row r="204" spans="1:9" ht="14.25" customHeight="1">
      <c r="A204" s="3"/>
      <c r="B204" s="43"/>
      <c r="C204" s="43"/>
      <c r="D204" s="43"/>
      <c r="E204" s="43"/>
      <c r="F204" s="41"/>
      <c r="G204" s="41"/>
      <c r="H204" s="41"/>
      <c r="I204" s="43"/>
    </row>
    <row r="205" spans="1:9" ht="14.25" customHeight="1">
      <c r="A205" s="3"/>
      <c r="B205" s="43"/>
      <c r="C205" s="43"/>
      <c r="D205" s="43"/>
      <c r="E205" s="43"/>
      <c r="F205" s="41"/>
      <c r="G205" s="41"/>
      <c r="H205" s="41"/>
      <c r="I205" s="43"/>
    </row>
    <row r="206" spans="1:9" ht="14.25" customHeight="1">
      <c r="A206" s="3"/>
      <c r="B206" s="43"/>
      <c r="C206" s="43"/>
      <c r="D206" s="43"/>
      <c r="E206" s="43"/>
      <c r="F206" s="41"/>
      <c r="G206" s="41"/>
      <c r="H206" s="41"/>
      <c r="I206" s="43"/>
    </row>
    <row r="207" spans="1:9" ht="14.25" customHeight="1">
      <c r="A207" s="3"/>
      <c r="B207" s="43"/>
      <c r="C207" s="43"/>
      <c r="D207" s="43"/>
      <c r="E207" s="43"/>
      <c r="F207" s="41"/>
      <c r="G207" s="41"/>
      <c r="H207" s="41"/>
      <c r="I207" s="43"/>
    </row>
    <row r="208" spans="1:9" ht="14.25" customHeight="1">
      <c r="A208" s="3"/>
      <c r="B208" s="43"/>
      <c r="C208" s="43"/>
      <c r="D208" s="43"/>
      <c r="E208" s="43"/>
      <c r="F208" s="41"/>
      <c r="G208" s="41"/>
      <c r="H208" s="41"/>
      <c r="I208" s="43"/>
    </row>
    <row r="209" spans="1:9" ht="14.25" customHeight="1">
      <c r="A209" s="3"/>
      <c r="B209" s="43"/>
      <c r="C209" s="43"/>
      <c r="D209" s="43"/>
      <c r="E209" s="43"/>
      <c r="F209" s="41"/>
      <c r="G209" s="41"/>
      <c r="H209" s="41"/>
      <c r="I209" s="43"/>
    </row>
    <row r="210" spans="1:9" ht="14.25" customHeight="1">
      <c r="A210" s="3"/>
      <c r="B210" s="43"/>
      <c r="C210" s="43"/>
      <c r="D210" s="43"/>
      <c r="E210" s="43"/>
      <c r="F210" s="41"/>
      <c r="G210" s="41"/>
      <c r="H210" s="41"/>
      <c r="I210" s="43"/>
    </row>
    <row r="211" spans="1:9" ht="14.25" customHeight="1">
      <c r="A211" s="3"/>
      <c r="B211" s="43"/>
      <c r="C211" s="43"/>
      <c r="D211" s="43"/>
      <c r="E211" s="43"/>
      <c r="F211" s="41"/>
      <c r="G211" s="41"/>
      <c r="H211" s="41"/>
      <c r="I211" s="43"/>
    </row>
    <row r="212" spans="1:9" ht="14.25" customHeight="1">
      <c r="A212" s="3"/>
      <c r="B212" s="43"/>
      <c r="C212" s="43"/>
      <c r="D212" s="43"/>
      <c r="E212" s="43"/>
      <c r="F212" s="41"/>
      <c r="G212" s="41"/>
      <c r="H212" s="41"/>
      <c r="I212" s="43"/>
    </row>
    <row r="213" spans="1:9" ht="14.25" customHeight="1">
      <c r="A213" s="3"/>
      <c r="B213" s="43"/>
      <c r="C213" s="43"/>
      <c r="D213" s="43"/>
      <c r="E213" s="43"/>
      <c r="F213" s="41"/>
      <c r="G213" s="41"/>
      <c r="H213" s="41"/>
      <c r="I213" s="43"/>
    </row>
    <row r="214" spans="1:9" ht="14.25" customHeight="1">
      <c r="A214" s="3"/>
      <c r="B214" s="43"/>
      <c r="C214" s="43"/>
      <c r="D214" s="43"/>
      <c r="E214" s="43"/>
      <c r="F214" s="41"/>
      <c r="G214" s="41"/>
      <c r="H214" s="41"/>
      <c r="I214" s="43"/>
    </row>
    <row r="215" spans="1:9" ht="14.25" customHeight="1">
      <c r="A215" s="3"/>
      <c r="B215" s="43"/>
      <c r="C215" s="43"/>
      <c r="D215" s="43"/>
      <c r="E215" s="43"/>
      <c r="F215" s="41"/>
      <c r="G215" s="41"/>
      <c r="H215" s="41"/>
      <c r="I215" s="43"/>
    </row>
    <row r="216" spans="1:9" ht="14.25" customHeight="1">
      <c r="A216" s="3"/>
      <c r="B216" s="43"/>
      <c r="C216" s="43"/>
      <c r="D216" s="43"/>
      <c r="E216" s="43"/>
      <c r="F216" s="41"/>
      <c r="G216" s="41"/>
      <c r="H216" s="41"/>
      <c r="I216" s="43"/>
    </row>
    <row r="217" spans="1:9" ht="14.25" customHeight="1">
      <c r="A217" s="3"/>
      <c r="B217" s="43"/>
      <c r="C217" s="43"/>
      <c r="D217" s="43"/>
      <c r="E217" s="43"/>
      <c r="F217" s="41"/>
      <c r="G217" s="41"/>
      <c r="H217" s="41"/>
      <c r="I217" s="43"/>
    </row>
    <row r="218" spans="1:9" ht="14.25" customHeight="1">
      <c r="A218" s="3"/>
      <c r="B218" s="43"/>
      <c r="C218" s="43"/>
      <c r="D218" s="43"/>
      <c r="E218" s="43"/>
      <c r="F218" s="41"/>
      <c r="G218" s="41"/>
      <c r="H218" s="41"/>
      <c r="I218" s="43"/>
    </row>
    <row r="219" spans="1:9" ht="14.25" customHeight="1">
      <c r="A219" s="3"/>
      <c r="B219" s="43"/>
      <c r="C219" s="43"/>
      <c r="D219" s="43"/>
      <c r="E219" s="43"/>
      <c r="F219" s="41"/>
      <c r="G219" s="41"/>
      <c r="H219" s="41"/>
      <c r="I219" s="43"/>
    </row>
    <row r="220" spans="1:9" ht="14.25" customHeight="1">
      <c r="A220" s="3"/>
      <c r="B220" s="43"/>
      <c r="C220" s="43"/>
      <c r="D220" s="43"/>
      <c r="E220" s="43"/>
      <c r="F220" s="41"/>
      <c r="G220" s="41"/>
      <c r="H220" s="41"/>
      <c r="I220" s="43"/>
    </row>
    <row r="221" spans="1:9" ht="14.25" customHeight="1">
      <c r="A221" s="3"/>
      <c r="B221" s="43"/>
      <c r="C221" s="43"/>
      <c r="D221" s="43"/>
      <c r="E221" s="43"/>
      <c r="F221" s="41"/>
      <c r="G221" s="41"/>
      <c r="H221" s="41"/>
      <c r="I221" s="43"/>
    </row>
    <row r="222" spans="1:9" ht="14.25" customHeight="1">
      <c r="A222" s="3"/>
      <c r="B222" s="43"/>
      <c r="C222" s="43"/>
      <c r="D222" s="43"/>
      <c r="E222" s="43"/>
      <c r="F222" s="41"/>
      <c r="G222" s="41"/>
      <c r="H222" s="41"/>
      <c r="I222" s="43"/>
    </row>
    <row r="223" spans="1:9" ht="14.25" customHeight="1">
      <c r="A223" s="3"/>
      <c r="B223" s="43"/>
      <c r="C223" s="43"/>
      <c r="D223" s="43"/>
      <c r="E223" s="43"/>
      <c r="F223" s="41"/>
      <c r="G223" s="41"/>
      <c r="H223" s="41"/>
      <c r="I223" s="43"/>
    </row>
    <row r="224" spans="1:9" ht="14.25" customHeight="1">
      <c r="A224" s="3"/>
      <c r="B224" s="43"/>
      <c r="C224" s="43"/>
      <c r="D224" s="43"/>
      <c r="E224" s="43"/>
      <c r="F224" s="41"/>
      <c r="G224" s="41"/>
      <c r="H224" s="41"/>
      <c r="I224" s="43"/>
    </row>
    <row r="225" spans="1:9" ht="14.25" customHeight="1">
      <c r="A225" s="3"/>
      <c r="B225" s="43"/>
      <c r="C225" s="43"/>
      <c r="D225" s="43"/>
      <c r="E225" s="43"/>
      <c r="F225" s="41"/>
      <c r="G225" s="41"/>
      <c r="H225" s="41"/>
      <c r="I225" s="43"/>
    </row>
    <row r="226" spans="1:9" ht="14.25" customHeight="1">
      <c r="A226" s="3"/>
      <c r="B226" s="43"/>
      <c r="C226" s="43"/>
      <c r="D226" s="43"/>
      <c r="E226" s="43"/>
      <c r="F226" s="41"/>
      <c r="G226" s="41"/>
      <c r="H226" s="41"/>
      <c r="I226" s="43"/>
    </row>
    <row r="227" spans="1:9" ht="14.25" customHeight="1">
      <c r="A227" s="3"/>
      <c r="B227" s="43"/>
      <c r="C227" s="43"/>
      <c r="D227" s="43"/>
      <c r="E227" s="43"/>
      <c r="F227" s="41"/>
      <c r="G227" s="41"/>
      <c r="H227" s="41"/>
      <c r="I227" s="43"/>
    </row>
    <row r="228" spans="1:9" ht="14.25" customHeight="1">
      <c r="A228" s="3"/>
      <c r="B228" s="43"/>
      <c r="C228" s="43"/>
      <c r="D228" s="43"/>
      <c r="E228" s="43"/>
      <c r="F228" s="41"/>
      <c r="G228" s="41"/>
      <c r="H228" s="41"/>
      <c r="I228" s="43"/>
    </row>
    <row r="229" spans="1:9" ht="14.25" customHeight="1">
      <c r="A229" s="3"/>
      <c r="B229" s="43"/>
      <c r="C229" s="43"/>
      <c r="D229" s="43"/>
      <c r="E229" s="43"/>
      <c r="F229" s="41"/>
      <c r="G229" s="41"/>
      <c r="H229" s="41"/>
      <c r="I229" s="43"/>
    </row>
    <row r="230" spans="1:9" ht="14.25" customHeight="1">
      <c r="A230" s="3"/>
      <c r="B230" s="43"/>
      <c r="C230" s="43"/>
      <c r="D230" s="43"/>
      <c r="E230" s="43"/>
      <c r="F230" s="41"/>
      <c r="G230" s="41"/>
      <c r="H230" s="41"/>
      <c r="I230" s="43"/>
    </row>
    <row r="231" spans="1:9" ht="14.25" customHeight="1">
      <c r="A231" s="3"/>
      <c r="B231" s="43"/>
      <c r="C231" s="43"/>
      <c r="D231" s="43"/>
      <c r="E231" s="43"/>
      <c r="F231" s="41"/>
      <c r="G231" s="41"/>
      <c r="H231" s="41"/>
      <c r="I231" s="43"/>
    </row>
    <row r="232" spans="1:9" ht="14.25" customHeight="1">
      <c r="A232" s="3"/>
      <c r="B232" s="43"/>
      <c r="C232" s="43"/>
      <c r="D232" s="43"/>
      <c r="E232" s="43"/>
      <c r="F232" s="41"/>
      <c r="G232" s="41"/>
      <c r="H232" s="41"/>
      <c r="I232" s="43"/>
    </row>
    <row r="233" spans="1:9" ht="14.25" customHeight="1">
      <c r="A233" s="3"/>
      <c r="B233" s="43"/>
      <c r="C233" s="43"/>
      <c r="D233" s="43"/>
      <c r="E233" s="43"/>
      <c r="F233" s="41"/>
      <c r="G233" s="41"/>
      <c r="H233" s="41"/>
      <c r="I233" s="43"/>
    </row>
    <row r="234" spans="1:9" ht="14.25" customHeight="1">
      <c r="A234" s="3"/>
      <c r="B234" s="43"/>
      <c r="C234" s="43"/>
      <c r="D234" s="43"/>
      <c r="E234" s="43"/>
      <c r="F234" s="41"/>
      <c r="G234" s="41"/>
      <c r="H234" s="41"/>
      <c r="I234" s="43"/>
    </row>
    <row r="235" spans="1:9" ht="14.25" customHeight="1">
      <c r="A235" s="3"/>
      <c r="B235" s="43"/>
      <c r="C235" s="43"/>
      <c r="D235" s="43"/>
      <c r="E235" s="43"/>
      <c r="F235" s="41"/>
      <c r="G235" s="41"/>
      <c r="H235" s="41"/>
      <c r="I235" s="43"/>
    </row>
    <row r="236" spans="1:9" ht="14.25" customHeight="1">
      <c r="A236" s="3"/>
      <c r="B236" s="43"/>
      <c r="C236" s="43"/>
      <c r="D236" s="43"/>
      <c r="E236" s="43"/>
      <c r="F236" s="41"/>
      <c r="G236" s="41"/>
      <c r="H236" s="41"/>
      <c r="I236" s="43"/>
    </row>
    <row r="237" spans="1:9" ht="14.25" customHeight="1">
      <c r="A237" s="3"/>
      <c r="B237" s="43"/>
      <c r="C237" s="43"/>
      <c r="D237" s="43"/>
      <c r="E237" s="43"/>
      <c r="F237" s="41"/>
      <c r="G237" s="41"/>
      <c r="H237" s="41"/>
      <c r="I237" s="43"/>
    </row>
    <row r="238" spans="1:9" ht="14.25" customHeight="1">
      <c r="A238" s="3"/>
      <c r="B238" s="43"/>
      <c r="C238" s="43"/>
      <c r="D238" s="43"/>
      <c r="E238" s="43"/>
      <c r="F238" s="41"/>
      <c r="G238" s="41"/>
      <c r="H238" s="41"/>
      <c r="I238" s="43"/>
    </row>
    <row r="239" spans="1:9" ht="14.25" customHeight="1">
      <c r="A239" s="3"/>
      <c r="B239" s="43"/>
      <c r="C239" s="43"/>
      <c r="D239" s="43"/>
      <c r="E239" s="43"/>
      <c r="F239" s="41"/>
      <c r="G239" s="41"/>
      <c r="H239" s="41"/>
      <c r="I239" s="43"/>
    </row>
    <row r="240" spans="1:9" ht="14.25" customHeight="1">
      <c r="A240" s="3"/>
      <c r="B240" s="43"/>
      <c r="C240" s="43"/>
      <c r="D240" s="43"/>
      <c r="E240" s="43"/>
      <c r="F240" s="41"/>
      <c r="G240" s="41"/>
      <c r="H240" s="41"/>
      <c r="I240" s="43"/>
    </row>
    <row r="241" spans="1:9" ht="14.25" customHeight="1">
      <c r="A241" s="3"/>
      <c r="B241" s="43"/>
      <c r="C241" s="43"/>
      <c r="D241" s="43"/>
      <c r="E241" s="43"/>
      <c r="F241" s="41"/>
      <c r="G241" s="41"/>
      <c r="H241" s="41"/>
      <c r="I241" s="43"/>
    </row>
    <row r="242" spans="1:9" ht="14.25" customHeight="1">
      <c r="A242" s="3"/>
      <c r="B242" s="43"/>
      <c r="C242" s="43"/>
      <c r="D242" s="43"/>
      <c r="E242" s="43"/>
      <c r="F242" s="41"/>
      <c r="G242" s="41"/>
      <c r="H242" s="41"/>
      <c r="I242" s="43"/>
    </row>
    <row r="243" spans="1:9" ht="14.25" customHeight="1">
      <c r="A243" s="3"/>
      <c r="B243" s="43"/>
      <c r="C243" s="43"/>
      <c r="D243" s="43"/>
      <c r="E243" s="43"/>
      <c r="F243" s="41"/>
      <c r="G243" s="41"/>
      <c r="H243" s="41"/>
      <c r="I243" s="43"/>
    </row>
    <row r="244" spans="1:9" ht="14.25" customHeight="1">
      <c r="A244" s="3"/>
      <c r="B244" s="43"/>
      <c r="C244" s="43"/>
      <c r="D244" s="43"/>
      <c r="E244" s="43"/>
      <c r="F244" s="41"/>
      <c r="G244" s="41"/>
      <c r="H244" s="41"/>
      <c r="I244" s="43"/>
    </row>
    <row r="245" spans="1:9" ht="14.25" customHeight="1">
      <c r="A245" s="3"/>
      <c r="B245" s="43"/>
      <c r="C245" s="43"/>
      <c r="D245" s="43"/>
      <c r="E245" s="43"/>
      <c r="F245" s="41"/>
      <c r="G245" s="41"/>
      <c r="H245" s="41"/>
      <c r="I245" s="43"/>
    </row>
    <row r="246" spans="1:9" ht="14.25" customHeight="1">
      <c r="A246" s="3"/>
      <c r="B246" s="43"/>
      <c r="C246" s="43"/>
      <c r="D246" s="43"/>
      <c r="E246" s="43"/>
      <c r="F246" s="41"/>
      <c r="G246" s="41"/>
      <c r="H246" s="41"/>
      <c r="I246" s="43"/>
    </row>
    <row r="247" spans="1:9" ht="14.25" customHeight="1">
      <c r="A247" s="3"/>
      <c r="B247" s="43"/>
      <c r="C247" s="43"/>
      <c r="D247" s="43"/>
      <c r="E247" s="43"/>
      <c r="F247" s="41"/>
      <c r="G247" s="41"/>
      <c r="H247" s="41"/>
      <c r="I247" s="43"/>
    </row>
    <row r="248" spans="1:9" ht="14.25" customHeight="1">
      <c r="A248" s="3"/>
      <c r="B248" s="43"/>
      <c r="C248" s="43"/>
      <c r="D248" s="43"/>
      <c r="E248" s="43"/>
      <c r="F248" s="41"/>
      <c r="G248" s="41"/>
      <c r="H248" s="41"/>
      <c r="I248" s="43"/>
    </row>
    <row r="249" spans="1:9" ht="14.25" customHeight="1">
      <c r="A249" s="3"/>
      <c r="B249" s="43"/>
      <c r="C249" s="43"/>
      <c r="D249" s="43"/>
      <c r="E249" s="43"/>
      <c r="F249" s="41"/>
      <c r="G249" s="41"/>
      <c r="H249" s="41"/>
      <c r="I249" s="43"/>
    </row>
    <row r="250" spans="1:9" ht="14.25" customHeight="1">
      <c r="A250" s="3"/>
      <c r="B250" s="43"/>
      <c r="C250" s="43"/>
      <c r="D250" s="43"/>
      <c r="E250" s="43"/>
      <c r="F250" s="41"/>
      <c r="G250" s="41"/>
      <c r="H250" s="41"/>
      <c r="I250" s="43"/>
    </row>
    <row r="251" spans="1:9" ht="14.25" customHeight="1">
      <c r="A251" s="3"/>
      <c r="B251" s="43"/>
      <c r="C251" s="43"/>
      <c r="D251" s="43"/>
      <c r="E251" s="43"/>
      <c r="F251" s="41"/>
      <c r="G251" s="41"/>
      <c r="H251" s="41"/>
      <c r="I251" s="43"/>
    </row>
    <row r="252" spans="1:9" ht="14.25" customHeight="1">
      <c r="A252" s="3"/>
      <c r="B252" s="43"/>
      <c r="C252" s="43"/>
      <c r="D252" s="43"/>
      <c r="E252" s="43"/>
      <c r="F252" s="41"/>
      <c r="G252" s="41"/>
      <c r="H252" s="41"/>
      <c r="I252" s="43"/>
    </row>
    <row r="253" spans="1:9" ht="14.25" customHeight="1">
      <c r="A253" s="3"/>
      <c r="B253" s="43"/>
      <c r="C253" s="43"/>
      <c r="D253" s="43"/>
      <c r="E253" s="43"/>
      <c r="F253" s="41"/>
      <c r="G253" s="41"/>
      <c r="H253" s="41"/>
      <c r="I253" s="43"/>
    </row>
    <row r="254" spans="1:9" ht="14.25" customHeight="1">
      <c r="A254" s="3"/>
      <c r="B254" s="43"/>
      <c r="C254" s="43"/>
      <c r="D254" s="43"/>
      <c r="E254" s="43"/>
      <c r="F254" s="41"/>
      <c r="G254" s="41"/>
      <c r="H254" s="41"/>
      <c r="I254" s="43"/>
    </row>
    <row r="255" spans="1:9" ht="14.25" customHeight="1">
      <c r="A255" s="3"/>
      <c r="B255" s="43"/>
      <c r="C255" s="43"/>
      <c r="D255" s="43"/>
      <c r="E255" s="43"/>
      <c r="F255" s="41"/>
      <c r="G255" s="41"/>
      <c r="H255" s="41"/>
      <c r="I255" s="43"/>
    </row>
    <row r="256" spans="1:9" ht="14.25" customHeight="1">
      <c r="A256" s="3"/>
      <c r="B256" s="43"/>
      <c r="C256" s="43"/>
      <c r="D256" s="43"/>
      <c r="E256" s="43"/>
      <c r="F256" s="41"/>
      <c r="G256" s="41"/>
      <c r="H256" s="41"/>
      <c r="I256" s="43"/>
    </row>
    <row r="257" spans="1:9" ht="14.25" customHeight="1">
      <c r="A257" s="3"/>
      <c r="B257" s="43"/>
      <c r="C257" s="43"/>
      <c r="D257" s="43"/>
      <c r="E257" s="43"/>
      <c r="F257" s="41"/>
      <c r="G257" s="41"/>
      <c r="H257" s="41"/>
      <c r="I257" s="43"/>
    </row>
    <row r="258" spans="1:9" ht="14.25" customHeight="1">
      <c r="A258" s="3"/>
      <c r="B258" s="43"/>
      <c r="C258" s="43"/>
      <c r="D258" s="43"/>
      <c r="E258" s="43"/>
      <c r="F258" s="41"/>
      <c r="G258" s="41"/>
      <c r="H258" s="41"/>
      <c r="I258" s="43"/>
    </row>
    <row r="259" spans="1:9" ht="14.25" customHeight="1">
      <c r="A259" s="3"/>
      <c r="B259" s="43"/>
      <c r="C259" s="43"/>
      <c r="D259" s="43"/>
      <c r="E259" s="43"/>
      <c r="F259" s="41"/>
      <c r="G259" s="41"/>
      <c r="H259" s="41"/>
      <c r="I259" s="43"/>
    </row>
    <row r="260" spans="1:9" ht="14.25" customHeight="1">
      <c r="A260" s="3"/>
      <c r="B260" s="43"/>
      <c r="C260" s="43"/>
      <c r="D260" s="43"/>
      <c r="E260" s="43"/>
      <c r="F260" s="41"/>
      <c r="G260" s="41"/>
      <c r="H260" s="41"/>
      <c r="I260" s="43"/>
    </row>
    <row r="261" spans="1:9" ht="14.25" customHeight="1">
      <c r="A261" s="3"/>
      <c r="B261" s="43"/>
      <c r="C261" s="43"/>
      <c r="D261" s="43"/>
      <c r="E261" s="43"/>
      <c r="F261" s="41"/>
      <c r="G261" s="41"/>
      <c r="H261" s="41"/>
      <c r="I261" s="43"/>
    </row>
    <row r="262" spans="1:9" ht="14.25" customHeight="1">
      <c r="A262" s="3"/>
      <c r="B262" s="43"/>
      <c r="C262" s="43"/>
      <c r="D262" s="43"/>
      <c r="E262" s="43"/>
      <c r="F262" s="41"/>
      <c r="G262" s="41"/>
      <c r="H262" s="41"/>
      <c r="I262" s="43"/>
    </row>
    <row r="263" spans="1:9" ht="14.25" customHeight="1">
      <c r="A263" s="3"/>
      <c r="B263" s="43"/>
      <c r="C263" s="43"/>
      <c r="D263" s="43"/>
      <c r="E263" s="43"/>
      <c r="F263" s="41"/>
      <c r="G263" s="41"/>
      <c r="H263" s="41"/>
      <c r="I263" s="43"/>
    </row>
    <row r="264" spans="1:9" ht="14.25" customHeight="1">
      <c r="A264" s="3"/>
      <c r="B264" s="43"/>
      <c r="C264" s="43"/>
      <c r="D264" s="43"/>
      <c r="E264" s="43"/>
      <c r="F264" s="41"/>
      <c r="G264" s="41"/>
      <c r="H264" s="41"/>
      <c r="I264" s="43"/>
    </row>
    <row r="265" spans="1:9" ht="14.25" customHeight="1">
      <c r="A265" s="3"/>
      <c r="B265" s="43"/>
      <c r="C265" s="43"/>
      <c r="D265" s="43"/>
      <c r="E265" s="43"/>
      <c r="F265" s="41"/>
      <c r="G265" s="41"/>
      <c r="H265" s="41"/>
      <c r="I265" s="43"/>
    </row>
    <row r="266" spans="1:9" ht="14.25" customHeight="1">
      <c r="A266" s="3"/>
      <c r="B266" s="43"/>
      <c r="C266" s="43"/>
      <c r="D266" s="43"/>
      <c r="E266" s="43"/>
      <c r="F266" s="41"/>
      <c r="G266" s="41"/>
      <c r="H266" s="41"/>
      <c r="I266" s="43"/>
    </row>
    <row r="267" spans="1:9" ht="14.25" customHeight="1">
      <c r="A267" s="3"/>
      <c r="B267" s="43"/>
      <c r="C267" s="43"/>
      <c r="D267" s="43"/>
      <c r="E267" s="43"/>
      <c r="F267" s="41"/>
      <c r="G267" s="41"/>
      <c r="H267" s="41"/>
      <c r="I267" s="43"/>
    </row>
    <row r="268" spans="1:9" ht="14.25" customHeight="1">
      <c r="A268" s="3"/>
      <c r="B268" s="43"/>
      <c r="C268" s="43"/>
      <c r="D268" s="43"/>
      <c r="E268" s="43"/>
      <c r="F268" s="41"/>
      <c r="G268" s="41"/>
      <c r="H268" s="41"/>
      <c r="I268" s="43"/>
    </row>
    <row r="269" spans="1:9" ht="14.25" customHeight="1">
      <c r="A269" s="3"/>
      <c r="B269" s="43"/>
      <c r="C269" s="43"/>
      <c r="D269" s="43"/>
      <c r="E269" s="43"/>
      <c r="F269" s="41"/>
      <c r="G269" s="41"/>
      <c r="H269" s="41"/>
      <c r="I269" s="43"/>
    </row>
    <row r="270" spans="1:9" ht="14.25" customHeight="1">
      <c r="A270" s="3"/>
      <c r="B270" s="43"/>
      <c r="C270" s="43"/>
      <c r="D270" s="43"/>
      <c r="E270" s="43"/>
      <c r="F270" s="41"/>
      <c r="G270" s="41"/>
      <c r="H270" s="41"/>
      <c r="I270" s="43"/>
    </row>
    <row r="271" spans="1:9" ht="14.25" customHeight="1">
      <c r="A271" s="3"/>
      <c r="B271" s="43"/>
      <c r="C271" s="43"/>
      <c r="D271" s="43"/>
      <c r="E271" s="43"/>
      <c r="F271" s="41"/>
      <c r="G271" s="41"/>
      <c r="H271" s="41"/>
      <c r="I271" s="43"/>
    </row>
    <row r="272" spans="1:9" ht="14.25" customHeight="1">
      <c r="A272" s="3"/>
      <c r="B272" s="43"/>
      <c r="C272" s="43"/>
      <c r="D272" s="43"/>
      <c r="E272" s="43"/>
      <c r="F272" s="41"/>
      <c r="G272" s="41"/>
      <c r="H272" s="41"/>
      <c r="I272" s="43"/>
    </row>
    <row r="273" spans="1:9" ht="14.25" customHeight="1">
      <c r="A273" s="3"/>
      <c r="B273" s="43"/>
      <c r="C273" s="43"/>
      <c r="D273" s="43"/>
      <c r="E273" s="43"/>
      <c r="F273" s="41"/>
      <c r="G273" s="41"/>
      <c r="H273" s="41"/>
      <c r="I273" s="43"/>
    </row>
    <row r="274" spans="1:9" ht="14.25" customHeight="1">
      <c r="A274" s="3"/>
      <c r="B274" s="43"/>
      <c r="C274" s="43"/>
      <c r="D274" s="43"/>
      <c r="E274" s="43"/>
      <c r="F274" s="41"/>
      <c r="G274" s="41"/>
      <c r="H274" s="41"/>
      <c r="I274" s="43"/>
    </row>
    <row r="275" spans="1:9" ht="14.25" customHeight="1">
      <c r="A275" s="3"/>
      <c r="B275" s="43"/>
      <c r="C275" s="43"/>
      <c r="D275" s="43"/>
      <c r="E275" s="43"/>
      <c r="F275" s="41"/>
      <c r="G275" s="41"/>
      <c r="H275" s="41"/>
      <c r="I275" s="43"/>
    </row>
    <row r="276" spans="1:9" ht="14.25" customHeight="1">
      <c r="A276" s="3"/>
      <c r="B276" s="43"/>
      <c r="C276" s="43"/>
      <c r="D276" s="43"/>
      <c r="E276" s="43"/>
      <c r="F276" s="41"/>
      <c r="G276" s="41"/>
      <c r="H276" s="41"/>
      <c r="I276" s="43"/>
    </row>
    <row r="277" spans="1:9" ht="14.25" customHeight="1">
      <c r="A277" s="3"/>
      <c r="B277" s="43"/>
      <c r="C277" s="43"/>
      <c r="D277" s="43"/>
      <c r="E277" s="43"/>
      <c r="F277" s="41"/>
      <c r="G277" s="41"/>
      <c r="H277" s="41"/>
      <c r="I277" s="43"/>
    </row>
    <row r="278" spans="1:9" ht="14.25" customHeight="1">
      <c r="A278" s="3"/>
      <c r="B278" s="43"/>
      <c r="C278" s="43"/>
      <c r="D278" s="43"/>
      <c r="E278" s="43"/>
      <c r="F278" s="41"/>
      <c r="G278" s="41"/>
      <c r="H278" s="41"/>
      <c r="I278" s="43"/>
    </row>
    <row r="279" spans="1:9" ht="14.25" customHeight="1">
      <c r="A279" s="3"/>
      <c r="B279" s="43"/>
      <c r="C279" s="43"/>
      <c r="D279" s="43"/>
      <c r="E279" s="43"/>
      <c r="F279" s="41"/>
      <c r="G279" s="41"/>
      <c r="H279" s="41"/>
      <c r="I279" s="43"/>
    </row>
    <row r="280" spans="1:9" ht="14.25" customHeight="1">
      <c r="A280" s="3"/>
      <c r="B280" s="43"/>
      <c r="C280" s="43"/>
      <c r="D280" s="43"/>
      <c r="E280" s="43"/>
      <c r="F280" s="41"/>
      <c r="G280" s="41"/>
      <c r="H280" s="41"/>
      <c r="I280" s="43"/>
    </row>
    <row r="281" spans="1:9" ht="14.25" customHeight="1">
      <c r="A281" s="3"/>
      <c r="B281" s="43"/>
      <c r="C281" s="43"/>
      <c r="D281" s="43"/>
      <c r="E281" s="43"/>
      <c r="F281" s="41"/>
      <c r="G281" s="41"/>
      <c r="H281" s="41"/>
      <c r="I281" s="43"/>
    </row>
    <row r="282" spans="1:9" ht="14.25" customHeight="1">
      <c r="A282" s="3"/>
      <c r="B282" s="43"/>
      <c r="C282" s="43"/>
      <c r="D282" s="43"/>
      <c r="E282" s="43"/>
      <c r="F282" s="41"/>
      <c r="G282" s="41"/>
      <c r="H282" s="41"/>
      <c r="I282" s="43"/>
    </row>
    <row r="283" spans="1:9" ht="14.25" customHeight="1">
      <c r="A283" s="3"/>
      <c r="B283" s="43"/>
      <c r="C283" s="43"/>
      <c r="D283" s="43"/>
      <c r="E283" s="43"/>
      <c r="F283" s="41"/>
      <c r="G283" s="41"/>
      <c r="H283" s="41"/>
      <c r="I283" s="43"/>
    </row>
    <row r="284" spans="1:9" ht="14.25" customHeight="1">
      <c r="A284" s="3"/>
      <c r="B284" s="43"/>
      <c r="C284" s="43"/>
      <c r="D284" s="43"/>
      <c r="E284" s="43"/>
      <c r="F284" s="41"/>
      <c r="G284" s="41"/>
      <c r="H284" s="41"/>
      <c r="I284" s="43"/>
    </row>
    <row r="285" spans="1:9" ht="14.25" customHeight="1">
      <c r="A285" s="3"/>
      <c r="B285" s="43"/>
      <c r="C285" s="43"/>
      <c r="D285" s="43"/>
      <c r="E285" s="43"/>
      <c r="F285" s="41"/>
      <c r="G285" s="41"/>
      <c r="H285" s="41"/>
      <c r="I285" s="43"/>
    </row>
    <row r="286" spans="1:9" ht="14.25" customHeight="1">
      <c r="A286" s="3"/>
      <c r="B286" s="43"/>
      <c r="C286" s="43"/>
      <c r="D286" s="43"/>
      <c r="E286" s="43"/>
      <c r="F286" s="41"/>
      <c r="G286" s="41"/>
      <c r="H286" s="41"/>
      <c r="I286" s="43"/>
    </row>
    <row r="287" spans="1:9" ht="14.25" customHeight="1">
      <c r="A287" s="3"/>
      <c r="B287" s="43"/>
      <c r="C287" s="43"/>
      <c r="D287" s="43"/>
      <c r="E287" s="43"/>
      <c r="F287" s="41"/>
      <c r="G287" s="41"/>
      <c r="H287" s="41"/>
      <c r="I287" s="43"/>
    </row>
    <row r="288" spans="1:9" ht="14.25" customHeight="1">
      <c r="A288" s="3"/>
      <c r="B288" s="43"/>
      <c r="C288" s="43"/>
      <c r="D288" s="43"/>
      <c r="E288" s="43"/>
      <c r="F288" s="41"/>
      <c r="G288" s="41"/>
      <c r="H288" s="41"/>
      <c r="I288" s="43"/>
    </row>
    <row r="289" spans="1:9" ht="14.25" customHeight="1">
      <c r="A289" s="3"/>
      <c r="B289" s="43"/>
      <c r="C289" s="43"/>
      <c r="D289" s="43"/>
      <c r="E289" s="43"/>
      <c r="F289" s="41"/>
      <c r="G289" s="41"/>
      <c r="H289" s="41"/>
      <c r="I289" s="43"/>
    </row>
    <row r="290" spans="1:9" ht="14.25" customHeight="1">
      <c r="A290" s="3"/>
      <c r="B290" s="43"/>
      <c r="C290" s="43"/>
      <c r="D290" s="43"/>
      <c r="E290" s="43"/>
      <c r="F290" s="41"/>
      <c r="G290" s="41"/>
      <c r="H290" s="41"/>
      <c r="I290" s="43"/>
    </row>
    <row r="291" spans="1:9" ht="14.25" customHeight="1">
      <c r="A291" s="3"/>
      <c r="B291" s="43"/>
      <c r="C291" s="43"/>
      <c r="D291" s="43"/>
      <c r="E291" s="43"/>
      <c r="F291" s="41"/>
      <c r="G291" s="41"/>
      <c r="H291" s="41"/>
      <c r="I291" s="43"/>
    </row>
    <row r="292" spans="1:9" ht="14.25" customHeight="1">
      <c r="A292" s="3"/>
      <c r="B292" s="43"/>
      <c r="C292" s="43"/>
      <c r="D292" s="43"/>
      <c r="E292" s="43"/>
      <c r="F292" s="41"/>
      <c r="G292" s="41"/>
      <c r="H292" s="41"/>
      <c r="I292" s="43"/>
    </row>
    <row r="293" spans="1:9" ht="14.25" customHeight="1">
      <c r="A293" s="3"/>
      <c r="B293" s="43"/>
      <c r="C293" s="43"/>
      <c r="D293" s="43"/>
      <c r="E293" s="43"/>
      <c r="F293" s="41"/>
      <c r="G293" s="41"/>
      <c r="H293" s="41"/>
      <c r="I293" s="43"/>
    </row>
    <row r="294" spans="1:9" ht="14.25" customHeight="1">
      <c r="A294" s="3"/>
      <c r="B294" s="43"/>
      <c r="C294" s="43"/>
      <c r="D294" s="43"/>
      <c r="E294" s="43"/>
      <c r="F294" s="41"/>
      <c r="G294" s="41"/>
      <c r="H294" s="41"/>
      <c r="I294" s="43"/>
    </row>
    <row r="295" spans="1:9" ht="14.25" customHeight="1">
      <c r="A295" s="3"/>
      <c r="B295" s="43"/>
      <c r="C295" s="43"/>
      <c r="D295" s="43"/>
      <c r="E295" s="43"/>
      <c r="F295" s="41"/>
      <c r="G295" s="41"/>
      <c r="H295" s="41"/>
      <c r="I295" s="43"/>
    </row>
    <row r="296" spans="1:9" ht="14.25" customHeight="1">
      <c r="A296" s="3"/>
      <c r="B296" s="43"/>
      <c r="C296" s="43"/>
      <c r="D296" s="43"/>
      <c r="E296" s="43"/>
      <c r="F296" s="41"/>
      <c r="G296" s="41"/>
      <c r="H296" s="41"/>
      <c r="I296" s="43"/>
    </row>
    <row r="297" spans="1:9" ht="14.25" customHeight="1">
      <c r="A297" s="3"/>
      <c r="B297" s="43"/>
      <c r="C297" s="43"/>
      <c r="D297" s="43"/>
      <c r="E297" s="43"/>
      <c r="F297" s="41"/>
      <c r="G297" s="41"/>
      <c r="H297" s="41"/>
      <c r="I297" s="43"/>
    </row>
    <row r="298" spans="1:9" ht="14.25" customHeight="1">
      <c r="A298" s="3"/>
      <c r="B298" s="43"/>
      <c r="C298" s="43"/>
      <c r="D298" s="43"/>
      <c r="E298" s="43"/>
      <c r="F298" s="41"/>
      <c r="G298" s="41"/>
      <c r="H298" s="41"/>
      <c r="I298" s="43"/>
    </row>
    <row r="299" spans="1:9" ht="14.25" customHeight="1">
      <c r="A299" s="3"/>
      <c r="B299" s="43"/>
      <c r="C299" s="43"/>
      <c r="D299" s="43"/>
      <c r="E299" s="43"/>
      <c r="F299" s="41"/>
      <c r="G299" s="41"/>
      <c r="H299" s="41"/>
      <c r="I299" s="43"/>
    </row>
    <row r="300" spans="1:9" ht="14.25" customHeight="1">
      <c r="A300" s="3"/>
      <c r="B300" s="43"/>
      <c r="C300" s="43"/>
      <c r="D300" s="43"/>
      <c r="E300" s="43"/>
      <c r="F300" s="41"/>
      <c r="G300" s="41"/>
      <c r="H300" s="41"/>
      <c r="I300" s="43"/>
    </row>
    <row r="301" spans="1:9" ht="14.25" customHeight="1">
      <c r="A301" s="3"/>
      <c r="B301" s="43"/>
      <c r="C301" s="43"/>
      <c r="D301" s="43"/>
      <c r="E301" s="43"/>
      <c r="F301" s="41"/>
      <c r="G301" s="41"/>
      <c r="H301" s="41"/>
      <c r="I301" s="43"/>
    </row>
    <row r="302" spans="1:9" ht="14.25" customHeight="1">
      <c r="A302" s="3"/>
      <c r="B302" s="43"/>
      <c r="C302" s="43"/>
      <c r="D302" s="43"/>
      <c r="E302" s="43"/>
      <c r="F302" s="41"/>
      <c r="G302" s="41"/>
      <c r="H302" s="41"/>
      <c r="I302" s="43"/>
    </row>
    <row r="303" spans="1:9" ht="14.25" customHeight="1">
      <c r="A303" s="3"/>
      <c r="B303" s="43"/>
      <c r="C303" s="43"/>
      <c r="D303" s="43"/>
      <c r="E303" s="43"/>
      <c r="F303" s="41"/>
      <c r="G303" s="41"/>
      <c r="H303" s="41"/>
      <c r="I303" s="43"/>
    </row>
    <row r="304" spans="1:9" ht="14.25" customHeight="1">
      <c r="A304" s="3"/>
      <c r="B304" s="43"/>
      <c r="C304" s="43"/>
      <c r="D304" s="43"/>
      <c r="E304" s="43"/>
      <c r="F304" s="41"/>
      <c r="G304" s="41"/>
      <c r="H304" s="41"/>
      <c r="I304" s="43"/>
    </row>
    <row r="305" spans="1:9" ht="14.25" customHeight="1">
      <c r="A305" s="3"/>
      <c r="B305" s="43"/>
      <c r="C305" s="43"/>
      <c r="D305" s="43"/>
      <c r="E305" s="43"/>
      <c r="F305" s="41"/>
      <c r="G305" s="41"/>
      <c r="H305" s="41"/>
      <c r="I305" s="43"/>
    </row>
    <row r="306" spans="1:9" ht="14.25" customHeight="1">
      <c r="A306" s="3"/>
      <c r="B306" s="43"/>
      <c r="C306" s="43"/>
      <c r="D306" s="43"/>
      <c r="E306" s="43"/>
      <c r="F306" s="41"/>
      <c r="G306" s="41"/>
      <c r="H306" s="41"/>
      <c r="I306" s="43"/>
    </row>
    <row r="307" spans="1:9" ht="14.25" customHeight="1">
      <c r="A307" s="3"/>
      <c r="B307" s="43"/>
      <c r="C307" s="43"/>
      <c r="D307" s="43"/>
      <c r="E307" s="43"/>
      <c r="F307" s="41"/>
      <c r="G307" s="41"/>
      <c r="H307" s="41"/>
      <c r="I307" s="43"/>
    </row>
    <row r="308" spans="1:9" ht="14.25" customHeight="1">
      <c r="A308" s="3"/>
      <c r="B308" s="43"/>
      <c r="C308" s="43"/>
      <c r="D308" s="43"/>
      <c r="E308" s="43"/>
      <c r="F308" s="41"/>
      <c r="G308" s="41"/>
      <c r="H308" s="41"/>
      <c r="I308" s="43"/>
    </row>
    <row r="309" spans="1:9" ht="14.25" customHeight="1">
      <c r="A309" s="3"/>
      <c r="B309" s="43"/>
      <c r="C309" s="43"/>
      <c r="D309" s="43"/>
      <c r="E309" s="43"/>
      <c r="F309" s="41"/>
      <c r="G309" s="41"/>
      <c r="H309" s="41"/>
      <c r="I309" s="43"/>
    </row>
  </sheetData>
  <sortState xmlns:xlrd2="http://schemas.microsoft.com/office/spreadsheetml/2017/richdata2" ref="J4:R93">
    <sortCondition ref="J4:J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T56"/>
  <sheetViews>
    <sheetView zoomScaleNormal="100" workbookViewId="0">
      <pane ySplit="3" topLeftCell="A4" activePane="bottomLeft" state="frozen"/>
      <selection activeCell="J2" sqref="J2"/>
      <selection pane="bottomLeft" activeCell="J2" sqref="J2"/>
    </sheetView>
  </sheetViews>
  <sheetFormatPr defaultColWidth="9.140625" defaultRowHeight="14.25" customHeight="1"/>
  <cols>
    <col min="1" max="1" width="20" customWidth="1"/>
    <col min="2" max="2" width="7.42578125" style="37" customWidth="1"/>
    <col min="3" max="3" width="9" style="37" customWidth="1"/>
    <col min="4" max="5" width="7.42578125" style="37" customWidth="1"/>
    <col min="6" max="6" width="15.7109375" style="37" customWidth="1"/>
    <col min="7" max="7" width="6.7109375" style="37" customWidth="1"/>
    <col min="8" max="8" width="10.140625" style="37" bestFit="1" customWidth="1"/>
    <col min="9" max="9" width="9.42578125" style="37" customWidth="1"/>
    <col min="10" max="10" width="16.5703125" customWidth="1"/>
    <col min="11" max="11" width="21.7109375" bestFit="1" customWidth="1"/>
  </cols>
  <sheetData>
    <row r="1" spans="1:19" ht="17.25" customHeight="1">
      <c r="A1" s="10" t="s">
        <v>425</v>
      </c>
      <c r="G1" s="44"/>
      <c r="H1" s="44"/>
    </row>
    <row r="2" spans="1:19" ht="9.6" customHeight="1">
      <c r="A2" s="10"/>
      <c r="G2" s="44"/>
      <c r="H2" s="44"/>
    </row>
    <row r="3" spans="1:19" ht="38.1" customHeight="1">
      <c r="A3" s="28"/>
      <c r="B3" s="212" t="s">
        <v>426</v>
      </c>
      <c r="C3" s="212" t="s">
        <v>427</v>
      </c>
      <c r="D3" s="212" t="s">
        <v>428</v>
      </c>
      <c r="E3" s="212" t="s">
        <v>429</v>
      </c>
      <c r="F3" s="212" t="s">
        <v>430</v>
      </c>
      <c r="G3" s="212" t="s">
        <v>431</v>
      </c>
      <c r="H3" s="212" t="s">
        <v>432</v>
      </c>
      <c r="I3" s="212" t="s">
        <v>433</v>
      </c>
      <c r="J3" s="8"/>
    </row>
    <row r="4" spans="1:19" ht="14.25" customHeight="1">
      <c r="A4" s="516" t="s">
        <v>110</v>
      </c>
      <c r="B4" s="519">
        <v>3944</v>
      </c>
      <c r="C4" s="519">
        <v>45365</v>
      </c>
      <c r="D4" s="519">
        <v>7531</v>
      </c>
      <c r="E4" s="519">
        <v>5323</v>
      </c>
      <c r="F4" s="518">
        <v>47</v>
      </c>
      <c r="G4" s="518">
        <v>228</v>
      </c>
      <c r="H4" s="519">
        <v>62438</v>
      </c>
      <c r="I4" s="519">
        <v>13736</v>
      </c>
      <c r="K4" s="3"/>
      <c r="L4" s="19"/>
      <c r="M4" s="19"/>
      <c r="N4" s="19"/>
      <c r="O4" s="19"/>
      <c r="P4" s="3"/>
      <c r="Q4" s="3"/>
      <c r="R4" s="19"/>
      <c r="S4" s="19"/>
    </row>
    <row r="5" spans="1:19" ht="14.25" customHeight="1">
      <c r="A5" s="516" t="s">
        <v>225</v>
      </c>
      <c r="B5" s="519">
        <v>6183</v>
      </c>
      <c r="C5" s="519">
        <v>21277</v>
      </c>
      <c r="D5" s="519">
        <v>2779</v>
      </c>
      <c r="E5" s="519">
        <v>2664</v>
      </c>
      <c r="F5" s="518"/>
      <c r="G5" s="518">
        <v>853</v>
      </c>
      <c r="H5" s="519">
        <v>33756</v>
      </c>
      <c r="I5" s="518">
        <v>850</v>
      </c>
      <c r="K5" s="3"/>
      <c r="L5" s="19"/>
      <c r="M5" s="19"/>
      <c r="N5" s="19"/>
      <c r="O5" s="19"/>
      <c r="P5" s="3"/>
      <c r="Q5" s="3"/>
      <c r="R5" s="19"/>
      <c r="S5" s="3"/>
    </row>
    <row r="6" spans="1:19" ht="14.25" customHeight="1">
      <c r="A6" s="516" t="s">
        <v>113</v>
      </c>
      <c r="B6" s="519">
        <v>5482</v>
      </c>
      <c r="C6" s="519">
        <v>24140</v>
      </c>
      <c r="D6" s="518"/>
      <c r="E6" s="519">
        <v>3736</v>
      </c>
      <c r="F6" s="518">
        <v>287</v>
      </c>
      <c r="G6" s="519">
        <v>1568</v>
      </c>
      <c r="H6" s="519">
        <v>35213</v>
      </c>
      <c r="I6" s="519">
        <v>4033</v>
      </c>
      <c r="K6" s="3"/>
      <c r="L6" s="19"/>
      <c r="M6" s="19"/>
      <c r="N6" s="3"/>
      <c r="O6" s="19"/>
      <c r="P6" s="3"/>
      <c r="Q6" s="19"/>
      <c r="R6" s="19"/>
      <c r="S6" s="19"/>
    </row>
    <row r="7" spans="1:19" ht="14.25" customHeight="1">
      <c r="A7" s="516" t="s">
        <v>226</v>
      </c>
      <c r="B7" s="519">
        <v>12221</v>
      </c>
      <c r="C7" s="519">
        <v>16244</v>
      </c>
      <c r="D7" s="519">
        <v>1555</v>
      </c>
      <c r="E7" s="519">
        <v>2096</v>
      </c>
      <c r="F7" s="518">
        <v>176</v>
      </c>
      <c r="G7" s="518">
        <v>51</v>
      </c>
      <c r="H7" s="519">
        <v>32343</v>
      </c>
      <c r="I7" s="519">
        <v>1749</v>
      </c>
      <c r="K7" s="3"/>
      <c r="L7" s="19"/>
      <c r="M7" s="19"/>
      <c r="N7" s="19"/>
      <c r="O7" s="19"/>
      <c r="P7" s="3"/>
      <c r="Q7" s="3"/>
      <c r="R7" s="19"/>
      <c r="S7" s="19"/>
    </row>
    <row r="8" spans="1:19" ht="14.25" customHeight="1">
      <c r="A8" s="516" t="s">
        <v>115</v>
      </c>
      <c r="B8" s="519">
        <v>2882</v>
      </c>
      <c r="C8" s="519">
        <v>7632</v>
      </c>
      <c r="D8" s="518"/>
      <c r="E8" s="519">
        <v>2243</v>
      </c>
      <c r="F8" s="518">
        <v>269</v>
      </c>
      <c r="G8" s="518"/>
      <c r="H8" s="519">
        <v>13026</v>
      </c>
      <c r="I8" s="518">
        <v>255</v>
      </c>
      <c r="K8" s="3"/>
      <c r="L8" s="19"/>
      <c r="M8" s="19"/>
      <c r="N8" s="3"/>
      <c r="O8" s="19"/>
      <c r="P8" s="3"/>
      <c r="Q8" s="3"/>
      <c r="R8" s="19"/>
      <c r="S8" s="3"/>
    </row>
    <row r="9" spans="1:19" ht="14.25" customHeight="1">
      <c r="A9" s="516" t="s">
        <v>117</v>
      </c>
      <c r="B9" s="519">
        <v>3671</v>
      </c>
      <c r="C9" s="519">
        <v>6968</v>
      </c>
      <c r="D9" s="518">
        <v>656</v>
      </c>
      <c r="E9" s="519">
        <v>1566</v>
      </c>
      <c r="F9" s="518"/>
      <c r="G9" s="518">
        <v>33</v>
      </c>
      <c r="H9" s="519">
        <v>12894</v>
      </c>
      <c r="I9" s="519">
        <v>4222</v>
      </c>
      <c r="K9" s="3"/>
      <c r="L9" s="19"/>
      <c r="M9" s="19"/>
      <c r="N9" s="3"/>
      <c r="O9" s="19"/>
      <c r="P9" s="3"/>
      <c r="Q9" s="3"/>
      <c r="R9" s="19"/>
      <c r="S9" s="19"/>
    </row>
    <row r="10" spans="1:19" ht="14.25" customHeight="1">
      <c r="A10" s="516" t="s">
        <v>314</v>
      </c>
      <c r="B10" s="518">
        <v>293</v>
      </c>
      <c r="C10" s="518">
        <v>643</v>
      </c>
      <c r="D10" s="518">
        <v>69</v>
      </c>
      <c r="E10" s="518">
        <v>100</v>
      </c>
      <c r="F10" s="518">
        <v>10</v>
      </c>
      <c r="G10" s="518"/>
      <c r="H10" s="519">
        <v>1115</v>
      </c>
      <c r="I10" s="518">
        <v>289</v>
      </c>
      <c r="K10" s="3"/>
      <c r="L10" s="3"/>
      <c r="M10" s="3"/>
      <c r="N10" s="3"/>
      <c r="O10" s="3"/>
      <c r="P10" s="3"/>
      <c r="Q10" s="3"/>
      <c r="R10" s="19"/>
      <c r="S10" s="3"/>
    </row>
    <row r="11" spans="1:19" ht="14.25" customHeight="1">
      <c r="A11" s="516" t="s">
        <v>315</v>
      </c>
      <c r="B11" s="519">
        <v>2786</v>
      </c>
      <c r="C11" s="519">
        <v>4980</v>
      </c>
      <c r="D11" s="518"/>
      <c r="E11" s="518">
        <v>901</v>
      </c>
      <c r="F11" s="518">
        <v>31</v>
      </c>
      <c r="G11" s="518">
        <v>122</v>
      </c>
      <c r="H11" s="519">
        <v>8820</v>
      </c>
      <c r="I11" s="518">
        <v>457</v>
      </c>
      <c r="K11" s="3"/>
      <c r="L11" s="19"/>
      <c r="M11" s="19"/>
      <c r="N11" s="3"/>
      <c r="O11" s="3"/>
      <c r="P11" s="3"/>
      <c r="Q11" s="3"/>
      <c r="R11" s="19"/>
      <c r="S11" s="3"/>
    </row>
    <row r="12" spans="1:19" ht="14.25" customHeight="1">
      <c r="A12" s="516" t="s">
        <v>125</v>
      </c>
      <c r="B12" s="519">
        <v>23446</v>
      </c>
      <c r="C12" s="519">
        <v>75353</v>
      </c>
      <c r="D12" s="519">
        <v>10831</v>
      </c>
      <c r="E12" s="519">
        <v>14806</v>
      </c>
      <c r="F12" s="518">
        <v>521</v>
      </c>
      <c r="G12" s="518"/>
      <c r="H12" s="519">
        <v>124957</v>
      </c>
      <c r="I12" s="519">
        <v>22174</v>
      </c>
      <c r="K12" s="3"/>
      <c r="L12" s="19"/>
      <c r="M12" s="19"/>
      <c r="N12" s="19"/>
      <c r="O12" s="19"/>
      <c r="P12" s="3"/>
      <c r="Q12" s="19"/>
      <c r="R12" s="19"/>
      <c r="S12" s="19"/>
    </row>
    <row r="13" spans="1:19" ht="14.25" customHeight="1">
      <c r="A13" s="516" t="s">
        <v>126</v>
      </c>
      <c r="B13" s="519">
        <v>6221</v>
      </c>
      <c r="C13" s="519">
        <v>20636</v>
      </c>
      <c r="D13" s="519">
        <v>1493</v>
      </c>
      <c r="E13" s="519">
        <v>1412</v>
      </c>
      <c r="F13" s="518">
        <v>25</v>
      </c>
      <c r="G13" s="518">
        <v>160</v>
      </c>
      <c r="H13" s="519">
        <v>29947</v>
      </c>
      <c r="I13" s="519">
        <v>10762</v>
      </c>
      <c r="K13" s="3"/>
      <c r="L13" s="19"/>
      <c r="M13" s="19"/>
      <c r="N13" s="19"/>
      <c r="O13" s="19"/>
      <c r="P13" s="3"/>
      <c r="Q13" s="3"/>
      <c r="R13" s="19"/>
      <c r="S13" s="19"/>
    </row>
    <row r="14" spans="1:19" ht="14.25" customHeight="1">
      <c r="A14" s="516" t="s">
        <v>227</v>
      </c>
      <c r="B14" s="518">
        <v>157</v>
      </c>
      <c r="C14" s="519">
        <v>2190</v>
      </c>
      <c r="D14" s="518">
        <v>182</v>
      </c>
      <c r="E14" s="518">
        <v>290</v>
      </c>
      <c r="F14" s="518">
        <v>24</v>
      </c>
      <c r="G14" s="518">
        <v>13</v>
      </c>
      <c r="H14" s="519">
        <v>2856</v>
      </c>
      <c r="I14" s="518">
        <v>13</v>
      </c>
      <c r="K14" s="3"/>
      <c r="L14" s="3"/>
      <c r="M14" s="19"/>
      <c r="N14" s="3"/>
      <c r="O14" s="3"/>
      <c r="P14" s="3"/>
      <c r="Q14" s="3"/>
      <c r="R14" s="19"/>
      <c r="S14" s="3"/>
    </row>
    <row r="15" spans="1:19" ht="14.25" customHeight="1">
      <c r="A15" s="516" t="s">
        <v>127</v>
      </c>
      <c r="B15" s="519">
        <v>31479</v>
      </c>
      <c r="C15" s="519">
        <v>133164</v>
      </c>
      <c r="D15" s="518"/>
      <c r="E15" s="519">
        <v>18629</v>
      </c>
      <c r="F15" s="518">
        <v>451</v>
      </c>
      <c r="G15" s="519">
        <v>6730</v>
      </c>
      <c r="H15" s="519">
        <v>190453</v>
      </c>
      <c r="I15" s="519">
        <v>44067</v>
      </c>
      <c r="K15" s="3"/>
      <c r="L15" s="19"/>
      <c r="M15" s="19"/>
      <c r="N15" s="19"/>
      <c r="O15" s="19"/>
      <c r="P15" s="3"/>
      <c r="Q15" s="19"/>
      <c r="R15" s="19"/>
      <c r="S15" s="19"/>
    </row>
    <row r="16" spans="1:19" ht="14.25" customHeight="1">
      <c r="A16" s="516" t="s">
        <v>128</v>
      </c>
      <c r="B16" s="518">
        <v>396</v>
      </c>
      <c r="C16" s="518">
        <v>956</v>
      </c>
      <c r="D16" s="518">
        <v>156</v>
      </c>
      <c r="E16" s="518">
        <v>288</v>
      </c>
      <c r="F16" s="518">
        <v>11</v>
      </c>
      <c r="G16" s="518"/>
      <c r="H16" s="519">
        <v>1807</v>
      </c>
      <c r="I16" s="518">
        <v>10</v>
      </c>
      <c r="K16" s="3"/>
      <c r="L16" s="3"/>
      <c r="M16" s="3"/>
      <c r="N16" s="3"/>
      <c r="O16" s="3"/>
      <c r="P16" s="3"/>
      <c r="Q16" s="3"/>
      <c r="R16" s="19"/>
      <c r="S16" s="3"/>
    </row>
    <row r="17" spans="1:19" ht="14.25" customHeight="1">
      <c r="A17" s="516" t="s">
        <v>130</v>
      </c>
      <c r="B17" s="518">
        <v>979</v>
      </c>
      <c r="C17" s="519">
        <v>2794</v>
      </c>
      <c r="D17" s="518">
        <v>456</v>
      </c>
      <c r="E17" s="518">
        <v>985</v>
      </c>
      <c r="F17" s="518">
        <v>17</v>
      </c>
      <c r="G17" s="518"/>
      <c r="H17" s="519">
        <v>5231</v>
      </c>
      <c r="I17" s="518">
        <v>245</v>
      </c>
      <c r="K17" s="3"/>
      <c r="L17" s="3"/>
      <c r="M17" s="19"/>
      <c r="N17" s="3"/>
      <c r="O17" s="19"/>
      <c r="P17" s="3"/>
      <c r="Q17" s="3"/>
      <c r="R17" s="19"/>
      <c r="S17" s="3"/>
    </row>
    <row r="18" spans="1:19" ht="14.25" customHeight="1">
      <c r="A18" s="516" t="s">
        <v>131</v>
      </c>
      <c r="B18" s="519">
        <v>6908</v>
      </c>
      <c r="C18" s="519">
        <v>60830</v>
      </c>
      <c r="D18" s="519">
        <v>4138</v>
      </c>
      <c r="E18" s="519">
        <v>7359</v>
      </c>
      <c r="F18" s="518">
        <v>239</v>
      </c>
      <c r="G18" s="518">
        <v>13</v>
      </c>
      <c r="H18" s="519">
        <v>79487</v>
      </c>
      <c r="I18" s="519">
        <v>22256</v>
      </c>
      <c r="K18" s="3"/>
      <c r="L18" s="19"/>
      <c r="M18" s="19"/>
      <c r="N18" s="19"/>
      <c r="O18" s="19"/>
      <c r="P18" s="3"/>
      <c r="Q18" s="3"/>
      <c r="R18" s="19"/>
      <c r="S18" s="19"/>
    </row>
    <row r="19" spans="1:19" ht="14.25" customHeight="1">
      <c r="A19" s="516" t="s">
        <v>132</v>
      </c>
      <c r="B19" s="519">
        <v>5679</v>
      </c>
      <c r="C19" s="519">
        <v>23917</v>
      </c>
      <c r="D19" s="519">
        <v>6196</v>
      </c>
      <c r="E19" s="519">
        <v>8184</v>
      </c>
      <c r="F19" s="518"/>
      <c r="G19" s="518"/>
      <c r="H19" s="519">
        <v>43976</v>
      </c>
      <c r="I19" s="519">
        <v>2798</v>
      </c>
      <c r="K19" s="3"/>
      <c r="L19" s="19"/>
      <c r="M19" s="19"/>
      <c r="N19" s="19"/>
      <c r="O19" s="19"/>
      <c r="P19" s="3"/>
      <c r="Q19" s="3"/>
      <c r="R19" s="19"/>
      <c r="S19" s="19"/>
    </row>
    <row r="20" spans="1:19" ht="14.25" customHeight="1">
      <c r="A20" s="516" t="s">
        <v>133</v>
      </c>
      <c r="B20" s="519">
        <v>10010</v>
      </c>
      <c r="C20" s="519">
        <v>19751</v>
      </c>
      <c r="D20" s="519">
        <v>2154</v>
      </c>
      <c r="E20" s="519">
        <v>3687</v>
      </c>
      <c r="F20" s="518">
        <v>186</v>
      </c>
      <c r="G20" s="518"/>
      <c r="H20" s="519">
        <v>35788</v>
      </c>
      <c r="I20" s="518">
        <v>621</v>
      </c>
      <c r="K20" s="3"/>
      <c r="L20" s="19"/>
      <c r="M20" s="19"/>
      <c r="N20" s="19"/>
      <c r="O20" s="19"/>
      <c r="P20" s="3"/>
      <c r="Q20" s="3"/>
      <c r="R20" s="19"/>
      <c r="S20" s="3"/>
    </row>
    <row r="21" spans="1:19" ht="14.25" customHeight="1">
      <c r="A21" s="516" t="s">
        <v>135</v>
      </c>
      <c r="B21" s="519">
        <v>3009</v>
      </c>
      <c r="C21" s="519">
        <v>10972</v>
      </c>
      <c r="D21" s="518">
        <v>481</v>
      </c>
      <c r="E21" s="519">
        <v>3383</v>
      </c>
      <c r="F21" s="518">
        <v>39</v>
      </c>
      <c r="G21" s="518"/>
      <c r="H21" s="519">
        <v>17884</v>
      </c>
      <c r="I21" s="518">
        <v>924</v>
      </c>
      <c r="K21" s="3"/>
      <c r="L21" s="19"/>
      <c r="M21" s="19"/>
      <c r="N21" s="3"/>
      <c r="O21" s="19"/>
      <c r="P21" s="3"/>
      <c r="Q21" s="3"/>
      <c r="R21" s="19"/>
      <c r="S21" s="3"/>
    </row>
    <row r="22" spans="1:19" ht="14.25" customHeight="1">
      <c r="A22" s="516" t="s">
        <v>139</v>
      </c>
      <c r="B22" s="519">
        <v>9133</v>
      </c>
      <c r="C22" s="519">
        <v>37429</v>
      </c>
      <c r="D22" s="519">
        <v>2618</v>
      </c>
      <c r="E22" s="519">
        <v>2297</v>
      </c>
      <c r="F22" s="518">
        <v>159</v>
      </c>
      <c r="G22" s="519">
        <v>2671</v>
      </c>
      <c r="H22" s="519">
        <v>54307</v>
      </c>
      <c r="I22" s="519">
        <v>10613</v>
      </c>
      <c r="K22" s="3"/>
      <c r="L22" s="19"/>
      <c r="M22" s="19"/>
      <c r="N22" s="19"/>
      <c r="O22" s="19"/>
      <c r="P22" s="3"/>
      <c r="Q22" s="19"/>
      <c r="R22" s="19"/>
      <c r="S22" s="19"/>
    </row>
    <row r="23" spans="1:19" ht="14.25" customHeight="1">
      <c r="A23" s="516" t="s">
        <v>229</v>
      </c>
      <c r="B23" s="519">
        <v>19183</v>
      </c>
      <c r="C23" s="519">
        <v>51232</v>
      </c>
      <c r="D23" s="519">
        <v>4827</v>
      </c>
      <c r="E23" s="519">
        <v>6858</v>
      </c>
      <c r="F23" s="518">
        <v>626</v>
      </c>
      <c r="G23" s="518"/>
      <c r="H23" s="519">
        <v>82726</v>
      </c>
      <c r="I23" s="519">
        <v>3217</v>
      </c>
      <c r="K23" s="3"/>
      <c r="L23" s="19"/>
      <c r="M23" s="19"/>
      <c r="N23" s="19"/>
      <c r="O23" s="19"/>
      <c r="P23" s="3"/>
      <c r="Q23" s="3"/>
      <c r="R23" s="19"/>
      <c r="S23" s="19"/>
    </row>
    <row r="24" spans="1:19" ht="14.25" customHeight="1">
      <c r="A24" s="516" t="s">
        <v>230</v>
      </c>
      <c r="B24" s="519">
        <v>3504</v>
      </c>
      <c r="C24" s="519">
        <v>11081</v>
      </c>
      <c r="D24" s="518">
        <v>494</v>
      </c>
      <c r="E24" s="519">
        <v>1520</v>
      </c>
      <c r="F24" s="518">
        <v>58</v>
      </c>
      <c r="G24" s="518"/>
      <c r="H24" s="519">
        <v>16657</v>
      </c>
      <c r="I24" s="518">
        <v>972</v>
      </c>
      <c r="K24" s="3"/>
      <c r="L24" s="19"/>
      <c r="M24" s="19"/>
      <c r="N24" s="3"/>
      <c r="O24" s="19"/>
      <c r="P24" s="3"/>
      <c r="Q24" s="3"/>
      <c r="R24" s="19"/>
      <c r="S24" s="3"/>
    </row>
    <row r="25" spans="1:19" ht="14.25" customHeight="1">
      <c r="A25" s="516" t="s">
        <v>318</v>
      </c>
      <c r="B25" s="519">
        <v>9623</v>
      </c>
      <c r="C25" s="519">
        <v>23753</v>
      </c>
      <c r="D25" s="519">
        <v>7009</v>
      </c>
      <c r="E25" s="519">
        <v>2086</v>
      </c>
      <c r="F25" s="518">
        <v>569</v>
      </c>
      <c r="G25" s="518">
        <v>1</v>
      </c>
      <c r="H25" s="519">
        <v>43041</v>
      </c>
      <c r="I25" s="519">
        <v>2565</v>
      </c>
      <c r="K25" s="3"/>
      <c r="L25" s="19"/>
      <c r="M25" s="19"/>
      <c r="N25" s="19"/>
      <c r="O25" s="19"/>
      <c r="P25" s="3"/>
      <c r="Q25" s="3"/>
      <c r="R25" s="19"/>
      <c r="S25" s="19"/>
    </row>
    <row r="26" spans="1:19" ht="14.25" customHeight="1">
      <c r="A26" s="516" t="s">
        <v>141</v>
      </c>
      <c r="B26" s="519">
        <v>9633</v>
      </c>
      <c r="C26" s="519">
        <v>55528</v>
      </c>
      <c r="D26" s="519">
        <v>3819</v>
      </c>
      <c r="E26" s="519">
        <v>8754</v>
      </c>
      <c r="F26" s="518">
        <v>240</v>
      </c>
      <c r="G26" s="516"/>
      <c r="H26" s="519">
        <v>77974</v>
      </c>
      <c r="I26" s="519">
        <v>25797</v>
      </c>
      <c r="K26" s="3"/>
      <c r="L26" s="19"/>
      <c r="M26" s="19"/>
      <c r="N26" s="19"/>
      <c r="O26" s="19"/>
      <c r="P26" s="3"/>
      <c r="Q26" s="3"/>
      <c r="R26" s="19"/>
      <c r="S26" s="19"/>
    </row>
    <row r="27" spans="1:19" ht="14.25" customHeight="1">
      <c r="A27" s="516" t="s">
        <v>142</v>
      </c>
      <c r="B27" s="519">
        <v>3744</v>
      </c>
      <c r="C27" s="519">
        <v>13141</v>
      </c>
      <c r="D27" s="519">
        <v>1531</v>
      </c>
      <c r="E27" s="519">
        <v>3184</v>
      </c>
      <c r="F27" s="518">
        <v>141</v>
      </c>
      <c r="G27" s="518"/>
      <c r="H27" s="519">
        <v>21741</v>
      </c>
      <c r="I27" s="519">
        <v>4092</v>
      </c>
      <c r="K27" s="3"/>
      <c r="L27" s="19"/>
      <c r="M27" s="19"/>
      <c r="N27" s="19"/>
      <c r="O27" s="19"/>
      <c r="P27" s="3"/>
      <c r="Q27" s="3"/>
      <c r="R27" s="19"/>
      <c r="S27" s="19"/>
    </row>
    <row r="28" spans="1:19" ht="14.25" customHeight="1">
      <c r="A28" s="516" t="s">
        <v>143</v>
      </c>
      <c r="B28" s="518"/>
      <c r="C28" s="519">
        <v>32473</v>
      </c>
      <c r="D28" s="518"/>
      <c r="E28" s="519">
        <v>4646</v>
      </c>
      <c r="F28" s="518">
        <v>159</v>
      </c>
      <c r="G28" s="519">
        <v>2180</v>
      </c>
      <c r="H28" s="519">
        <v>39458</v>
      </c>
      <c r="I28" s="518">
        <v>554</v>
      </c>
      <c r="K28" s="3"/>
      <c r="L28" s="3"/>
      <c r="M28" s="19"/>
      <c r="N28" s="3"/>
      <c r="O28" s="19"/>
      <c r="P28" s="3"/>
      <c r="Q28" s="19"/>
      <c r="R28" s="19"/>
      <c r="S28" s="3"/>
    </row>
    <row r="29" spans="1:19" ht="14.25" customHeight="1">
      <c r="A29" s="516" t="s">
        <v>144</v>
      </c>
      <c r="B29" s="518">
        <v>875</v>
      </c>
      <c r="C29" s="519">
        <v>4465</v>
      </c>
      <c r="D29" s="518">
        <v>574</v>
      </c>
      <c r="E29" s="519">
        <v>1624</v>
      </c>
      <c r="F29" s="518">
        <v>22</v>
      </c>
      <c r="G29" s="518">
        <v>168</v>
      </c>
      <c r="H29" s="519">
        <v>7728</v>
      </c>
      <c r="I29" s="519">
        <v>1350</v>
      </c>
      <c r="K29" s="3"/>
      <c r="L29" s="3"/>
      <c r="M29" s="19"/>
      <c r="N29" s="3"/>
      <c r="O29" s="19"/>
      <c r="P29" s="3"/>
      <c r="Q29" s="3"/>
      <c r="R29" s="19"/>
      <c r="S29" s="19"/>
    </row>
    <row r="30" spans="1:19" ht="14.25" customHeight="1">
      <c r="A30" s="516" t="s">
        <v>146</v>
      </c>
      <c r="B30" s="519">
        <v>1122</v>
      </c>
      <c r="C30" s="519">
        <v>3448</v>
      </c>
      <c r="D30" s="518">
        <v>541</v>
      </c>
      <c r="E30" s="518">
        <v>937</v>
      </c>
      <c r="F30" s="518">
        <v>36</v>
      </c>
      <c r="G30" s="518">
        <v>199</v>
      </c>
      <c r="H30" s="519">
        <v>6283</v>
      </c>
      <c r="I30" s="518">
        <v>184</v>
      </c>
      <c r="K30" s="3"/>
      <c r="L30" s="19"/>
      <c r="M30" s="19"/>
      <c r="N30" s="3"/>
      <c r="O30" s="19"/>
      <c r="P30" s="3"/>
      <c r="Q30" s="3"/>
      <c r="R30" s="19"/>
      <c r="S30" s="3"/>
    </row>
    <row r="31" spans="1:19" ht="14.25" customHeight="1">
      <c r="A31" s="516" t="s">
        <v>148</v>
      </c>
      <c r="B31" s="519">
        <v>1346</v>
      </c>
      <c r="C31" s="519">
        <v>15914</v>
      </c>
      <c r="D31" s="518">
        <v>797</v>
      </c>
      <c r="E31" s="519">
        <v>1621</v>
      </c>
      <c r="F31" s="518">
        <v>213</v>
      </c>
      <c r="G31" s="518"/>
      <c r="H31" s="519">
        <v>19891</v>
      </c>
      <c r="I31" s="519">
        <v>6249</v>
      </c>
      <c r="K31" s="3"/>
      <c r="L31" s="19"/>
      <c r="M31" s="19"/>
      <c r="N31" s="3"/>
      <c r="O31" s="19"/>
      <c r="P31" s="3"/>
      <c r="Q31" s="3"/>
      <c r="R31" s="19"/>
      <c r="S31" s="19"/>
    </row>
    <row r="32" spans="1:19" ht="14.25" customHeight="1">
      <c r="A32" s="516" t="s">
        <v>149</v>
      </c>
      <c r="B32" s="519">
        <v>13984</v>
      </c>
      <c r="C32" s="519">
        <v>43270</v>
      </c>
      <c r="D32" s="518"/>
      <c r="E32" s="519">
        <v>10153</v>
      </c>
      <c r="F32" s="518">
        <v>180</v>
      </c>
      <c r="G32" s="518"/>
      <c r="H32" s="519">
        <v>67587</v>
      </c>
      <c r="I32" s="519">
        <v>5380</v>
      </c>
      <c r="K32" s="3"/>
      <c r="L32" s="19"/>
      <c r="M32" s="19"/>
      <c r="N32" s="3"/>
      <c r="O32" s="19"/>
      <c r="P32" s="3"/>
      <c r="Q32" s="3"/>
      <c r="R32" s="19"/>
      <c r="S32" s="19"/>
    </row>
    <row r="33" spans="1:20" ht="14.25" customHeight="1">
      <c r="A33" s="516" t="s">
        <v>320</v>
      </c>
      <c r="B33" s="519">
        <v>9689</v>
      </c>
      <c r="C33" s="519">
        <v>72211</v>
      </c>
      <c r="D33" s="519">
        <v>1893</v>
      </c>
      <c r="E33" s="519">
        <v>1781</v>
      </c>
      <c r="F33" s="518">
        <v>473</v>
      </c>
      <c r="G33" s="518">
        <v>1</v>
      </c>
      <c r="H33" s="519">
        <v>86048</v>
      </c>
      <c r="I33" s="519">
        <v>28216</v>
      </c>
      <c r="K33" s="3"/>
      <c r="L33" s="19"/>
      <c r="M33" s="19"/>
      <c r="N33" s="19"/>
      <c r="O33" s="19"/>
      <c r="P33" s="3"/>
      <c r="Q33" s="3"/>
      <c r="R33" s="19"/>
      <c r="S33" s="19"/>
    </row>
    <row r="34" spans="1:20" ht="14.25" customHeight="1">
      <c r="A34" s="516" t="s">
        <v>154</v>
      </c>
      <c r="B34" s="518">
        <v>680</v>
      </c>
      <c r="C34" s="519">
        <v>1026</v>
      </c>
      <c r="D34" s="518">
        <v>152</v>
      </c>
      <c r="E34" s="518">
        <v>177</v>
      </c>
      <c r="F34" s="518">
        <v>3</v>
      </c>
      <c r="G34" s="518">
        <v>117</v>
      </c>
      <c r="H34" s="519">
        <v>2155</v>
      </c>
      <c r="I34" s="518">
        <v>124</v>
      </c>
      <c r="K34" s="3"/>
      <c r="L34" s="3"/>
      <c r="M34" s="19"/>
      <c r="N34" s="3"/>
      <c r="O34" s="3"/>
      <c r="P34" s="3"/>
      <c r="Q34" s="3"/>
      <c r="R34" s="19"/>
      <c r="S34" s="3"/>
    </row>
    <row r="35" spans="1:20" ht="14.25" customHeight="1">
      <c r="A35" s="516" t="s">
        <v>321</v>
      </c>
      <c r="B35" s="518">
        <v>782</v>
      </c>
      <c r="C35" s="519">
        <v>6388</v>
      </c>
      <c r="D35" s="518">
        <v>667</v>
      </c>
      <c r="E35" s="518">
        <v>862</v>
      </c>
      <c r="F35" s="518">
        <v>170</v>
      </c>
      <c r="G35" s="518">
        <v>130</v>
      </c>
      <c r="H35" s="519">
        <v>8999</v>
      </c>
      <c r="I35" s="518">
        <v>470</v>
      </c>
      <c r="K35" s="3"/>
      <c r="L35" s="3"/>
      <c r="M35" s="19"/>
      <c r="N35" s="3"/>
      <c r="O35" s="3"/>
      <c r="P35" s="3"/>
      <c r="Q35" s="3"/>
      <c r="R35" s="19"/>
      <c r="S35" s="3"/>
    </row>
    <row r="36" spans="1:20" ht="14.25" customHeight="1">
      <c r="A36" s="516" t="s">
        <v>234</v>
      </c>
      <c r="B36" s="518">
        <v>820</v>
      </c>
      <c r="C36" s="519">
        <v>2779</v>
      </c>
      <c r="D36" s="518">
        <v>379</v>
      </c>
      <c r="E36" s="518">
        <v>654</v>
      </c>
      <c r="F36" s="518">
        <v>30</v>
      </c>
      <c r="G36" s="518">
        <v>86</v>
      </c>
      <c r="H36" s="519">
        <v>4748</v>
      </c>
      <c r="I36" s="518">
        <v>314</v>
      </c>
      <c r="K36" s="3"/>
      <c r="L36" s="3"/>
      <c r="M36" s="19"/>
      <c r="N36" s="3"/>
      <c r="O36" s="3"/>
      <c r="P36" s="3"/>
      <c r="Q36" s="3"/>
      <c r="R36" s="19"/>
      <c r="S36" s="3"/>
    </row>
    <row r="37" spans="1:20" ht="14.25" customHeight="1">
      <c r="A37" s="516" t="s">
        <v>157</v>
      </c>
      <c r="B37" s="518">
        <v>608</v>
      </c>
      <c r="C37" s="519">
        <v>1051</v>
      </c>
      <c r="D37" s="518">
        <v>171</v>
      </c>
      <c r="E37" s="518">
        <v>315</v>
      </c>
      <c r="F37" s="518">
        <v>16</v>
      </c>
      <c r="G37" s="518">
        <v>15</v>
      </c>
      <c r="H37" s="519">
        <v>2176</v>
      </c>
      <c r="I37" s="518">
        <v>49</v>
      </c>
      <c r="K37" s="3"/>
      <c r="L37" s="3"/>
      <c r="M37" s="19"/>
      <c r="N37" s="3"/>
      <c r="O37" s="3"/>
      <c r="P37" s="3"/>
      <c r="Q37" s="3"/>
      <c r="R37" s="19"/>
      <c r="S37" s="3"/>
    </row>
    <row r="38" spans="1:20" ht="14.25" customHeight="1">
      <c r="A38" s="516" t="s">
        <v>164</v>
      </c>
      <c r="B38" s="518"/>
      <c r="C38" s="519">
        <v>20087</v>
      </c>
      <c r="D38" s="518"/>
      <c r="E38" s="519">
        <v>2545</v>
      </c>
      <c r="F38" s="518">
        <v>145</v>
      </c>
      <c r="G38" s="518">
        <v>149</v>
      </c>
      <c r="H38" s="519">
        <v>22926</v>
      </c>
      <c r="I38" s="519">
        <v>8195</v>
      </c>
      <c r="K38" s="3"/>
      <c r="L38" s="3"/>
      <c r="M38" s="19"/>
      <c r="N38" s="3"/>
      <c r="O38" s="19"/>
      <c r="P38" s="3"/>
      <c r="Q38" s="3"/>
      <c r="R38" s="19"/>
      <c r="S38" s="19"/>
    </row>
    <row r="39" spans="1:20" ht="14.25" customHeight="1">
      <c r="A39" s="516" t="s">
        <v>166</v>
      </c>
      <c r="B39" s="518">
        <v>491</v>
      </c>
      <c r="C39" s="519">
        <v>1072</v>
      </c>
      <c r="D39" s="518">
        <v>337</v>
      </c>
      <c r="E39" s="518">
        <v>168</v>
      </c>
      <c r="F39" s="518">
        <v>35</v>
      </c>
      <c r="G39" s="516"/>
      <c r="H39" s="519">
        <v>2103</v>
      </c>
      <c r="I39" s="518">
        <v>216</v>
      </c>
      <c r="K39" s="3"/>
      <c r="L39" s="3"/>
      <c r="M39" s="19"/>
      <c r="N39" s="3"/>
      <c r="O39" s="3"/>
      <c r="P39" s="3"/>
      <c r="Q39" s="3"/>
      <c r="R39" s="19"/>
      <c r="S39" s="3"/>
    </row>
    <row r="40" spans="1:20" ht="14.25" customHeight="1">
      <c r="A40" s="516" t="s">
        <v>235</v>
      </c>
      <c r="B40" s="516"/>
      <c r="C40" s="519">
        <v>13837</v>
      </c>
      <c r="D40" s="519">
        <v>1520</v>
      </c>
      <c r="E40" s="519">
        <v>1902</v>
      </c>
      <c r="F40" s="518">
        <v>199</v>
      </c>
      <c r="G40" s="516"/>
      <c r="H40" s="519">
        <v>17458</v>
      </c>
      <c r="I40" s="519">
        <v>1076</v>
      </c>
      <c r="K40" s="3"/>
      <c r="L40" s="3"/>
      <c r="M40" s="19"/>
      <c r="N40" s="19"/>
      <c r="O40" s="19"/>
      <c r="P40" s="3"/>
      <c r="Q40" s="3"/>
      <c r="R40" s="19"/>
      <c r="S40" s="3"/>
    </row>
    <row r="41" spans="1:20" ht="14.25" customHeight="1">
      <c r="A41" s="516" t="s">
        <v>167</v>
      </c>
      <c r="B41" s="519">
        <v>14835</v>
      </c>
      <c r="C41" s="519">
        <v>55930</v>
      </c>
      <c r="D41" s="519">
        <v>6243</v>
      </c>
      <c r="E41" s="519">
        <v>5806</v>
      </c>
      <c r="F41" s="518"/>
      <c r="G41" s="518">
        <v>202</v>
      </c>
      <c r="H41" s="519">
        <v>83016</v>
      </c>
      <c r="I41" s="519">
        <v>40709</v>
      </c>
      <c r="K41" s="3"/>
      <c r="L41" s="19"/>
      <c r="M41" s="19"/>
      <c r="N41" s="19"/>
      <c r="O41" s="19"/>
      <c r="P41" s="3"/>
      <c r="Q41" s="3"/>
      <c r="R41" s="19"/>
      <c r="S41" s="19"/>
    </row>
    <row r="42" spans="1:20" ht="14.25" customHeight="1">
      <c r="A42" s="516" t="s">
        <v>168</v>
      </c>
      <c r="B42" s="518"/>
      <c r="C42" s="519">
        <v>24230</v>
      </c>
      <c r="D42" s="518"/>
      <c r="E42" s="519">
        <v>5739</v>
      </c>
      <c r="F42" s="518">
        <v>77</v>
      </c>
      <c r="G42" s="518"/>
      <c r="H42" s="519">
        <v>30046</v>
      </c>
      <c r="I42" s="518">
        <v>806</v>
      </c>
      <c r="K42" s="3"/>
      <c r="L42" s="3"/>
      <c r="M42" s="19"/>
      <c r="N42" s="3"/>
      <c r="O42" s="19"/>
      <c r="P42" s="3"/>
      <c r="Q42" s="3"/>
      <c r="R42" s="19"/>
      <c r="S42" s="3"/>
    </row>
    <row r="43" spans="1:20" ht="14.25" customHeight="1">
      <c r="A43" s="516" t="s">
        <v>188</v>
      </c>
      <c r="B43" s="519">
        <v>1551</v>
      </c>
      <c r="C43" s="519">
        <v>4728</v>
      </c>
      <c r="D43" s="518">
        <v>559</v>
      </c>
      <c r="E43" s="518">
        <v>904</v>
      </c>
      <c r="F43" s="518">
        <v>20</v>
      </c>
      <c r="G43" s="518">
        <v>71</v>
      </c>
      <c r="H43" s="519">
        <v>7833</v>
      </c>
      <c r="I43" s="519">
        <v>1211</v>
      </c>
      <c r="K43" s="3"/>
      <c r="L43" s="19"/>
      <c r="M43" s="19"/>
      <c r="N43" s="3"/>
      <c r="O43" s="19"/>
      <c r="P43" s="3"/>
      <c r="Q43" s="3"/>
      <c r="R43" s="19"/>
      <c r="S43" s="3"/>
    </row>
    <row r="44" spans="1:20" ht="14.25" customHeight="1">
      <c r="A44" s="516" t="s">
        <v>170</v>
      </c>
      <c r="B44" s="519">
        <v>9896</v>
      </c>
      <c r="C44" s="519">
        <v>30321</v>
      </c>
      <c r="D44" s="519">
        <v>4438</v>
      </c>
      <c r="E44" s="519">
        <v>6355</v>
      </c>
      <c r="F44" s="518">
        <v>248</v>
      </c>
      <c r="G44" s="518"/>
      <c r="H44" s="519">
        <v>51258</v>
      </c>
      <c r="I44" s="519">
        <v>3362</v>
      </c>
      <c r="K44" s="3"/>
      <c r="L44" s="19"/>
      <c r="M44" s="19"/>
      <c r="N44" s="19"/>
      <c r="O44" s="19"/>
      <c r="P44" s="3"/>
      <c r="Q44" s="3"/>
      <c r="R44" s="19"/>
      <c r="S44" s="19"/>
    </row>
    <row r="45" spans="1:20" ht="14.25" customHeight="1">
      <c r="A45" s="516" t="s">
        <v>171</v>
      </c>
      <c r="B45" s="519">
        <v>5379</v>
      </c>
      <c r="C45" s="519">
        <v>20418</v>
      </c>
      <c r="D45" s="519">
        <v>1563</v>
      </c>
      <c r="E45" s="519">
        <v>2287</v>
      </c>
      <c r="F45" s="518">
        <v>261</v>
      </c>
      <c r="G45" s="518"/>
      <c r="H45" s="519">
        <v>29908</v>
      </c>
      <c r="I45" s="519">
        <v>12565</v>
      </c>
      <c r="K45" s="3"/>
      <c r="L45" s="19"/>
      <c r="M45" s="19"/>
      <c r="N45" s="19"/>
      <c r="O45" s="19"/>
      <c r="P45" s="3"/>
      <c r="Q45" s="3"/>
      <c r="R45" s="19"/>
      <c r="S45" s="19"/>
    </row>
    <row r="46" spans="1:20" ht="14.25" customHeight="1">
      <c r="A46" s="516" t="s">
        <v>172</v>
      </c>
      <c r="B46" s="519">
        <v>1511</v>
      </c>
      <c r="C46" s="519">
        <v>3714</v>
      </c>
      <c r="D46" s="518">
        <v>512</v>
      </c>
      <c r="E46" s="518">
        <v>580</v>
      </c>
      <c r="F46" s="518">
        <v>15</v>
      </c>
      <c r="G46" s="518">
        <v>82</v>
      </c>
      <c r="H46" s="519">
        <v>6414</v>
      </c>
      <c r="I46" s="518">
        <v>156</v>
      </c>
      <c r="K46" s="3"/>
      <c r="L46" s="19"/>
      <c r="M46" s="19"/>
      <c r="N46" s="3"/>
      <c r="O46" s="3"/>
      <c r="P46" s="3"/>
      <c r="Q46" s="3"/>
      <c r="R46" s="19"/>
      <c r="S46" s="3"/>
    </row>
    <row r="47" spans="1:20" ht="12.75" customHeight="1">
      <c r="A47" s="337"/>
      <c r="B47" s="342"/>
      <c r="C47" s="342"/>
      <c r="D47" s="341"/>
      <c r="E47" s="341"/>
      <c r="F47" s="484"/>
      <c r="G47" s="341"/>
      <c r="H47" s="342"/>
      <c r="I47" s="341"/>
      <c r="J47" s="3"/>
    </row>
    <row r="48" spans="1:20" ht="12.75" customHeight="1">
      <c r="A48" s="266" t="s">
        <v>434</v>
      </c>
      <c r="B48" s="41"/>
      <c r="C48" s="41"/>
      <c r="D48" s="41"/>
      <c r="E48" s="41"/>
      <c r="F48" s="485"/>
      <c r="G48" s="41"/>
      <c r="H48" s="79"/>
      <c r="L48" s="70"/>
      <c r="M48" s="70"/>
      <c r="N48" s="70"/>
      <c r="O48" s="70"/>
      <c r="P48" s="70"/>
      <c r="Q48" s="70"/>
      <c r="R48" s="70"/>
      <c r="S48" s="70"/>
      <c r="T48" s="70"/>
    </row>
    <row r="49" spans="1:9" ht="12.75" customHeight="1">
      <c r="A49" s="3"/>
      <c r="B49" s="41"/>
      <c r="C49" s="41"/>
      <c r="D49" s="41"/>
      <c r="E49" s="41"/>
      <c r="F49" s="485"/>
      <c r="G49" s="41"/>
      <c r="H49" s="79"/>
    </row>
    <row r="50" spans="1:9" ht="14.25" customHeight="1">
      <c r="A50" s="8" t="s">
        <v>11</v>
      </c>
      <c r="B50" s="42">
        <f>MEDIAN(B4:B46,'Registered Members A-L'!B4:B50)</f>
        <v>3716.5</v>
      </c>
      <c r="C50" s="42">
        <f>MEDIAN(C4:C46,'Registered Members A-L'!C4:C50)</f>
        <v>14659</v>
      </c>
      <c r="D50" s="42">
        <f>MEDIAN(D4:D46,'Registered Members A-L'!D4:D50)</f>
        <v>1151</v>
      </c>
      <c r="E50" s="42">
        <f>MEDIAN(E4:E46,'Registered Members A-L'!E4:E50)</f>
        <v>2123</v>
      </c>
      <c r="F50" s="42">
        <f>MEDIAN(F4:F46,'Registered Members A-L'!F4:F50)</f>
        <v>75</v>
      </c>
      <c r="G50" s="42">
        <f>MEDIAN(G4:G46,'Registered Members A-L'!G4:G50)</f>
        <v>154.5</v>
      </c>
      <c r="H50" s="42">
        <f>MEDIAN(H4:H46,'Registered Members A-L'!H4:H50)</f>
        <v>22333.5</v>
      </c>
      <c r="I50" s="42">
        <f>MEDIAN(I4:I46,'Registered Members A-L'!I4:I50)</f>
        <v>1280.5</v>
      </c>
    </row>
    <row r="51" spans="1:9" ht="14.25" customHeight="1">
      <c r="A51" s="8" t="s">
        <v>10</v>
      </c>
      <c r="B51" s="42">
        <f>AVERAGE(B4:B46,'Registered Members A-L'!B4:B50)</f>
        <v>6046.1025641025644</v>
      </c>
      <c r="C51" s="42">
        <f>AVERAGE(C4:C46,'Registered Members A-L'!C4:C50)</f>
        <v>23793.8</v>
      </c>
      <c r="D51" s="42">
        <f>AVERAGE(D4:D46,'Registered Members A-L'!D4:D50)</f>
        <v>2225.4078947368421</v>
      </c>
      <c r="E51" s="42">
        <f>AVERAGE(E4:E46,'Registered Members A-L'!E4:E50)</f>
        <v>3574.0337078651687</v>
      </c>
      <c r="F51" s="42">
        <f>AVERAGE(F4:F46,'Registered Members A-L'!F4:F50)</f>
        <v>135.77108433734941</v>
      </c>
      <c r="G51" s="42">
        <f>AVERAGE(G4:G46,'Registered Members A-L'!G4:G50)</f>
        <v>512.59259259259261</v>
      </c>
      <c r="H51" s="42">
        <f>AVERAGE(H4:H46,'Registered Members A-L'!H4:H50)</f>
        <v>34880.077777777777</v>
      </c>
      <c r="I51" s="42">
        <f>AVERAGE(I4:I46,'Registered Members A-L'!I4:I50)</f>
        <v>6267.318181818182</v>
      </c>
    </row>
    <row r="52" spans="1:9" ht="14.25" customHeight="1">
      <c r="A52" s="8" t="s">
        <v>237</v>
      </c>
      <c r="B52" s="42">
        <f>SUM(B4:B46,'Registered Members A-L'!B4:B50)</f>
        <v>471596</v>
      </c>
      <c r="C52" s="42">
        <f>SUM(C4:C46,'Registered Members A-L'!C4:C50)</f>
        <v>2141442</v>
      </c>
      <c r="D52" s="42">
        <f>SUM(D4:D46,'Registered Members A-L'!D4:D50)</f>
        <v>169131</v>
      </c>
      <c r="E52" s="42">
        <f>SUM(E4:E46,'Registered Members A-L'!E4:E50)</f>
        <v>318089</v>
      </c>
      <c r="F52" s="42">
        <f>SUM(F4:F46,'Registered Members A-L'!F4:F50)</f>
        <v>11269</v>
      </c>
      <c r="G52" s="42">
        <f>SUM(G4:G46,'Registered Members A-L'!G4:G50)</f>
        <v>27680</v>
      </c>
      <c r="H52" s="42">
        <f>SUM(H4:H46,'Registered Members A-L'!H4:H50)</f>
        <v>3139207</v>
      </c>
      <c r="I52" s="42">
        <f>SUM(I4:I46,'Registered Members A-L'!I4:I50)</f>
        <v>551524</v>
      </c>
    </row>
    <row r="53" spans="1:9" ht="14.25" customHeight="1">
      <c r="H53" s="202"/>
    </row>
    <row r="54" spans="1:9" ht="14.25" customHeight="1">
      <c r="B54" s="287"/>
      <c r="C54" s="287"/>
      <c r="D54" s="287"/>
      <c r="E54" s="287"/>
      <c r="F54" s="287"/>
      <c r="G54" s="287"/>
      <c r="H54" s="287"/>
      <c r="I54" s="287"/>
    </row>
    <row r="55" spans="1:9" ht="14.25" customHeight="1">
      <c r="B55" s="287"/>
      <c r="C55" s="287"/>
      <c r="D55" s="287"/>
      <c r="E55" s="287"/>
      <c r="F55" s="287"/>
      <c r="G55" s="287"/>
      <c r="H55" s="287"/>
      <c r="I55" s="287"/>
    </row>
    <row r="56" spans="1:9" ht="14.25" customHeight="1">
      <c r="B56" s="287"/>
      <c r="C56" s="287"/>
      <c r="D56" s="287"/>
      <c r="E56" s="287"/>
      <c r="F56" s="287"/>
      <c r="G56" s="287"/>
      <c r="H56" s="287"/>
      <c r="I56" s="287"/>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colBreaks count="1" manualBreakCount="1">
    <brk id="9" max="61"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
  <sheetViews>
    <sheetView zoomScaleNormal="100" workbookViewId="0">
      <selection activeCell="J2" sqref="J2"/>
    </sheetView>
  </sheetViews>
  <sheetFormatPr defaultColWidth="8.85546875" defaultRowHeight="12.75"/>
  <sheetData>
    <row r="1" spans="1:9">
      <c r="A1" s="585" t="s">
        <v>178</v>
      </c>
      <c r="B1" s="585"/>
      <c r="C1" s="585"/>
      <c r="D1" s="585"/>
      <c r="E1" s="585"/>
      <c r="F1" s="585"/>
      <c r="G1" s="585"/>
      <c r="H1" s="585"/>
      <c r="I1" s="585"/>
    </row>
    <row r="2" spans="1:9">
      <c r="A2" s="585"/>
      <c r="B2" s="585"/>
      <c r="C2" s="585"/>
      <c r="D2" s="585"/>
      <c r="E2" s="585"/>
      <c r="F2" s="585"/>
      <c r="G2" s="585"/>
      <c r="H2" s="585"/>
      <c r="I2" s="585"/>
    </row>
  </sheetData>
  <mergeCells count="1">
    <mergeCell ref="A1:I2"/>
  </mergeCells>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Q112"/>
  <sheetViews>
    <sheetView zoomScaleNormal="100" workbookViewId="0">
      <pane ySplit="3" topLeftCell="A4" activePane="bottomLeft" state="frozen"/>
      <selection activeCell="J2" sqref="J2"/>
      <selection pane="bottomLeft" activeCell="L2" sqref="L2"/>
    </sheetView>
  </sheetViews>
  <sheetFormatPr defaultRowHeight="14.25" customHeight="1"/>
  <cols>
    <col min="1" max="1" width="15.140625" customWidth="1"/>
    <col min="2" max="2" width="8" customWidth="1"/>
    <col min="3" max="3" width="8.7109375" bestFit="1" customWidth="1"/>
    <col min="4" max="4" width="1.42578125" customWidth="1"/>
    <col min="5" max="5" width="13" customWidth="1"/>
    <col min="6" max="6" width="8.28515625" bestFit="1" customWidth="1"/>
    <col min="7" max="7" width="8.28515625" customWidth="1"/>
    <col min="8" max="8" width="1.140625" customWidth="1"/>
    <col min="9" max="9" width="15" customWidth="1"/>
    <col min="10" max="10" width="8.28515625" bestFit="1" customWidth="1"/>
    <col min="11" max="11" width="8.7109375" customWidth="1"/>
    <col min="12" max="12" width="17.85546875" customWidth="1"/>
    <col min="13" max="13" width="18.140625" bestFit="1" customWidth="1"/>
    <col min="14" max="14" width="11.5703125" style="3" customWidth="1"/>
    <col min="15" max="15" width="10.85546875" customWidth="1"/>
    <col min="17" max="17" width="7.7109375" bestFit="1" customWidth="1"/>
    <col min="19" max="19" width="13" bestFit="1" customWidth="1"/>
    <col min="24" max="24" width="16.5703125" bestFit="1" customWidth="1"/>
    <col min="26" max="26" width="9" bestFit="1" customWidth="1"/>
  </cols>
  <sheetData>
    <row r="1" spans="1:15" ht="16.5" customHeight="1">
      <c r="A1" s="10" t="s">
        <v>435</v>
      </c>
      <c r="B1" s="39"/>
      <c r="C1" s="39"/>
      <c r="D1" s="39"/>
      <c r="F1" s="39"/>
      <c r="G1" s="39"/>
      <c r="H1" s="39"/>
      <c r="J1" s="39"/>
    </row>
    <row r="2" spans="1:15" ht="13.5" customHeight="1">
      <c r="A2" s="10"/>
      <c r="B2" s="39"/>
      <c r="C2" s="39"/>
      <c r="D2" s="39"/>
      <c r="F2" s="39"/>
      <c r="G2" s="39"/>
      <c r="H2" s="39"/>
      <c r="J2" s="39"/>
    </row>
    <row r="3" spans="1:15" ht="36">
      <c r="A3" s="183"/>
      <c r="B3" s="395" t="s">
        <v>436</v>
      </c>
      <c r="C3" s="395" t="s">
        <v>437</v>
      </c>
      <c r="D3" s="395"/>
      <c r="E3" s="183"/>
      <c r="F3" s="395" t="s">
        <v>436</v>
      </c>
      <c r="G3" s="395" t="s">
        <v>437</v>
      </c>
      <c r="H3" s="395"/>
      <c r="I3" s="183"/>
      <c r="J3" s="395" t="s">
        <v>436</v>
      </c>
      <c r="K3" s="395" t="s">
        <v>437</v>
      </c>
      <c r="L3" s="395"/>
      <c r="M3" s="398"/>
      <c r="N3" s="340"/>
      <c r="O3" s="340"/>
    </row>
    <row r="4" spans="1:15" ht="22.5">
      <c r="A4" s="3" t="s">
        <v>24</v>
      </c>
      <c r="B4" s="338">
        <v>6553</v>
      </c>
      <c r="C4" s="338">
        <v>18474</v>
      </c>
      <c r="D4" s="338"/>
      <c r="E4" s="3" t="s">
        <v>82</v>
      </c>
      <c r="F4" s="337">
        <v>97</v>
      </c>
      <c r="G4" s="338">
        <v>2546</v>
      </c>
      <c r="H4" s="338"/>
      <c r="I4" s="580" t="s">
        <v>133</v>
      </c>
      <c r="J4" s="337">
        <v>621</v>
      </c>
      <c r="K4" s="338">
        <v>35167</v>
      </c>
      <c r="L4" s="3"/>
      <c r="M4" s="337"/>
      <c r="N4" s="337"/>
      <c r="O4" s="338"/>
    </row>
    <row r="5" spans="1:15" ht="14.25" customHeight="1">
      <c r="A5" s="3" t="s">
        <v>185</v>
      </c>
      <c r="B5" s="337">
        <v>125</v>
      </c>
      <c r="C5" s="338">
        <v>10969</v>
      </c>
      <c r="D5" s="338"/>
      <c r="E5" s="3" t="s">
        <v>83</v>
      </c>
      <c r="F5" s="337">
        <v>976</v>
      </c>
      <c r="G5" s="338">
        <v>10160</v>
      </c>
      <c r="H5" s="338"/>
      <c r="I5" s="3" t="s">
        <v>134</v>
      </c>
      <c r="J5" s="338">
        <v>2120</v>
      </c>
      <c r="K5" s="338">
        <v>26417</v>
      </c>
      <c r="L5" s="3"/>
      <c r="M5" s="337"/>
      <c r="N5" s="338"/>
      <c r="O5" s="338"/>
    </row>
    <row r="6" spans="1:15" ht="14.25" customHeight="1">
      <c r="A6" s="3" t="s">
        <v>26</v>
      </c>
      <c r="B6" s="337">
        <v>825</v>
      </c>
      <c r="C6" s="338">
        <v>17633</v>
      </c>
      <c r="D6" s="338"/>
      <c r="E6" s="3" t="s">
        <v>85</v>
      </c>
      <c r="F6" s="337">
        <v>427</v>
      </c>
      <c r="G6" s="338">
        <v>6507</v>
      </c>
      <c r="H6" s="338"/>
      <c r="I6" s="405" t="s">
        <v>135</v>
      </c>
      <c r="J6" s="337">
        <v>924</v>
      </c>
      <c r="K6" s="338">
        <v>16960</v>
      </c>
      <c r="L6" s="3"/>
      <c r="M6" s="337"/>
      <c r="N6" s="337"/>
      <c r="O6" s="338"/>
    </row>
    <row r="7" spans="1:15" ht="14.25" customHeight="1">
      <c r="A7" s="3" t="s">
        <v>28</v>
      </c>
      <c r="B7" s="337"/>
      <c r="C7" s="337">
        <v>707</v>
      </c>
      <c r="D7" s="337"/>
      <c r="E7" s="3" t="s">
        <v>86</v>
      </c>
      <c r="F7" s="337">
        <v>25</v>
      </c>
      <c r="G7" s="338">
        <v>1749</v>
      </c>
      <c r="H7" s="338"/>
      <c r="I7" s="3" t="s">
        <v>139</v>
      </c>
      <c r="J7" s="338">
        <v>10613</v>
      </c>
      <c r="K7" s="338">
        <v>43694</v>
      </c>
      <c r="L7" s="3"/>
      <c r="M7" s="337"/>
      <c r="N7" s="338"/>
      <c r="O7" s="338"/>
    </row>
    <row r="8" spans="1:15" ht="14.25" customHeight="1">
      <c r="A8" s="3" t="s">
        <v>29</v>
      </c>
      <c r="B8" s="337">
        <v>791</v>
      </c>
      <c r="C8" s="338">
        <v>11754</v>
      </c>
      <c r="D8" s="338"/>
      <c r="E8" s="6" t="s">
        <v>88</v>
      </c>
      <c r="F8" s="337">
        <v>890</v>
      </c>
      <c r="G8" s="338">
        <v>23150</v>
      </c>
      <c r="H8" s="338"/>
      <c r="I8" s="3" t="s">
        <v>140</v>
      </c>
      <c r="J8" s="337">
        <v>720</v>
      </c>
      <c r="K8" s="338">
        <v>11121</v>
      </c>
      <c r="L8" s="6"/>
      <c r="M8" s="337"/>
      <c r="N8" s="337"/>
      <c r="O8" s="338"/>
    </row>
    <row r="9" spans="1:15" ht="14.25" customHeight="1">
      <c r="A9" s="3" t="s">
        <v>31</v>
      </c>
      <c r="B9" s="341" t="s">
        <v>438</v>
      </c>
      <c r="C9" s="341" t="s">
        <v>438</v>
      </c>
      <c r="D9" s="337"/>
      <c r="E9" s="3" t="s">
        <v>89</v>
      </c>
      <c r="F9" s="337">
        <v>6</v>
      </c>
      <c r="G9" s="338">
        <v>1329</v>
      </c>
      <c r="H9" s="338"/>
      <c r="I9" s="3" t="s">
        <v>141</v>
      </c>
      <c r="J9" s="338">
        <v>24873</v>
      </c>
      <c r="K9" s="338">
        <v>45913</v>
      </c>
      <c r="L9" s="3"/>
      <c r="M9" s="337"/>
      <c r="N9" s="338"/>
      <c r="O9" s="338"/>
    </row>
    <row r="10" spans="1:15" ht="14.25" customHeight="1">
      <c r="A10" s="3" t="s">
        <v>32</v>
      </c>
      <c r="B10" s="337">
        <v>744</v>
      </c>
      <c r="C10" s="338">
        <v>10523</v>
      </c>
      <c r="D10" s="338"/>
      <c r="E10" s="3" t="s">
        <v>186</v>
      </c>
      <c r="F10" s="338">
        <v>30665</v>
      </c>
      <c r="G10" s="338">
        <v>54090</v>
      </c>
      <c r="H10" s="338"/>
      <c r="I10" s="3" t="s">
        <v>142</v>
      </c>
      <c r="J10" s="338">
        <v>4092</v>
      </c>
      <c r="K10" s="338">
        <v>17649</v>
      </c>
      <c r="L10" s="3"/>
      <c r="M10" s="337"/>
      <c r="N10" s="338"/>
      <c r="O10" s="338"/>
    </row>
    <row r="11" spans="1:15" ht="14.25" customHeight="1">
      <c r="A11" s="3" t="s">
        <v>34</v>
      </c>
      <c r="B11" s="337">
        <v>469</v>
      </c>
      <c r="C11" s="338">
        <v>6747</v>
      </c>
      <c r="D11" s="338"/>
      <c r="E11" s="3" t="s">
        <v>91</v>
      </c>
      <c r="F11" s="337">
        <v>78</v>
      </c>
      <c r="G11" s="338">
        <v>5064</v>
      </c>
      <c r="H11" s="338"/>
      <c r="I11" s="3" t="s">
        <v>143</v>
      </c>
      <c r="J11" s="337">
        <v>554</v>
      </c>
      <c r="K11" s="338">
        <v>38904</v>
      </c>
      <c r="L11" s="3"/>
      <c r="M11" s="337"/>
      <c r="N11" s="337"/>
      <c r="O11" s="338"/>
    </row>
    <row r="12" spans="1:15" ht="14.25" customHeight="1">
      <c r="A12" s="3" t="s">
        <v>36</v>
      </c>
      <c r="B12" s="337">
        <v>235</v>
      </c>
      <c r="C12" s="338">
        <v>2941</v>
      </c>
      <c r="D12" s="338"/>
      <c r="E12" s="3" t="s">
        <v>92</v>
      </c>
      <c r="F12" s="338">
        <v>11027</v>
      </c>
      <c r="G12" s="338">
        <v>49544</v>
      </c>
      <c r="H12" s="338"/>
      <c r="I12" s="3" t="s">
        <v>144</v>
      </c>
      <c r="J12" s="338">
        <v>1350</v>
      </c>
      <c r="K12" s="338">
        <v>6378</v>
      </c>
      <c r="L12" s="3"/>
      <c r="M12" s="337"/>
      <c r="N12" s="338"/>
      <c r="O12" s="338"/>
    </row>
    <row r="13" spans="1:15" ht="14.25" customHeight="1">
      <c r="A13" s="3" t="s">
        <v>37</v>
      </c>
      <c r="B13" s="338">
        <v>16999</v>
      </c>
      <c r="C13" s="338">
        <v>81779</v>
      </c>
      <c r="D13" s="338"/>
      <c r="E13" s="3" t="s">
        <v>94</v>
      </c>
      <c r="F13" s="337">
        <v>924</v>
      </c>
      <c r="G13" s="338">
        <v>6264</v>
      </c>
      <c r="H13" s="338"/>
      <c r="I13" s="3" t="s">
        <v>146</v>
      </c>
      <c r="J13" s="337">
        <v>184</v>
      </c>
      <c r="K13" s="338">
        <v>6099</v>
      </c>
      <c r="L13" s="3"/>
      <c r="M13" s="337"/>
      <c r="N13" s="337"/>
      <c r="O13" s="338"/>
    </row>
    <row r="14" spans="1:15" ht="14.25" customHeight="1">
      <c r="A14" s="3" t="s">
        <v>38</v>
      </c>
      <c r="B14" s="337">
        <v>32</v>
      </c>
      <c r="C14" s="338">
        <v>1886</v>
      </c>
      <c r="D14" s="338"/>
      <c r="E14" s="3" t="s">
        <v>187</v>
      </c>
      <c r="F14" s="338">
        <v>29341</v>
      </c>
      <c r="G14" s="338">
        <v>90638</v>
      </c>
      <c r="H14" s="338"/>
      <c r="I14" s="3" t="s">
        <v>147</v>
      </c>
      <c r="J14" s="337">
        <v>96</v>
      </c>
      <c r="K14" s="338">
        <v>4329</v>
      </c>
      <c r="L14" s="3"/>
      <c r="M14" s="337"/>
      <c r="N14" s="337"/>
      <c r="O14" s="338"/>
    </row>
    <row r="15" spans="1:15" ht="14.25" customHeight="1">
      <c r="A15" s="3" t="s">
        <v>39</v>
      </c>
      <c r="B15" s="337">
        <v>61</v>
      </c>
      <c r="C15" s="338">
        <v>1724</v>
      </c>
      <c r="D15" s="338"/>
      <c r="E15" s="3" t="s">
        <v>97</v>
      </c>
      <c r="F15" s="337">
        <v>659</v>
      </c>
      <c r="G15" s="338">
        <v>6641</v>
      </c>
      <c r="H15" s="338"/>
      <c r="I15" s="3" t="s">
        <v>148</v>
      </c>
      <c r="J15" s="338">
        <v>6249</v>
      </c>
      <c r="K15" s="338">
        <v>14072</v>
      </c>
      <c r="L15" s="3"/>
      <c r="M15" s="337"/>
      <c r="N15" s="338"/>
      <c r="O15" s="338"/>
    </row>
    <row r="16" spans="1:15" ht="14.25" customHeight="1">
      <c r="A16" s="3" t="s">
        <v>41</v>
      </c>
      <c r="B16" s="338">
        <v>1600</v>
      </c>
      <c r="C16" s="338">
        <v>39186</v>
      </c>
      <c r="D16" s="338"/>
      <c r="E16" s="3" t="s">
        <v>98</v>
      </c>
      <c r="F16" s="337">
        <v>45</v>
      </c>
      <c r="G16" s="338">
        <v>1687</v>
      </c>
      <c r="H16" s="338"/>
      <c r="I16" s="3" t="s">
        <v>149</v>
      </c>
      <c r="J16" s="338">
        <v>5380</v>
      </c>
      <c r="K16" s="338">
        <v>62027</v>
      </c>
      <c r="L16" s="3"/>
      <c r="M16" s="337"/>
      <c r="N16" s="338"/>
      <c r="O16" s="338"/>
    </row>
    <row r="17" spans="1:15" ht="14.25" customHeight="1">
      <c r="A17" s="3" t="s">
        <v>42</v>
      </c>
      <c r="B17" s="337">
        <v>4</v>
      </c>
      <c r="C17" s="337">
        <v>466</v>
      </c>
      <c r="D17" s="338"/>
      <c r="E17" s="3" t="s">
        <v>99</v>
      </c>
      <c r="F17" s="337">
        <v>511</v>
      </c>
      <c r="G17" s="338">
        <v>11326</v>
      </c>
      <c r="H17" s="338"/>
      <c r="I17" s="3" t="s">
        <v>151</v>
      </c>
      <c r="J17" s="338">
        <v>28216</v>
      </c>
      <c r="K17" s="338">
        <v>57832</v>
      </c>
      <c r="L17" s="3"/>
      <c r="M17" s="337"/>
      <c r="N17" s="338"/>
      <c r="O17" s="338"/>
    </row>
    <row r="18" spans="1:15" ht="14.25" customHeight="1">
      <c r="A18" s="3" t="s">
        <v>43</v>
      </c>
      <c r="B18" s="337">
        <v>42</v>
      </c>
      <c r="C18" s="337">
        <v>648</v>
      </c>
      <c r="D18" s="337"/>
      <c r="E18" s="3" t="s">
        <v>100</v>
      </c>
      <c r="F18" s="337">
        <v>634</v>
      </c>
      <c r="G18" s="338">
        <v>11596</v>
      </c>
      <c r="H18" s="338"/>
      <c r="I18" s="3" t="s">
        <v>152</v>
      </c>
      <c r="J18" s="338">
        <v>1830</v>
      </c>
      <c r="K18" s="338">
        <v>43974</v>
      </c>
      <c r="L18" s="3"/>
      <c r="M18" s="337"/>
      <c r="N18" s="338"/>
      <c r="O18" s="338"/>
    </row>
    <row r="19" spans="1:15" ht="14.25" customHeight="1">
      <c r="A19" s="3" t="s">
        <v>45</v>
      </c>
      <c r="B19" s="337">
        <v>2</v>
      </c>
      <c r="C19" s="337">
        <v>98</v>
      </c>
      <c r="D19" s="337"/>
      <c r="E19" s="3" t="s">
        <v>101</v>
      </c>
      <c r="F19" s="338">
        <v>14056</v>
      </c>
      <c r="G19" s="338">
        <v>34481</v>
      </c>
      <c r="H19" s="338"/>
      <c r="I19" s="3" t="s">
        <v>153</v>
      </c>
      <c r="J19" s="337">
        <v>120</v>
      </c>
      <c r="K19" s="338">
        <v>1561</v>
      </c>
      <c r="L19" s="3"/>
      <c r="M19" s="337"/>
      <c r="N19" s="337"/>
      <c r="O19" s="338"/>
    </row>
    <row r="20" spans="1:15" ht="14.25" customHeight="1">
      <c r="A20" s="3" t="s">
        <v>47</v>
      </c>
      <c r="B20" s="337">
        <v>546</v>
      </c>
      <c r="C20" s="338">
        <v>5671</v>
      </c>
      <c r="D20" s="338"/>
      <c r="E20" s="3" t="s">
        <v>102</v>
      </c>
      <c r="F20" s="337">
        <v>252</v>
      </c>
      <c r="G20" s="338">
        <v>4564</v>
      </c>
      <c r="H20" s="338"/>
      <c r="I20" s="3" t="s">
        <v>154</v>
      </c>
      <c r="J20" s="337">
        <v>124</v>
      </c>
      <c r="K20" s="338">
        <v>2031</v>
      </c>
      <c r="L20" s="3"/>
      <c r="M20" s="337"/>
      <c r="N20" s="337"/>
      <c r="O20" s="338"/>
    </row>
    <row r="21" spans="1:15" ht="14.25" customHeight="1">
      <c r="A21" s="3" t="s">
        <v>49</v>
      </c>
      <c r="B21" s="338">
        <v>7112</v>
      </c>
      <c r="C21" s="338">
        <v>10891</v>
      </c>
      <c r="D21" s="338"/>
      <c r="E21" s="3" t="s">
        <v>103</v>
      </c>
      <c r="F21" s="337">
        <v>18</v>
      </c>
      <c r="G21" s="338">
        <v>3132</v>
      </c>
      <c r="H21" s="338"/>
      <c r="I21" s="3" t="s">
        <v>155</v>
      </c>
      <c r="J21" s="338">
        <v>1100</v>
      </c>
      <c r="K21" s="338">
        <v>26555</v>
      </c>
      <c r="L21" s="3"/>
      <c r="M21" s="337"/>
      <c r="N21" s="338"/>
      <c r="O21" s="338"/>
    </row>
    <row r="22" spans="1:15" ht="14.25" customHeight="1">
      <c r="A22" s="3" t="s">
        <v>50</v>
      </c>
      <c r="B22" s="337">
        <v>528</v>
      </c>
      <c r="C22" s="338">
        <v>19228</v>
      </c>
      <c r="D22" s="338"/>
      <c r="E22" s="3" t="s">
        <v>105</v>
      </c>
      <c r="F22" s="338">
        <v>8677</v>
      </c>
      <c r="G22" s="338">
        <v>54270</v>
      </c>
      <c r="H22" s="338"/>
      <c r="I22" s="3" t="s">
        <v>156</v>
      </c>
      <c r="J22" s="337">
        <v>314</v>
      </c>
      <c r="K22" s="338">
        <v>4748</v>
      </c>
      <c r="L22" s="3"/>
      <c r="M22" s="337"/>
      <c r="N22" s="337"/>
      <c r="O22" s="338"/>
    </row>
    <row r="23" spans="1:15" ht="14.25" customHeight="1">
      <c r="A23" s="3" t="s">
        <v>51</v>
      </c>
      <c r="B23" s="337">
        <v>188</v>
      </c>
      <c r="C23" s="338">
        <v>1835</v>
      </c>
      <c r="D23" s="338"/>
      <c r="E23" s="3" t="s">
        <v>106</v>
      </c>
      <c r="F23" s="338">
        <v>9213</v>
      </c>
      <c r="G23" s="338">
        <v>15344</v>
      </c>
      <c r="H23" s="338"/>
      <c r="I23" s="3" t="s">
        <v>157</v>
      </c>
      <c r="J23" s="337">
        <v>49</v>
      </c>
      <c r="K23" s="338">
        <v>2138</v>
      </c>
      <c r="L23" s="3"/>
      <c r="M23" s="337"/>
      <c r="N23" s="337"/>
      <c r="O23" s="338"/>
    </row>
    <row r="24" spans="1:15" ht="14.25" customHeight="1">
      <c r="A24" s="3" t="s">
        <v>52</v>
      </c>
      <c r="B24" s="338">
        <v>15210</v>
      </c>
      <c r="C24" s="338">
        <v>51999</v>
      </c>
      <c r="D24" s="338"/>
      <c r="E24" s="3" t="s">
        <v>107</v>
      </c>
      <c r="F24" s="337">
        <v>317</v>
      </c>
      <c r="G24" s="338">
        <v>3032</v>
      </c>
      <c r="H24" s="338"/>
      <c r="I24" s="3" t="s">
        <v>158</v>
      </c>
      <c r="J24" s="337">
        <v>33</v>
      </c>
      <c r="K24" s="338">
        <v>3397</v>
      </c>
      <c r="L24" s="3"/>
      <c r="M24" s="337"/>
      <c r="N24" s="337"/>
      <c r="O24" s="338"/>
    </row>
    <row r="25" spans="1:15" ht="14.25" customHeight="1">
      <c r="A25" s="3" t="s">
        <v>54</v>
      </c>
      <c r="B25" s="338">
        <v>10370</v>
      </c>
      <c r="C25" s="338">
        <v>69039</v>
      </c>
      <c r="D25" s="338"/>
      <c r="E25" s="3" t="s">
        <v>108</v>
      </c>
      <c r="F25" s="337">
        <v>764</v>
      </c>
      <c r="G25" s="338">
        <v>16093</v>
      </c>
      <c r="H25" s="338"/>
      <c r="I25" s="3" t="s">
        <v>159</v>
      </c>
      <c r="J25" s="338">
        <v>1625</v>
      </c>
      <c r="K25" s="338">
        <v>19218</v>
      </c>
      <c r="L25" s="3"/>
      <c r="M25" s="337"/>
      <c r="N25" s="338"/>
      <c r="O25" s="338"/>
    </row>
    <row r="26" spans="1:15" ht="14.25" customHeight="1">
      <c r="A26" s="3" t="s">
        <v>56</v>
      </c>
      <c r="B26" s="338">
        <v>11122</v>
      </c>
      <c r="C26" s="338">
        <v>29410</v>
      </c>
      <c r="D26" s="338"/>
      <c r="E26" s="3" t="s">
        <v>109</v>
      </c>
      <c r="F26" s="337">
        <v>337</v>
      </c>
      <c r="G26" s="338">
        <v>6465</v>
      </c>
      <c r="H26" s="338"/>
      <c r="I26" s="3" t="s">
        <v>160</v>
      </c>
      <c r="J26" s="337">
        <v>34</v>
      </c>
      <c r="K26" s="338">
        <v>1931</v>
      </c>
      <c r="L26" s="3"/>
      <c r="M26" s="337"/>
      <c r="N26" s="337"/>
      <c r="O26" s="338"/>
    </row>
    <row r="27" spans="1:15" ht="14.25" customHeight="1">
      <c r="A27" s="580" t="s">
        <v>57</v>
      </c>
      <c r="B27" s="338">
        <v>14742</v>
      </c>
      <c r="C27" s="338">
        <v>87880</v>
      </c>
      <c r="D27" s="338"/>
      <c r="E27" s="3" t="s">
        <v>110</v>
      </c>
      <c r="F27" s="338">
        <v>13736</v>
      </c>
      <c r="G27" s="338">
        <v>48702</v>
      </c>
      <c r="H27" s="338"/>
      <c r="I27" s="3" t="s">
        <v>161</v>
      </c>
      <c r="J27" s="337">
        <v>1</v>
      </c>
      <c r="K27" s="337">
        <v>294</v>
      </c>
      <c r="L27" s="3"/>
      <c r="M27" s="337"/>
      <c r="N27" s="337"/>
      <c r="O27" s="337"/>
    </row>
    <row r="28" spans="1:15" ht="14.25" customHeight="1">
      <c r="A28" s="3" t="s">
        <v>58</v>
      </c>
      <c r="B28" s="337">
        <v>55</v>
      </c>
      <c r="C28" s="338">
        <v>1190</v>
      </c>
      <c r="D28" s="338"/>
      <c r="E28" s="3" t="s">
        <v>111</v>
      </c>
      <c r="F28" s="337">
        <v>176</v>
      </c>
      <c r="G28" s="338">
        <v>5280</v>
      </c>
      <c r="H28" s="338"/>
      <c r="I28" s="3" t="s">
        <v>162</v>
      </c>
      <c r="J28" s="337">
        <v>6</v>
      </c>
      <c r="K28" s="337">
        <v>871</v>
      </c>
      <c r="L28" s="3"/>
      <c r="M28" s="337"/>
      <c r="N28" s="337"/>
      <c r="O28" s="337"/>
    </row>
    <row r="29" spans="1:15" ht="14.25" customHeight="1">
      <c r="A29" s="3" t="s">
        <v>59</v>
      </c>
      <c r="B29" s="338">
        <v>1493</v>
      </c>
      <c r="C29" s="338">
        <v>60850</v>
      </c>
      <c r="D29" s="338"/>
      <c r="E29" s="3" t="s">
        <v>112</v>
      </c>
      <c r="F29" s="337"/>
      <c r="G29" s="337">
        <v>454</v>
      </c>
      <c r="H29" s="337"/>
      <c r="I29" s="3" t="s">
        <v>163</v>
      </c>
      <c r="J29" s="337">
        <v>61</v>
      </c>
      <c r="K29" s="338">
        <v>4959</v>
      </c>
      <c r="L29" s="3"/>
      <c r="M29" s="337"/>
      <c r="N29" s="337"/>
      <c r="O29" s="338"/>
    </row>
    <row r="30" spans="1:15" ht="14.25" customHeight="1">
      <c r="A30" s="3" t="s">
        <v>60</v>
      </c>
      <c r="B30" s="338">
        <v>1086</v>
      </c>
      <c r="C30" s="338">
        <v>11033</v>
      </c>
      <c r="D30" s="338"/>
      <c r="E30" s="3" t="s">
        <v>113</v>
      </c>
      <c r="F30" s="338">
        <v>4033</v>
      </c>
      <c r="G30" s="338">
        <v>31180</v>
      </c>
      <c r="H30" s="338"/>
      <c r="I30" s="3" t="s">
        <v>164</v>
      </c>
      <c r="J30" s="338">
        <v>8195</v>
      </c>
      <c r="K30" s="338">
        <v>14437</v>
      </c>
      <c r="L30" s="3"/>
      <c r="M30" s="337"/>
      <c r="N30" s="338"/>
      <c r="O30" s="338"/>
    </row>
    <row r="31" spans="1:15" ht="14.25" customHeight="1">
      <c r="A31" s="3" t="s">
        <v>61</v>
      </c>
      <c r="B31" s="337">
        <v>994</v>
      </c>
      <c r="C31" s="338">
        <v>22082</v>
      </c>
      <c r="D31" s="338"/>
      <c r="E31" s="3" t="s">
        <v>439</v>
      </c>
      <c r="F31" s="338">
        <v>1749</v>
      </c>
      <c r="G31" s="338">
        <v>30787</v>
      </c>
      <c r="H31" s="338"/>
      <c r="I31" s="3" t="s">
        <v>165</v>
      </c>
      <c r="J31" s="337">
        <v>29</v>
      </c>
      <c r="K31" s="337">
        <v>726</v>
      </c>
      <c r="L31" s="3"/>
      <c r="M31" s="337"/>
      <c r="N31" s="337"/>
      <c r="O31" s="337"/>
    </row>
    <row r="32" spans="1:15" ht="14.25" customHeight="1">
      <c r="A32" s="3" t="s">
        <v>63</v>
      </c>
      <c r="B32" s="337">
        <v>60</v>
      </c>
      <c r="C32" s="338">
        <v>2082</v>
      </c>
      <c r="D32" s="338"/>
      <c r="E32" s="3" t="s">
        <v>115</v>
      </c>
      <c r="F32" s="337">
        <v>255</v>
      </c>
      <c r="G32" s="338">
        <v>12573</v>
      </c>
      <c r="H32" s="338"/>
      <c r="I32" s="3" t="s">
        <v>166</v>
      </c>
      <c r="J32" s="337">
        <v>216</v>
      </c>
      <c r="K32" s="338">
        <v>1887</v>
      </c>
      <c r="L32" s="3"/>
      <c r="M32" s="337"/>
      <c r="N32" s="337"/>
      <c r="O32" s="338"/>
    </row>
    <row r="33" spans="1:15" ht="14.25" customHeight="1">
      <c r="A33" s="3" t="s">
        <v>65</v>
      </c>
      <c r="B33" s="338">
        <v>2456</v>
      </c>
      <c r="C33" s="338">
        <v>34536</v>
      </c>
      <c r="D33" s="338"/>
      <c r="E33" s="3" t="s">
        <v>116</v>
      </c>
      <c r="F33" s="337">
        <v>19</v>
      </c>
      <c r="G33" s="338">
        <v>1103</v>
      </c>
      <c r="H33" s="338"/>
      <c r="I33" s="3" t="s">
        <v>167</v>
      </c>
      <c r="J33" s="338">
        <v>40709</v>
      </c>
      <c r="K33" s="338">
        <v>42307</v>
      </c>
      <c r="L33" s="3"/>
      <c r="M33" s="337"/>
      <c r="N33" s="338"/>
      <c r="O33" s="338"/>
    </row>
    <row r="34" spans="1:15" ht="14.25" customHeight="1">
      <c r="A34" s="3" t="s">
        <v>66</v>
      </c>
      <c r="B34" s="337">
        <v>62</v>
      </c>
      <c r="C34" s="338">
        <v>1470</v>
      </c>
      <c r="D34" s="338"/>
      <c r="E34" s="3" t="s">
        <v>117</v>
      </c>
      <c r="F34" s="338">
        <v>4222</v>
      </c>
      <c r="G34" s="338">
        <v>8672</v>
      </c>
      <c r="H34" s="338"/>
      <c r="I34" s="3" t="s">
        <v>168</v>
      </c>
      <c r="J34" s="337">
        <v>806</v>
      </c>
      <c r="K34" s="338">
        <v>29240</v>
      </c>
      <c r="L34" s="3"/>
      <c r="M34" s="337"/>
      <c r="N34" s="337"/>
      <c r="O34" s="338"/>
    </row>
    <row r="35" spans="1:15" ht="14.25" customHeight="1">
      <c r="A35" s="3" t="s">
        <v>67</v>
      </c>
      <c r="B35" s="337">
        <v>3</v>
      </c>
      <c r="C35" s="337">
        <v>578</v>
      </c>
      <c r="D35" s="338"/>
      <c r="E35" s="379" t="s">
        <v>118</v>
      </c>
      <c r="F35" s="337">
        <v>294</v>
      </c>
      <c r="G35" s="338">
        <v>1054</v>
      </c>
      <c r="H35" s="402"/>
      <c r="I35" s="3" t="s">
        <v>188</v>
      </c>
      <c r="J35" s="338">
        <v>1211</v>
      </c>
      <c r="K35" s="338">
        <v>6622</v>
      </c>
      <c r="L35" s="379"/>
      <c r="M35" s="337"/>
      <c r="N35" s="338"/>
      <c r="O35" s="338"/>
    </row>
    <row r="36" spans="1:15" ht="22.5">
      <c r="A36" s="580" t="s">
        <v>68</v>
      </c>
      <c r="B36" s="337">
        <v>192</v>
      </c>
      <c r="C36" s="338">
        <v>4263</v>
      </c>
      <c r="D36" s="338"/>
      <c r="E36" s="3" t="s">
        <v>119</v>
      </c>
      <c r="F36" s="337">
        <v>26</v>
      </c>
      <c r="G36" s="338">
        <v>1064</v>
      </c>
      <c r="H36" s="338"/>
      <c r="I36" s="3" t="s">
        <v>170</v>
      </c>
      <c r="J36" s="338">
        <v>3362</v>
      </c>
      <c r="K36" s="338">
        <v>47896</v>
      </c>
      <c r="L36" s="3"/>
      <c r="M36" s="337"/>
      <c r="N36" s="338"/>
      <c r="O36" s="338"/>
    </row>
    <row r="37" spans="1:15" ht="14.25" customHeight="1">
      <c r="A37" s="3" t="s">
        <v>69</v>
      </c>
      <c r="B37" s="337">
        <v>695</v>
      </c>
      <c r="C37" s="338">
        <v>4505</v>
      </c>
      <c r="D37" s="338"/>
      <c r="E37" s="3" t="s">
        <v>120</v>
      </c>
      <c r="F37" s="337">
        <v>470</v>
      </c>
      <c r="G37" s="338">
        <v>8529</v>
      </c>
      <c r="H37" s="338"/>
      <c r="I37" s="3" t="s">
        <v>171</v>
      </c>
      <c r="J37" s="338">
        <v>12565</v>
      </c>
      <c r="K37" s="338">
        <v>17343</v>
      </c>
      <c r="L37" s="3"/>
      <c r="M37" s="337"/>
      <c r="N37" s="338"/>
      <c r="O37" s="338"/>
    </row>
    <row r="38" spans="1:15" ht="14.25" customHeight="1">
      <c r="A38" s="3" t="s">
        <v>70</v>
      </c>
      <c r="B38" s="338">
        <v>14827</v>
      </c>
      <c r="C38" s="338">
        <v>76945</v>
      </c>
      <c r="D38" s="338"/>
      <c r="E38" s="3" t="s">
        <v>315</v>
      </c>
      <c r="F38" s="337">
        <v>457</v>
      </c>
      <c r="G38" s="338">
        <v>8327</v>
      </c>
      <c r="H38" s="338"/>
      <c r="I38" s="3" t="s">
        <v>172</v>
      </c>
      <c r="J38" s="337">
        <v>156</v>
      </c>
      <c r="K38" s="338">
        <v>6161</v>
      </c>
      <c r="L38" s="3"/>
      <c r="M38" s="337"/>
      <c r="N38" s="337"/>
      <c r="O38" s="338"/>
    </row>
    <row r="39" spans="1:15" ht="14.25" customHeight="1">
      <c r="A39" s="3" t="s">
        <v>71</v>
      </c>
      <c r="B39" s="337">
        <v>746</v>
      </c>
      <c r="C39" s="338">
        <v>24613</v>
      </c>
      <c r="D39" s="338"/>
      <c r="E39" s="3" t="s">
        <v>122</v>
      </c>
      <c r="F39" s="337">
        <v>555</v>
      </c>
      <c r="G39" s="338">
        <v>10514</v>
      </c>
      <c r="H39" s="338"/>
      <c r="I39" s="3"/>
      <c r="J39" s="279"/>
      <c r="L39" s="3"/>
      <c r="N39" s="337"/>
      <c r="O39" s="337"/>
    </row>
    <row r="40" spans="1:15" ht="14.25" customHeight="1">
      <c r="A40" s="3" t="s">
        <v>72</v>
      </c>
      <c r="B40" s="337">
        <v>425</v>
      </c>
      <c r="C40" s="338">
        <v>1893</v>
      </c>
      <c r="D40" s="338"/>
      <c r="E40" s="3" t="s">
        <v>123</v>
      </c>
      <c r="F40" s="337">
        <v>13</v>
      </c>
      <c r="G40" s="338">
        <v>1974</v>
      </c>
      <c r="H40" s="338"/>
      <c r="I40" s="3"/>
      <c r="J40" s="279"/>
      <c r="L40" s="3"/>
      <c r="N40" s="337"/>
      <c r="O40" s="399"/>
    </row>
    <row r="41" spans="1:15" ht="14.25" customHeight="1">
      <c r="A41" s="3" t="s">
        <v>73</v>
      </c>
      <c r="B41" s="337">
        <v>67</v>
      </c>
      <c r="C41" s="338">
        <v>2596</v>
      </c>
      <c r="D41" s="338"/>
      <c r="E41" s="3" t="s">
        <v>124</v>
      </c>
      <c r="F41" s="337">
        <v>43</v>
      </c>
      <c r="G41" s="338">
        <v>3300</v>
      </c>
      <c r="H41" s="338"/>
      <c r="L41" s="3"/>
    </row>
    <row r="42" spans="1:15" ht="14.25" customHeight="1">
      <c r="A42" s="3" t="s">
        <v>74</v>
      </c>
      <c r="B42" s="337">
        <v>290</v>
      </c>
      <c r="C42" s="338">
        <v>18294</v>
      </c>
      <c r="D42" s="338"/>
      <c r="E42" s="3" t="s">
        <v>125</v>
      </c>
      <c r="F42" s="338">
        <v>19629</v>
      </c>
      <c r="G42" s="338">
        <v>74473</v>
      </c>
      <c r="H42" s="338"/>
      <c r="L42" s="3"/>
    </row>
    <row r="43" spans="1:15" ht="14.25" customHeight="1">
      <c r="A43" s="3" t="s">
        <v>75</v>
      </c>
      <c r="B43" s="338">
        <v>27874</v>
      </c>
      <c r="C43" s="338">
        <v>102193</v>
      </c>
      <c r="D43" s="338"/>
      <c r="E43" s="3" t="s">
        <v>126</v>
      </c>
      <c r="F43" s="338">
        <v>10762</v>
      </c>
      <c r="G43" s="338">
        <v>18440</v>
      </c>
      <c r="H43" s="338"/>
      <c r="L43" s="3"/>
    </row>
    <row r="44" spans="1:15" ht="14.25" customHeight="1">
      <c r="A44" s="3" t="s">
        <v>76</v>
      </c>
      <c r="B44" s="337">
        <v>296</v>
      </c>
      <c r="C44" s="338">
        <v>3062</v>
      </c>
      <c r="D44" s="338"/>
      <c r="E44" s="3" t="s">
        <v>127</v>
      </c>
      <c r="F44" s="338">
        <v>44067</v>
      </c>
      <c r="G44" s="338">
        <v>146386</v>
      </c>
      <c r="H44" s="338"/>
      <c r="I44" s="3"/>
      <c r="J44" s="279"/>
      <c r="L44" s="3"/>
    </row>
    <row r="45" spans="1:15" ht="14.25" customHeight="1">
      <c r="A45" s="3" t="s">
        <v>77</v>
      </c>
      <c r="B45" s="337">
        <v>287</v>
      </c>
      <c r="C45" s="338">
        <v>2858</v>
      </c>
      <c r="D45" s="338"/>
      <c r="E45" s="3" t="s">
        <v>128</v>
      </c>
      <c r="F45" s="337">
        <v>10</v>
      </c>
      <c r="G45" s="338">
        <v>1797</v>
      </c>
      <c r="H45" s="338"/>
      <c r="I45" s="3"/>
      <c r="J45" s="279"/>
      <c r="L45" s="3"/>
    </row>
    <row r="46" spans="1:15" ht="14.25" customHeight="1">
      <c r="A46" s="3" t="s">
        <v>78</v>
      </c>
      <c r="B46" s="338">
        <v>13469</v>
      </c>
      <c r="C46" s="338">
        <v>47855</v>
      </c>
      <c r="D46" s="338"/>
      <c r="E46" s="3" t="s">
        <v>129</v>
      </c>
      <c r="F46" s="338">
        <v>2632</v>
      </c>
      <c r="G46" s="338">
        <v>23577</v>
      </c>
      <c r="H46" s="338"/>
      <c r="L46" s="3"/>
    </row>
    <row r="47" spans="1:15" ht="14.25" customHeight="1">
      <c r="A47" s="3" t="s">
        <v>79</v>
      </c>
      <c r="B47" s="337"/>
      <c r="C47" s="337">
        <v>928</v>
      </c>
      <c r="D47" s="338"/>
      <c r="E47" s="3" t="s">
        <v>130</v>
      </c>
      <c r="F47" s="337">
        <v>245</v>
      </c>
      <c r="G47" s="338">
        <v>4986</v>
      </c>
      <c r="H47" s="338"/>
      <c r="I47" s="8" t="s">
        <v>11</v>
      </c>
      <c r="J47" s="500">
        <f>MEDIAN(J4:J38,F4:F49,B4:B49)</f>
        <v>634</v>
      </c>
      <c r="K47" s="500">
        <f>MEDIAN(K4:K38,G4:G49,C4:C49)</f>
        <v>10337</v>
      </c>
      <c r="L47" s="3"/>
    </row>
    <row r="48" spans="1:15" ht="14.25" customHeight="1">
      <c r="A48" s="3" t="s">
        <v>80</v>
      </c>
      <c r="B48" s="337">
        <v>127</v>
      </c>
      <c r="C48" s="338">
        <v>5578</v>
      </c>
      <c r="D48" s="338"/>
      <c r="E48" s="3" t="s">
        <v>131</v>
      </c>
      <c r="F48" s="338">
        <v>22256</v>
      </c>
      <c r="G48" s="338">
        <v>57231</v>
      </c>
      <c r="H48" s="338"/>
      <c r="I48" s="8" t="s">
        <v>10</v>
      </c>
      <c r="J48" s="500">
        <f>AVERAGE(J4:J38,F4:F49,B4:B49)</f>
        <v>4483.9349593495936</v>
      </c>
      <c r="K48" s="500">
        <f>AVERAGE(K4:K38,G4:G49,C4:C49)</f>
        <v>20245.20634920635</v>
      </c>
      <c r="L48" s="3"/>
    </row>
    <row r="49" spans="1:12" ht="14.25" customHeight="1">
      <c r="A49" s="3" t="s">
        <v>81</v>
      </c>
      <c r="B49" s="337">
        <v>796</v>
      </c>
      <c r="C49" s="338">
        <v>13893</v>
      </c>
      <c r="D49" s="338"/>
      <c r="E49" s="3" t="s">
        <v>132</v>
      </c>
      <c r="F49" s="338">
        <v>2798</v>
      </c>
      <c r="G49" s="338">
        <v>41178</v>
      </c>
      <c r="H49" s="338"/>
      <c r="I49" s="8" t="s">
        <v>237</v>
      </c>
      <c r="J49" s="500">
        <f>SUM(J4:J38,F4:F49,B4:B49)</f>
        <v>551524</v>
      </c>
      <c r="K49" s="500">
        <f>SUM(K4:K38,G4:G49,C4:C49)</f>
        <v>2550896</v>
      </c>
      <c r="L49" s="3"/>
    </row>
    <row r="50" spans="1:12" ht="14.25" customHeight="1">
      <c r="B50" s="279"/>
      <c r="C50" s="12"/>
      <c r="D50" s="12"/>
      <c r="F50" s="279"/>
      <c r="G50" s="12"/>
      <c r="H50" s="12"/>
      <c r="I50" s="3"/>
      <c r="J50" s="279"/>
    </row>
    <row r="51" spans="1:12" ht="33.75">
      <c r="A51" s="580" t="s">
        <v>440</v>
      </c>
      <c r="B51" s="337">
        <v>289</v>
      </c>
      <c r="C51" s="338">
        <v>817</v>
      </c>
      <c r="D51" s="338"/>
      <c r="E51" s="3"/>
      <c r="F51" s="279"/>
      <c r="G51" s="12"/>
      <c r="H51" s="12"/>
      <c r="J51" s="39"/>
    </row>
    <row r="52" spans="1:12" ht="33.75">
      <c r="A52" s="400" t="s">
        <v>364</v>
      </c>
      <c r="B52" s="401">
        <v>5</v>
      </c>
      <c r="C52" s="401">
        <v>237</v>
      </c>
      <c r="D52" s="401"/>
      <c r="E52" s="3"/>
      <c r="F52" s="39"/>
      <c r="G52" s="12"/>
      <c r="H52" s="12"/>
      <c r="I52" s="3"/>
      <c r="J52" s="39"/>
    </row>
    <row r="53" spans="1:12" ht="14.25" customHeight="1">
      <c r="A53" s="8" t="s">
        <v>189</v>
      </c>
      <c r="B53" s="30">
        <f>SUM(B51:B52)</f>
        <v>294</v>
      </c>
      <c r="C53" s="30">
        <f>SUM(C51:C52)</f>
        <v>1054</v>
      </c>
      <c r="D53" s="30"/>
      <c r="E53" s="3"/>
      <c r="F53" s="39"/>
      <c r="G53" s="39"/>
      <c r="H53" s="39"/>
      <c r="J53" s="30"/>
    </row>
    <row r="54" spans="1:12" ht="14.25" customHeight="1">
      <c r="A54" s="9"/>
      <c r="B54" s="39"/>
      <c r="C54" s="39"/>
      <c r="D54" s="39"/>
      <c r="E54" s="3"/>
      <c r="F54" s="39"/>
      <c r="G54" s="39"/>
      <c r="H54" s="39"/>
      <c r="J54" s="30"/>
    </row>
    <row r="55" spans="1:12" ht="14.25" customHeight="1">
      <c r="A55" s="9"/>
      <c r="B55" s="39"/>
      <c r="C55" s="39"/>
      <c r="D55" s="39"/>
      <c r="F55" s="39"/>
      <c r="G55" s="39"/>
      <c r="H55" s="39"/>
      <c r="J55" s="30"/>
    </row>
    <row r="112" spans="17:17" ht="14.25" customHeight="1">
      <c r="Q112" s="3"/>
    </row>
  </sheetData>
  <sortState xmlns:xlrd2="http://schemas.microsoft.com/office/spreadsheetml/2017/richdata2" ref="M4:O38">
    <sortCondition ref="M4:M38"/>
  </sortState>
  <pageMargins left="0.47244094488188981"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dimension ref="A1:BQ629"/>
  <sheetViews>
    <sheetView zoomScaleNormal="100" workbookViewId="0">
      <pane ySplit="3" topLeftCell="A4" activePane="bottomLeft" state="frozen"/>
      <selection activeCell="J2" sqref="J2"/>
      <selection pane="bottomLeft" activeCell="G3" sqref="G3"/>
    </sheetView>
  </sheetViews>
  <sheetFormatPr defaultColWidth="9.140625" defaultRowHeight="14.25" customHeight="1"/>
  <cols>
    <col min="1" max="1" width="17.140625" customWidth="1"/>
    <col min="2" max="2" width="13.85546875" style="37" customWidth="1"/>
    <col min="3" max="3" width="17.5703125" style="37" customWidth="1"/>
    <col min="4" max="4" width="10.42578125" style="37" customWidth="1"/>
    <col min="5" max="5" width="14.42578125" style="37" customWidth="1"/>
    <col min="6" max="6" width="19.140625" style="37" customWidth="1"/>
    <col min="7" max="7" width="20.5703125" bestFit="1" customWidth="1"/>
    <col min="8" max="8" width="12.42578125" customWidth="1"/>
    <col min="9" max="9" width="14.5703125" customWidth="1"/>
    <col min="10" max="10" width="8.5703125" bestFit="1" customWidth="1"/>
    <col min="11" max="11" width="11.5703125" bestFit="1" customWidth="1"/>
  </cols>
  <sheetData>
    <row r="1" spans="1:69" ht="15.75" customHeight="1">
      <c r="A1" s="10" t="s">
        <v>441</v>
      </c>
      <c r="G1" s="3"/>
      <c r="I1" s="3"/>
      <c r="J1" s="3"/>
    </row>
    <row r="2" spans="1:69" ht="14.25" customHeight="1">
      <c r="G2" s="3"/>
      <c r="I2" s="3"/>
      <c r="J2" s="3"/>
    </row>
    <row r="3" spans="1:69" ht="44.25" customHeight="1">
      <c r="A3" s="7"/>
      <c r="B3" s="212" t="s">
        <v>442</v>
      </c>
      <c r="C3" s="212" t="s">
        <v>443</v>
      </c>
      <c r="D3" s="212" t="s">
        <v>444</v>
      </c>
      <c r="E3" s="212" t="s">
        <v>445</v>
      </c>
      <c r="F3" s="212" t="s">
        <v>446</v>
      </c>
      <c r="G3" s="516"/>
      <c r="H3" s="517"/>
      <c r="I3" s="517"/>
      <c r="J3" s="517"/>
      <c r="K3" s="517"/>
    </row>
    <row r="4" spans="1:69" ht="12.75">
      <c r="A4" s="516" t="s">
        <v>313</v>
      </c>
      <c r="B4" s="518">
        <v>2</v>
      </c>
      <c r="C4" s="518">
        <v>96</v>
      </c>
      <c r="D4" s="518"/>
      <c r="E4" s="518"/>
      <c r="F4" s="319">
        <f>SUM(C4+E4)</f>
        <v>96</v>
      </c>
      <c r="N4" s="260"/>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s="73" customFormat="1" ht="14.25" customHeight="1">
      <c r="A5" s="516" t="s">
        <v>185</v>
      </c>
      <c r="B5" s="518">
        <v>2</v>
      </c>
      <c r="C5" s="518">
        <v>81</v>
      </c>
      <c r="D5" s="518"/>
      <c r="E5" s="518"/>
      <c r="F5" s="319">
        <f t="shared" ref="F5:F50" si="0">SUM(C5+E5)</f>
        <v>81</v>
      </c>
      <c r="G5" s="260"/>
      <c r="H5" s="260"/>
      <c r="I5" s="260"/>
      <c r="J5" s="260"/>
      <c r="K5" s="260"/>
      <c r="L5" s="260"/>
      <c r="M5" s="260"/>
      <c r="N5" s="260"/>
      <c r="O5" s="260"/>
      <c r="P5" s="260"/>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row>
    <row r="6" spans="1:69" s="73" customFormat="1" ht="14.25" customHeight="1">
      <c r="A6" s="516" t="s">
        <v>28</v>
      </c>
      <c r="B6" s="518">
        <v>1</v>
      </c>
      <c r="C6" s="518">
        <v>24</v>
      </c>
      <c r="D6" s="518"/>
      <c r="E6" s="518"/>
      <c r="F6" s="319">
        <f t="shared" si="0"/>
        <v>24</v>
      </c>
      <c r="G6" s="260"/>
      <c r="H6" s="260"/>
      <c r="I6" s="260"/>
      <c r="J6" s="260"/>
      <c r="K6" s="260"/>
      <c r="L6" s="260"/>
      <c r="M6" s="260"/>
      <c r="N6"/>
      <c r="O6" s="260"/>
      <c r="P6" s="260"/>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row>
    <row r="7" spans="1:69" s="73" customFormat="1" ht="14.25" customHeight="1">
      <c r="A7" s="516" t="s">
        <v>29</v>
      </c>
      <c r="B7" s="518">
        <v>1</v>
      </c>
      <c r="C7" s="518">
        <v>50</v>
      </c>
      <c r="D7" s="518">
        <v>1</v>
      </c>
      <c r="E7" s="518">
        <v>1</v>
      </c>
      <c r="F7" s="319">
        <f t="shared" si="0"/>
        <v>51</v>
      </c>
      <c r="G7" s="260"/>
      <c r="H7" s="260"/>
      <c r="I7" s="260"/>
      <c r="J7" s="260"/>
      <c r="K7" s="260"/>
      <c r="L7" s="260"/>
      <c r="M7" s="260"/>
      <c r="N7"/>
      <c r="O7" s="260"/>
      <c r="P7" s="260"/>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ht="14.25" customHeight="1">
      <c r="A8" s="516" t="s">
        <v>31</v>
      </c>
      <c r="B8" s="518">
        <v>7</v>
      </c>
      <c r="C8" s="518">
        <v>314</v>
      </c>
      <c r="D8" s="518"/>
      <c r="E8" s="516"/>
      <c r="F8" s="319">
        <f t="shared" si="0"/>
        <v>314</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row>
    <row r="9" spans="1:69" s="73" customFormat="1" ht="14.25" customHeight="1">
      <c r="A9" s="516" t="s">
        <v>32</v>
      </c>
      <c r="B9" s="518">
        <v>4</v>
      </c>
      <c r="C9" s="518">
        <v>150.5</v>
      </c>
      <c r="D9" s="518"/>
      <c r="E9" s="518"/>
      <c r="F9" s="319">
        <f t="shared" si="0"/>
        <v>150.5</v>
      </c>
      <c r="G9" s="260"/>
      <c r="H9" s="260"/>
      <c r="I9" s="260"/>
      <c r="J9" s="260"/>
      <c r="K9" s="260"/>
      <c r="L9" s="260"/>
      <c r="M9" s="260"/>
      <c r="N9"/>
      <c r="O9" s="260"/>
      <c r="P9" s="260"/>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row>
    <row r="10" spans="1:69" s="73" customFormat="1" ht="14.25" customHeight="1">
      <c r="A10" s="516" t="s">
        <v>36</v>
      </c>
      <c r="B10" s="518">
        <v>4</v>
      </c>
      <c r="C10" s="518">
        <v>73</v>
      </c>
      <c r="D10" s="518"/>
      <c r="E10" s="518"/>
      <c r="F10" s="319">
        <f t="shared" si="0"/>
        <v>73</v>
      </c>
      <c r="G10" s="260"/>
      <c r="H10" s="260"/>
      <c r="I10" s="260"/>
      <c r="J10" s="260"/>
      <c r="K10" s="260"/>
      <c r="L10" s="260"/>
      <c r="M10" s="260"/>
      <c r="N10"/>
      <c r="O10" s="260"/>
      <c r="P10" s="260"/>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s="73" customFormat="1" ht="14.25" customHeight="1">
      <c r="A11" s="516" t="s">
        <v>209</v>
      </c>
      <c r="B11" s="518">
        <v>5</v>
      </c>
      <c r="C11" s="518">
        <v>173</v>
      </c>
      <c r="D11" s="518"/>
      <c r="E11" s="518"/>
      <c r="F11" s="319">
        <f t="shared" si="0"/>
        <v>173</v>
      </c>
      <c r="G11" s="260"/>
      <c r="H11" s="260"/>
      <c r="I11" s="260"/>
      <c r="J11" s="260"/>
      <c r="K11" s="260"/>
      <c r="L11" s="260"/>
      <c r="M11" s="260"/>
      <c r="N11" s="260"/>
      <c r="O11" s="260"/>
      <c r="P11" s="260"/>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ht="14.25" customHeight="1">
      <c r="A12" s="516" t="s">
        <v>37</v>
      </c>
      <c r="B12" s="518">
        <v>5</v>
      </c>
      <c r="C12" s="518">
        <v>261.75</v>
      </c>
      <c r="D12" s="518">
        <v>1</v>
      </c>
      <c r="E12" s="518">
        <v>22.5</v>
      </c>
      <c r="F12" s="319">
        <f t="shared" si="0"/>
        <v>284.25</v>
      </c>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ht="14.25" customHeight="1">
      <c r="A13" s="516" t="s">
        <v>41</v>
      </c>
      <c r="B13" s="518">
        <v>6</v>
      </c>
      <c r="C13" s="518">
        <v>204</v>
      </c>
      <c r="D13" s="518"/>
      <c r="E13" s="518"/>
      <c r="F13" s="319">
        <f t="shared" si="0"/>
        <v>204</v>
      </c>
      <c r="N13" s="260"/>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4" spans="1:69" s="73" customFormat="1" ht="14.25" customHeight="1">
      <c r="A14" s="516" t="s">
        <v>43</v>
      </c>
      <c r="B14" s="518">
        <v>1</v>
      </c>
      <c r="C14" s="518">
        <v>43</v>
      </c>
      <c r="D14" s="518"/>
      <c r="E14" s="518"/>
      <c r="F14" s="319">
        <f t="shared" si="0"/>
        <v>43</v>
      </c>
      <c r="G14" s="260"/>
      <c r="H14" s="260"/>
      <c r="I14" s="260"/>
      <c r="J14" s="260"/>
      <c r="K14" s="260"/>
      <c r="L14" s="260"/>
      <c r="M14" s="260"/>
      <c r="N14"/>
      <c r="O14" s="260"/>
      <c r="P14" s="260"/>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69" ht="14.25" customHeight="1">
      <c r="A15" s="516" t="s">
        <v>47</v>
      </c>
      <c r="B15" s="518">
        <v>1</v>
      </c>
      <c r="C15" s="518">
        <v>42</v>
      </c>
      <c r="D15" s="518"/>
      <c r="E15" s="518"/>
      <c r="F15" s="319">
        <f t="shared" si="0"/>
        <v>42</v>
      </c>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69" ht="14.25" customHeight="1">
      <c r="A16" s="516" t="s">
        <v>49</v>
      </c>
      <c r="B16" s="518">
        <v>1</v>
      </c>
      <c r="C16" s="518">
        <v>63</v>
      </c>
      <c r="D16" s="518"/>
      <c r="E16" s="518"/>
      <c r="F16" s="319">
        <f t="shared" si="0"/>
        <v>63</v>
      </c>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1:69" ht="14.25" customHeight="1">
      <c r="A17" s="516" t="s">
        <v>52</v>
      </c>
      <c r="B17" s="518">
        <v>3</v>
      </c>
      <c r="C17" s="518">
        <v>145.5</v>
      </c>
      <c r="D17" s="518"/>
      <c r="E17" s="516"/>
      <c r="F17" s="319">
        <f t="shared" si="0"/>
        <v>145.5</v>
      </c>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1:69" ht="14.25" customHeight="1">
      <c r="A18" s="516" t="s">
        <v>54</v>
      </c>
      <c r="B18" s="518">
        <v>4</v>
      </c>
      <c r="C18" s="518">
        <v>213</v>
      </c>
      <c r="D18" s="518"/>
      <c r="E18" s="518"/>
      <c r="F18" s="319">
        <f t="shared" si="0"/>
        <v>213</v>
      </c>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row>
    <row r="19" spans="1:69" ht="14.25" customHeight="1">
      <c r="A19" s="516" t="s">
        <v>56</v>
      </c>
      <c r="B19" s="518">
        <v>2</v>
      </c>
      <c r="C19" s="518">
        <v>115</v>
      </c>
      <c r="D19" s="518"/>
      <c r="E19" s="518"/>
      <c r="F19" s="319">
        <f t="shared" si="0"/>
        <v>115</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row>
    <row r="20" spans="1:69" ht="14.25" customHeight="1">
      <c r="A20" s="516" t="s">
        <v>57</v>
      </c>
      <c r="B20" s="518">
        <v>9</v>
      </c>
      <c r="C20" s="518">
        <v>472</v>
      </c>
      <c r="D20" s="518"/>
      <c r="E20" s="518"/>
      <c r="F20" s="319">
        <f t="shared" si="0"/>
        <v>472</v>
      </c>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row>
    <row r="21" spans="1:69" ht="14.25" customHeight="1">
      <c r="A21" s="516" t="s">
        <v>59</v>
      </c>
      <c r="B21" s="518">
        <v>11</v>
      </c>
      <c r="C21" s="518">
        <v>462</v>
      </c>
      <c r="D21" s="518">
        <v>1</v>
      </c>
      <c r="E21" s="518">
        <v>9.75</v>
      </c>
      <c r="F21" s="319">
        <f t="shared" si="0"/>
        <v>471.75</v>
      </c>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row>
    <row r="22" spans="1:69" ht="14.25" customHeight="1">
      <c r="A22" s="516" t="s">
        <v>316</v>
      </c>
      <c r="B22" s="518">
        <v>2</v>
      </c>
      <c r="C22" s="518">
        <v>77</v>
      </c>
      <c r="D22" s="516"/>
      <c r="E22" s="516"/>
      <c r="F22" s="319">
        <f t="shared" si="0"/>
        <v>77</v>
      </c>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row>
    <row r="23" spans="1:69" ht="14.25" customHeight="1">
      <c r="A23" s="516" t="s">
        <v>317</v>
      </c>
      <c r="B23" s="518">
        <v>15</v>
      </c>
      <c r="C23" s="518">
        <v>431.5</v>
      </c>
      <c r="D23" s="518"/>
      <c r="E23" s="518"/>
      <c r="F23" s="319">
        <f t="shared" si="0"/>
        <v>431.5</v>
      </c>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row>
    <row r="24" spans="1:69" ht="14.25" customHeight="1">
      <c r="A24" s="516" t="s">
        <v>217</v>
      </c>
      <c r="B24" s="518">
        <v>7</v>
      </c>
      <c r="C24" s="518">
        <v>200</v>
      </c>
      <c r="D24" s="518"/>
      <c r="E24" s="518"/>
      <c r="F24" s="319">
        <f t="shared" si="0"/>
        <v>200</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row>
    <row r="25" spans="1:69" s="73" customFormat="1" ht="14.25" customHeight="1">
      <c r="A25" s="516" t="s">
        <v>60</v>
      </c>
      <c r="B25" s="518">
        <v>2</v>
      </c>
      <c r="C25" s="518">
        <v>97</v>
      </c>
      <c r="D25" s="518"/>
      <c r="E25" s="518"/>
      <c r="F25" s="319">
        <f t="shared" si="0"/>
        <v>97</v>
      </c>
      <c r="G25" s="260"/>
      <c r="H25" s="260"/>
      <c r="I25" s="260"/>
      <c r="J25" s="260"/>
      <c r="K25" s="260"/>
      <c r="L25" s="260"/>
      <c r="M25" s="260"/>
      <c r="N25"/>
      <c r="O25" s="260"/>
      <c r="P25" s="260"/>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row>
    <row r="26" spans="1:69" ht="14.25" customHeight="1">
      <c r="A26" s="516" t="s">
        <v>319</v>
      </c>
      <c r="B26" s="518">
        <v>7</v>
      </c>
      <c r="C26" s="518">
        <v>196.5</v>
      </c>
      <c r="D26" s="518">
        <v>1</v>
      </c>
      <c r="E26" s="518">
        <v>12</v>
      </c>
      <c r="F26" s="319">
        <f t="shared" si="0"/>
        <v>208.5</v>
      </c>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row>
    <row r="27" spans="1:69" s="73" customFormat="1" ht="14.25" customHeight="1">
      <c r="A27" s="516" t="s">
        <v>63</v>
      </c>
      <c r="B27" s="518">
        <v>1</v>
      </c>
      <c r="C27" s="518">
        <v>46.5</v>
      </c>
      <c r="D27" s="518"/>
      <c r="E27" s="518"/>
      <c r="F27" s="319">
        <f t="shared" si="0"/>
        <v>46.5</v>
      </c>
      <c r="G27" s="260"/>
      <c r="H27" s="260"/>
      <c r="I27" s="260"/>
      <c r="J27" s="260"/>
      <c r="K27" s="260"/>
      <c r="L27" s="260"/>
      <c r="M27" s="260"/>
      <c r="N27" s="260"/>
      <c r="O27" s="260"/>
      <c r="P27" s="260"/>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row>
    <row r="28" spans="1:69" s="73" customFormat="1" ht="14.25" customHeight="1">
      <c r="A28" s="516" t="s">
        <v>65</v>
      </c>
      <c r="B28" s="518">
        <v>3</v>
      </c>
      <c r="C28" s="518">
        <v>127</v>
      </c>
      <c r="D28" s="518"/>
      <c r="E28" s="516"/>
      <c r="F28" s="319">
        <f t="shared" si="0"/>
        <v>127</v>
      </c>
      <c r="G28" s="260"/>
      <c r="H28" s="260"/>
      <c r="I28" s="260"/>
      <c r="J28" s="260"/>
      <c r="K28" s="260"/>
      <c r="L28" s="260"/>
      <c r="M28" s="260"/>
      <c r="N28"/>
      <c r="O28" s="260"/>
      <c r="P28" s="26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row>
    <row r="29" spans="1:69" ht="14.25" customHeight="1">
      <c r="A29" s="516" t="s">
        <v>70</v>
      </c>
      <c r="B29" s="518">
        <v>8</v>
      </c>
      <c r="C29" s="518">
        <v>395</v>
      </c>
      <c r="D29" s="518"/>
      <c r="E29" s="518"/>
      <c r="F29" s="319">
        <f t="shared" si="0"/>
        <v>395</v>
      </c>
      <c r="N29" s="26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row>
    <row r="30" spans="1:69" s="73" customFormat="1" ht="14.25" customHeight="1">
      <c r="A30" s="516" t="s">
        <v>74</v>
      </c>
      <c r="B30" s="518">
        <v>3</v>
      </c>
      <c r="C30" s="518">
        <v>122</v>
      </c>
      <c r="D30" s="518"/>
      <c r="E30" s="518"/>
      <c r="F30" s="319">
        <f t="shared" si="0"/>
        <v>122</v>
      </c>
      <c r="G30" s="260"/>
      <c r="H30" s="260"/>
      <c r="I30" s="260"/>
      <c r="J30" s="260"/>
      <c r="K30" s="260"/>
      <c r="L30" s="260"/>
      <c r="M30" s="260"/>
      <c r="N30"/>
      <c r="O30" s="260"/>
      <c r="P30" s="260"/>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row>
    <row r="31" spans="1:69" ht="14.25" customHeight="1">
      <c r="A31" s="516" t="s">
        <v>75</v>
      </c>
      <c r="B31" s="518">
        <v>5</v>
      </c>
      <c r="C31" s="518">
        <v>274.5</v>
      </c>
      <c r="D31" s="518"/>
      <c r="E31" s="518"/>
      <c r="F31" s="319">
        <f t="shared" si="0"/>
        <v>274.5</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69" ht="14.25" customHeight="1">
      <c r="A32" s="516" t="s">
        <v>78</v>
      </c>
      <c r="B32" s="518">
        <v>5</v>
      </c>
      <c r="C32" s="518">
        <v>273</v>
      </c>
      <c r="D32" s="516"/>
      <c r="E32" s="516"/>
      <c r="F32" s="319">
        <f t="shared" si="0"/>
        <v>273</v>
      </c>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row>
    <row r="33" spans="1:69" ht="14.25" customHeight="1">
      <c r="A33" s="516" t="s">
        <v>80</v>
      </c>
      <c r="B33" s="518">
        <v>1</v>
      </c>
      <c r="C33" s="518">
        <v>41</v>
      </c>
      <c r="D33" s="518"/>
      <c r="E33" s="518"/>
      <c r="F33" s="319">
        <f t="shared" si="0"/>
        <v>41</v>
      </c>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row>
    <row r="34" spans="1:69" s="73" customFormat="1" ht="14.25" customHeight="1">
      <c r="A34" s="516" t="s">
        <v>81</v>
      </c>
      <c r="B34" s="518">
        <v>1</v>
      </c>
      <c r="C34" s="518">
        <v>46</v>
      </c>
      <c r="D34" s="518">
        <v>1</v>
      </c>
      <c r="E34" s="518">
        <v>6</v>
      </c>
      <c r="F34" s="319">
        <f t="shared" si="0"/>
        <v>52</v>
      </c>
      <c r="G34" s="260"/>
      <c r="H34" s="260"/>
      <c r="I34" s="260"/>
      <c r="J34" s="260"/>
      <c r="K34" s="260"/>
      <c r="L34" s="260"/>
      <c r="M34" s="260"/>
      <c r="N34"/>
      <c r="O34" s="260"/>
      <c r="P34" s="260"/>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row>
    <row r="35" spans="1:69" ht="14.25" customHeight="1">
      <c r="A35" s="516" t="s">
        <v>221</v>
      </c>
      <c r="B35" s="518">
        <v>1</v>
      </c>
      <c r="C35" s="518">
        <v>24.5</v>
      </c>
      <c r="D35" s="516"/>
      <c r="E35" s="516"/>
      <c r="F35" s="319">
        <f t="shared" si="0"/>
        <v>24.5</v>
      </c>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row>
    <row r="36" spans="1:69" ht="14.25" customHeight="1">
      <c r="A36" s="516" t="s">
        <v>85</v>
      </c>
      <c r="B36" s="518">
        <v>1</v>
      </c>
      <c r="C36" s="518">
        <v>43</v>
      </c>
      <c r="D36" s="516"/>
      <c r="E36" s="516"/>
      <c r="F36" s="319">
        <f t="shared" si="0"/>
        <v>43</v>
      </c>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row>
    <row r="37" spans="1:69" ht="14.25" customHeight="1">
      <c r="A37" s="516" t="s">
        <v>88</v>
      </c>
      <c r="B37" s="518">
        <v>2</v>
      </c>
      <c r="C37" s="518">
        <v>103.5</v>
      </c>
      <c r="D37" s="518"/>
      <c r="E37" s="518"/>
      <c r="F37" s="319">
        <f t="shared" si="0"/>
        <v>103.5</v>
      </c>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row>
    <row r="38" spans="1:69" ht="14.25" customHeight="1">
      <c r="A38" s="516" t="s">
        <v>222</v>
      </c>
      <c r="B38" s="518">
        <v>4</v>
      </c>
      <c r="C38" s="518">
        <v>204.6</v>
      </c>
      <c r="D38" s="518"/>
      <c r="E38" s="518"/>
      <c r="F38" s="319">
        <f t="shared" si="0"/>
        <v>204.6</v>
      </c>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row>
    <row r="39" spans="1:69" ht="14.25" customHeight="1">
      <c r="A39" s="516" t="s">
        <v>91</v>
      </c>
      <c r="B39" s="518">
        <v>3</v>
      </c>
      <c r="C39" s="518">
        <v>84</v>
      </c>
      <c r="D39" s="518"/>
      <c r="E39" s="518"/>
      <c r="F39" s="319">
        <f t="shared" si="0"/>
        <v>84</v>
      </c>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row>
    <row r="40" spans="1:69" ht="14.25" customHeight="1">
      <c r="A40" s="516" t="s">
        <v>92</v>
      </c>
      <c r="B40" s="518">
        <v>4</v>
      </c>
      <c r="C40" s="518">
        <v>175.5</v>
      </c>
      <c r="D40" s="518"/>
      <c r="E40" s="518"/>
      <c r="F40" s="319">
        <f t="shared" si="0"/>
        <v>175.5</v>
      </c>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row>
    <row r="41" spans="1:69" ht="14.25" customHeight="1">
      <c r="A41" s="516" t="s">
        <v>187</v>
      </c>
      <c r="B41" s="518">
        <v>8</v>
      </c>
      <c r="C41" s="518">
        <v>432</v>
      </c>
      <c r="D41" s="518"/>
      <c r="E41" s="518"/>
      <c r="F41" s="319">
        <f t="shared" si="0"/>
        <v>432</v>
      </c>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69" ht="14.25" customHeight="1">
      <c r="A42" s="516" t="s">
        <v>97</v>
      </c>
      <c r="B42" s="518">
        <v>1</v>
      </c>
      <c r="C42" s="518">
        <v>46.5</v>
      </c>
      <c r="D42" s="518"/>
      <c r="E42" s="518"/>
      <c r="F42" s="319">
        <f t="shared" si="0"/>
        <v>46.5</v>
      </c>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row>
    <row r="43" spans="1:69" ht="14.25" customHeight="1">
      <c r="A43" s="516" t="s">
        <v>99</v>
      </c>
      <c r="B43" s="518">
        <v>3</v>
      </c>
      <c r="C43" s="518">
        <v>76.5</v>
      </c>
      <c r="D43" s="518">
        <v>1</v>
      </c>
      <c r="E43" s="518">
        <v>6.5</v>
      </c>
      <c r="F43" s="319">
        <f t="shared" si="0"/>
        <v>83</v>
      </c>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row>
    <row r="44" spans="1:69" ht="14.25" customHeight="1">
      <c r="A44" s="516" t="s">
        <v>100</v>
      </c>
      <c r="B44" s="518">
        <v>1</v>
      </c>
      <c r="C44" s="518">
        <v>49.5</v>
      </c>
      <c r="D44" s="518"/>
      <c r="E44" s="518"/>
      <c r="F44" s="319">
        <f t="shared" si="0"/>
        <v>49.5</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row>
    <row r="45" spans="1:69" s="73" customFormat="1" ht="14.25" customHeight="1">
      <c r="A45" s="516" t="s">
        <v>223</v>
      </c>
      <c r="B45" s="518">
        <v>4</v>
      </c>
      <c r="C45" s="518">
        <v>211.5</v>
      </c>
      <c r="D45" s="518"/>
      <c r="E45" s="518"/>
      <c r="F45" s="319">
        <f t="shared" si="0"/>
        <v>211.5</v>
      </c>
      <c r="G45" s="260"/>
      <c r="H45" s="260"/>
      <c r="I45" s="260"/>
      <c r="J45" s="260"/>
      <c r="K45" s="260"/>
      <c r="L45" s="260"/>
      <c r="M45" s="260"/>
      <c r="N45"/>
      <c r="O45" s="260"/>
      <c r="P45" s="260"/>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row>
    <row r="46" spans="1:69" ht="14.25" customHeight="1">
      <c r="A46" s="516" t="s">
        <v>103</v>
      </c>
      <c r="B46" s="518">
        <v>2</v>
      </c>
      <c r="C46" s="518">
        <v>65</v>
      </c>
      <c r="D46" s="518"/>
      <c r="E46" s="516"/>
      <c r="F46" s="319">
        <f t="shared" si="0"/>
        <v>65</v>
      </c>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row>
    <row r="47" spans="1:69" ht="14.25" customHeight="1">
      <c r="A47" s="516" t="s">
        <v>105</v>
      </c>
      <c r="B47" s="518">
        <v>10</v>
      </c>
      <c r="C47" s="518">
        <v>410</v>
      </c>
      <c r="D47" s="518">
        <v>1</v>
      </c>
      <c r="E47" s="518">
        <v>11</v>
      </c>
      <c r="F47" s="319">
        <f t="shared" si="0"/>
        <v>421</v>
      </c>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row>
    <row r="48" spans="1:69" ht="14.25" customHeight="1">
      <c r="A48" s="516" t="s">
        <v>106</v>
      </c>
      <c r="B48" s="518">
        <v>2</v>
      </c>
      <c r="C48" s="518">
        <v>90</v>
      </c>
      <c r="D48" s="518"/>
      <c r="E48" s="518"/>
      <c r="F48" s="319">
        <f t="shared" si="0"/>
        <v>90</v>
      </c>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row>
    <row r="49" spans="1:69" s="73" customFormat="1" ht="14.25" customHeight="1">
      <c r="A49" s="516" t="s">
        <v>107</v>
      </c>
      <c r="B49" s="518">
        <v>1</v>
      </c>
      <c r="C49" s="518">
        <v>40</v>
      </c>
      <c r="D49" s="518"/>
      <c r="E49" s="518"/>
      <c r="F49" s="319">
        <f t="shared" si="0"/>
        <v>40</v>
      </c>
      <c r="G49" s="260"/>
      <c r="H49" s="260"/>
      <c r="I49" s="260"/>
      <c r="J49" s="260"/>
      <c r="K49" s="260"/>
      <c r="L49" s="260"/>
      <c r="M49" s="260"/>
      <c r="N49"/>
      <c r="O49" s="260"/>
      <c r="P49" s="260"/>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row>
    <row r="50" spans="1:69" s="73" customFormat="1" ht="14.25" customHeight="1">
      <c r="A50" s="516" t="s">
        <v>109</v>
      </c>
      <c r="B50" s="518">
        <v>3</v>
      </c>
      <c r="C50" s="518">
        <v>98</v>
      </c>
      <c r="D50" s="518"/>
      <c r="E50" s="518"/>
      <c r="F50" s="319">
        <f t="shared" si="0"/>
        <v>98</v>
      </c>
      <c r="G50" s="260"/>
      <c r="H50" s="260"/>
      <c r="I50" s="260"/>
      <c r="J50" s="260"/>
      <c r="K50" s="260"/>
      <c r="L50" s="260"/>
      <c r="M50" s="260"/>
      <c r="N50"/>
      <c r="O50" s="260"/>
      <c r="P50" s="26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row>
    <row r="51" spans="1:69" ht="14.25" customHeight="1">
      <c r="A51" s="3"/>
      <c r="B51" s="268"/>
      <c r="C51" s="279"/>
      <c r="D51" s="279"/>
      <c r="E51" s="268"/>
      <c r="F51" s="319"/>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row>
    <row r="52" spans="1:69" ht="14.25" customHeight="1">
      <c r="A52" s="3"/>
      <c r="B52" s="268"/>
      <c r="C52" s="279"/>
      <c r="D52" s="279"/>
      <c r="E52" s="268"/>
      <c r="F52" s="319"/>
    </row>
    <row r="53" spans="1:69" ht="14.25" customHeight="1">
      <c r="A53" s="3"/>
      <c r="B53" s="268"/>
      <c r="C53" s="279"/>
      <c r="D53" s="279"/>
      <c r="E53" s="268"/>
      <c r="F53" s="319"/>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row>
    <row r="54" spans="1:69" ht="14.25" customHeight="1">
      <c r="A54" s="3"/>
      <c r="B54" s="268"/>
      <c r="C54" s="279"/>
      <c r="D54" s="279"/>
      <c r="E54" s="268"/>
      <c r="F54" s="319"/>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row>
    <row r="55" spans="1:69" ht="14.25" customHeight="1">
      <c r="A55" s="3"/>
      <c r="B55" s="268"/>
      <c r="C55" s="279"/>
      <c r="D55" s="279"/>
      <c r="E55" s="268"/>
      <c r="F55" s="319"/>
      <c r="N55" s="26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14.25" customHeight="1">
      <c r="A56" s="3"/>
      <c r="B56" s="268"/>
      <c r="C56" s="279"/>
      <c r="D56" s="279"/>
      <c r="E56" s="268"/>
      <c r="F56" s="319"/>
      <c r="N56" s="260"/>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4.25" customHeight="1">
      <c r="A57" s="3"/>
      <c r="B57" s="268"/>
      <c r="C57" s="279"/>
      <c r="D57" s="279"/>
      <c r="E57" s="268"/>
      <c r="F57" s="319"/>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4.25" customHeight="1">
      <c r="A58" s="9"/>
      <c r="B58" s="3"/>
      <c r="C58" s="3"/>
      <c r="D58" s="3"/>
      <c r="E58" s="3"/>
      <c r="F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4.25" customHeight="1">
      <c r="B59" s="95"/>
      <c r="C59" s="95"/>
      <c r="D59" s="95"/>
      <c r="E59" s="95"/>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4.25" customHeight="1">
      <c r="B60" s="95"/>
      <c r="C60" s="95"/>
      <c r="D60" s="95"/>
      <c r="E60" s="95"/>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4.25" customHeight="1">
      <c r="B61" s="95"/>
      <c r="C61" s="95"/>
      <c r="D61" s="95"/>
      <c r="E61" s="95"/>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4.25" customHeight="1">
      <c r="B62" s="95"/>
      <c r="C62" s="95"/>
      <c r="D62" s="95"/>
      <c r="E62" s="95"/>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4.25" customHeight="1">
      <c r="B63" s="95"/>
      <c r="C63" s="95"/>
      <c r="D63" s="95"/>
      <c r="E63" s="95"/>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4.25" customHeight="1">
      <c r="B64" s="95"/>
      <c r="C64" s="95"/>
      <c r="D64" s="95"/>
      <c r="E64" s="95"/>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2:69" ht="14.25" customHeight="1">
      <c r="B65" s="95"/>
      <c r="C65" s="95"/>
      <c r="D65" s="95"/>
      <c r="E65" s="95"/>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2:69" ht="14.25" customHeight="1">
      <c r="B66" s="95"/>
      <c r="C66" s="95"/>
      <c r="D66" s="95"/>
      <c r="E66" s="95"/>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2:69" ht="14.25" customHeight="1">
      <c r="B67" s="95"/>
      <c r="C67" s="95"/>
      <c r="D67" s="95"/>
      <c r="E67" s="95"/>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2:69" ht="14.25" customHeight="1">
      <c r="B68" s="95"/>
      <c r="C68" s="95"/>
      <c r="D68" s="95"/>
      <c r="E68" s="95"/>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2:69" ht="14.25" customHeight="1">
      <c r="B69" s="95"/>
      <c r="C69" s="95"/>
      <c r="D69" s="95"/>
      <c r="E69" s="95"/>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2:69" ht="14.25" customHeight="1">
      <c r="B70" s="95"/>
      <c r="C70" s="95"/>
      <c r="D70" s="95"/>
      <c r="E70" s="95"/>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2:69" ht="14.25" customHeight="1">
      <c r="B71" s="95"/>
      <c r="C71" s="95"/>
      <c r="D71" s="95"/>
      <c r="E71" s="95"/>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2:69" ht="14.25" customHeight="1">
      <c r="B72" s="95"/>
      <c r="C72" s="95"/>
      <c r="D72" s="95"/>
      <c r="E72" s="95"/>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2:69" ht="14.25" customHeight="1">
      <c r="B73" s="95"/>
      <c r="C73" s="95"/>
      <c r="D73" s="95"/>
      <c r="E73" s="95"/>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2:69" ht="14.25" customHeight="1">
      <c r="B74" s="95"/>
      <c r="C74" s="95"/>
      <c r="D74" s="95"/>
      <c r="E74" s="95"/>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2:69" ht="14.25" customHeight="1">
      <c r="B75" s="95"/>
      <c r="C75" s="95"/>
      <c r="D75" s="95"/>
      <c r="E75" s="95"/>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2:69" ht="14.25" customHeight="1">
      <c r="B76" s="95"/>
      <c r="C76" s="95"/>
      <c r="D76" s="95"/>
      <c r="E76" s="95"/>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2:69" ht="14.25" customHeight="1">
      <c r="B77" s="95"/>
      <c r="C77" s="95"/>
      <c r="D77" s="95"/>
      <c r="E77" s="95"/>
      <c r="N77" s="260"/>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2:69" ht="14.25" customHeight="1">
      <c r="B78" s="95"/>
      <c r="C78" s="95"/>
      <c r="D78" s="95"/>
      <c r="E78" s="95"/>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2:69" ht="14.25" customHeight="1">
      <c r="B79" s="95"/>
      <c r="C79" s="95"/>
      <c r="D79" s="95"/>
      <c r="E79" s="95"/>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2:69" ht="14.25" customHeight="1">
      <c r="B80" s="95"/>
      <c r="C80" s="95"/>
      <c r="D80" s="95"/>
      <c r="E80" s="95"/>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row>
    <row r="81" spans="2:69" ht="14.25" customHeight="1">
      <c r="B81" s="95"/>
      <c r="C81" s="95"/>
      <c r="D81" s="95"/>
      <c r="E81" s="9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2:69" ht="14.25" customHeight="1">
      <c r="B82" s="95"/>
      <c r="C82" s="95"/>
      <c r="D82" s="95"/>
      <c r="E82" s="9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row>
    <row r="83" spans="2:69" ht="14.25" customHeight="1">
      <c r="B83" s="95"/>
      <c r="C83" s="95"/>
      <c r="D83" s="95"/>
      <c r="E83" s="95"/>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row>
    <row r="84" spans="2:69" ht="14.25" customHeight="1">
      <c r="B84" s="95"/>
      <c r="C84" s="95"/>
      <c r="D84" s="95"/>
      <c r="E84" s="95"/>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row>
    <row r="85" spans="2:69" ht="14.25" customHeight="1">
      <c r="B85" s="95"/>
      <c r="C85" s="95"/>
      <c r="D85" s="95"/>
      <c r="E85" s="95"/>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2:69" ht="14.25" customHeight="1">
      <c r="B86" s="95"/>
      <c r="C86" s="95"/>
      <c r="D86" s="95"/>
      <c r="E86" s="95"/>
      <c r="N86" s="260"/>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2:69" ht="14.25" customHeight="1">
      <c r="B87" s="95"/>
      <c r="C87" s="95"/>
      <c r="D87" s="95"/>
      <c r="E87" s="95"/>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2:69" ht="14.25" customHeight="1">
      <c r="B88" s="95"/>
      <c r="C88" s="95"/>
      <c r="D88" s="95"/>
      <c r="E88" s="95"/>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2:69" ht="14.25" customHeight="1">
      <c r="B89" s="95"/>
      <c r="C89" s="95"/>
      <c r="D89" s="95"/>
      <c r="E89" s="95"/>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2:69" ht="14.25" customHeight="1">
      <c r="B90" s="95"/>
      <c r="C90" s="95"/>
      <c r="D90" s="95"/>
      <c r="E90" s="95"/>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2:69" ht="14.25" customHeight="1">
      <c r="B91" s="95"/>
      <c r="C91" s="95"/>
      <c r="D91" s="95"/>
      <c r="E91" s="95"/>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2:69" ht="14.25" customHeight="1">
      <c r="B92" s="95"/>
      <c r="C92" s="95"/>
      <c r="D92" s="95"/>
      <c r="E92" s="95"/>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2:69" ht="14.25" customHeight="1">
      <c r="B93" s="95"/>
      <c r="C93" s="95"/>
      <c r="D93" s="95"/>
      <c r="E93" s="95"/>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row>
    <row r="94" spans="2:69" ht="14.25" customHeight="1">
      <c r="B94" s="95"/>
      <c r="C94" s="95"/>
      <c r="D94" s="95"/>
      <c r="E94" s="95"/>
      <c r="G94" s="516"/>
      <c r="H94" s="516"/>
      <c r="I94" s="516"/>
      <c r="J94" s="516"/>
      <c r="K94" s="516"/>
      <c r="N94" s="260"/>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row>
    <row r="95" spans="2:69" ht="14.25" customHeight="1">
      <c r="B95" s="95"/>
      <c r="C95" s="95"/>
      <c r="D95" s="95"/>
      <c r="E95" s="95"/>
      <c r="G95" s="516"/>
      <c r="H95" s="516"/>
      <c r="I95" s="516"/>
      <c r="J95" s="516"/>
      <c r="K95" s="516"/>
      <c r="N95" s="260"/>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row>
    <row r="96" spans="2:69" ht="14.25" customHeight="1">
      <c r="B96" s="95"/>
      <c r="C96" s="95"/>
      <c r="D96" s="95"/>
      <c r="E96" s="95"/>
      <c r="G96" s="516"/>
      <c r="H96" s="516"/>
      <c r="I96" s="516"/>
      <c r="J96" s="516"/>
      <c r="K96" s="51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row>
    <row r="97" spans="1:69" ht="14.25" customHeight="1">
      <c r="B97" s="95"/>
      <c r="C97" s="95"/>
      <c r="D97" s="95"/>
      <c r="E97" s="95"/>
      <c r="G97" s="516"/>
      <c r="H97" s="516"/>
      <c r="I97" s="516"/>
      <c r="J97" s="516"/>
      <c r="K97" s="516"/>
      <c r="N97" s="260"/>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row>
    <row r="98" spans="1:69" ht="14.25" customHeight="1">
      <c r="B98" s="95"/>
      <c r="C98" s="95"/>
      <c r="D98" s="95"/>
      <c r="E98" s="95"/>
      <c r="G98" s="516"/>
      <c r="H98" s="516"/>
      <c r="I98" s="516"/>
      <c r="J98" s="516"/>
      <c r="K98" s="51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row>
    <row r="99" spans="1:69" ht="14.25" customHeight="1">
      <c r="B99" s="95"/>
      <c r="C99" s="95"/>
      <c r="D99" s="95"/>
      <c r="E99" s="95"/>
      <c r="F99" s="43"/>
      <c r="G99" s="516"/>
      <c r="H99" s="516"/>
      <c r="I99" s="516"/>
      <c r="J99" s="516"/>
      <c r="K99" s="51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row>
    <row r="100" spans="1:69" ht="14.25" customHeight="1">
      <c r="B100" s="95"/>
      <c r="C100" s="95"/>
      <c r="D100" s="95"/>
      <c r="E100" s="95"/>
      <c r="F100" s="43"/>
      <c r="G100" s="516"/>
      <c r="H100" s="516"/>
      <c r="I100" s="516"/>
      <c r="J100" s="516"/>
      <c r="K100" s="51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row>
    <row r="101" spans="1:69" ht="14.25" customHeight="1">
      <c r="B101" s="95"/>
      <c r="C101" s="95"/>
      <c r="D101" s="95"/>
      <c r="E101" s="95"/>
      <c r="F101" s="43"/>
      <c r="G101" s="516"/>
      <c r="H101" s="516"/>
      <c r="I101" s="516"/>
      <c r="J101" s="516"/>
      <c r="K101" s="516"/>
      <c r="N101" s="260"/>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row>
    <row r="102" spans="1:69" ht="14.25" customHeight="1">
      <c r="B102" s="75"/>
      <c r="C102" s="75"/>
      <c r="D102" s="75"/>
      <c r="E102" s="75"/>
      <c r="F102" s="102"/>
      <c r="G102" s="516"/>
      <c r="H102" s="516"/>
      <c r="I102" s="516"/>
      <c r="J102" s="516"/>
      <c r="K102" s="51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row>
    <row r="103" spans="1:69" ht="14.25" customHeight="1">
      <c r="B103" s="75"/>
      <c r="C103" s="75"/>
      <c r="D103" s="75"/>
      <c r="E103" s="75"/>
      <c r="F103" s="102"/>
      <c r="G103" s="516"/>
      <c r="H103" s="516"/>
      <c r="I103" s="516"/>
      <c r="J103" s="516"/>
      <c r="K103" s="51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row>
    <row r="104" spans="1:69" ht="14.25" customHeight="1">
      <c r="B104" s="75"/>
      <c r="C104" s="75"/>
      <c r="D104" s="75"/>
      <c r="E104" s="75"/>
      <c r="F104" s="102"/>
      <c r="G104" s="516"/>
      <c r="H104" s="516"/>
      <c r="I104" s="516"/>
      <c r="J104" s="516"/>
      <c r="K104" s="51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row>
    <row r="105" spans="1:69" ht="14.25" customHeight="1">
      <c r="B105" s="207"/>
      <c r="C105" s="207"/>
      <c r="D105" s="207"/>
      <c r="E105" s="207"/>
      <c r="F105" s="43"/>
      <c r="G105" s="516"/>
      <c r="H105" s="516"/>
      <c r="I105" s="516"/>
      <c r="J105" s="516"/>
      <c r="K105" s="51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row>
    <row r="106" spans="1:69" ht="14.25" customHeight="1">
      <c r="F106" s="43"/>
      <c r="G106" s="516"/>
      <c r="H106" s="516"/>
      <c r="I106" s="516"/>
      <c r="J106" s="516"/>
      <c r="K106" s="51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row>
    <row r="107" spans="1:69" ht="14.25" customHeight="1">
      <c r="F107" s="43"/>
      <c r="G107" s="516"/>
      <c r="H107" s="516"/>
      <c r="I107" s="516"/>
      <c r="J107" s="516"/>
      <c r="K107" s="516"/>
      <c r="N107" s="260"/>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row>
    <row r="108" spans="1:69" ht="14.25" customHeight="1">
      <c r="F108" s="43"/>
      <c r="G108" s="516"/>
      <c r="H108" s="516"/>
      <c r="I108" s="516"/>
      <c r="J108" s="516"/>
      <c r="K108" s="51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row>
    <row r="109" spans="1:69" ht="14.25" customHeight="1">
      <c r="A109" s="5"/>
      <c r="F109" s="43"/>
      <c r="G109" s="516"/>
      <c r="H109" s="516"/>
      <c r="I109" s="516"/>
      <c r="J109" s="516"/>
      <c r="K109" s="51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row>
    <row r="110" spans="1:69" ht="14.25" customHeight="1">
      <c r="A110" s="5"/>
      <c r="F110" s="43"/>
      <c r="G110" s="516"/>
      <c r="H110" s="516"/>
      <c r="I110" s="516"/>
      <c r="J110" s="516"/>
      <c r="K110" s="51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row>
    <row r="111" spans="1:69" ht="14.25" customHeight="1">
      <c r="F111" s="43"/>
      <c r="G111" s="516"/>
      <c r="H111" s="516"/>
      <c r="I111" s="516"/>
      <c r="J111" s="516"/>
      <c r="K111" s="51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69" ht="14.25" customHeight="1">
      <c r="F112" s="43"/>
      <c r="G112" s="516"/>
      <c r="H112" s="516"/>
      <c r="I112" s="516"/>
      <c r="J112" s="516"/>
      <c r="K112" s="51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row>
    <row r="113" spans="6:69" ht="14.25" customHeight="1">
      <c r="F113" s="43"/>
      <c r="G113" s="516"/>
      <c r="H113" s="516"/>
      <c r="I113" s="516"/>
      <c r="J113" s="516"/>
      <c r="K113" s="51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row>
    <row r="114" spans="6:69" ht="14.25" customHeight="1">
      <c r="F114" s="43"/>
      <c r="G114" s="516"/>
      <c r="H114" s="516"/>
      <c r="I114" s="516"/>
      <c r="J114" s="516"/>
      <c r="K114" s="51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row>
    <row r="115" spans="6:69" ht="14.25" customHeight="1">
      <c r="F115" s="43"/>
      <c r="G115" s="516"/>
      <c r="H115" s="516"/>
      <c r="I115" s="516"/>
      <c r="J115" s="516"/>
      <c r="K115" s="51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row>
    <row r="116" spans="6:69" ht="14.25" customHeight="1">
      <c r="F116" s="43"/>
      <c r="G116" s="516"/>
      <c r="H116" s="516"/>
      <c r="I116" s="516"/>
      <c r="J116" s="516"/>
      <c r="K116" s="51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row>
    <row r="117" spans="6:69" ht="14.25" customHeight="1">
      <c r="F117" s="43"/>
      <c r="G117" s="516"/>
      <c r="H117" s="516"/>
      <c r="I117" s="516"/>
      <c r="J117" s="516"/>
      <c r="K117" s="51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row>
    <row r="118" spans="6:69" ht="14.25" customHeight="1">
      <c r="F118" s="43"/>
      <c r="G118" s="516"/>
      <c r="H118" s="516"/>
      <c r="I118" s="516"/>
      <c r="J118" s="516"/>
      <c r="K118" s="51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row>
    <row r="119" spans="6:69" ht="14.25" customHeight="1">
      <c r="F119" s="43"/>
      <c r="G119" s="516"/>
      <c r="H119" s="516"/>
      <c r="I119" s="516"/>
      <c r="J119" s="516"/>
      <c r="K119" s="51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row>
    <row r="120" spans="6:69" ht="14.25" customHeight="1">
      <c r="F120" s="43"/>
      <c r="G120" s="516"/>
      <c r="H120" s="516"/>
      <c r="I120" s="516"/>
      <c r="J120" s="516"/>
      <c r="K120" s="516"/>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6:69" ht="14.25" customHeight="1">
      <c r="F121" s="43"/>
      <c r="G121" s="516"/>
      <c r="H121" s="516"/>
      <c r="I121" s="516"/>
      <c r="J121" s="516"/>
      <c r="K121" s="516"/>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row>
    <row r="122" spans="6:69" ht="14.25" customHeight="1">
      <c r="F122" s="43"/>
      <c r="G122" s="516"/>
      <c r="H122" s="516"/>
      <c r="I122" s="516"/>
      <c r="J122" s="516"/>
      <c r="K122" s="51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row>
    <row r="123" spans="6:69" ht="14.25" customHeight="1">
      <c r="F123" s="43"/>
      <c r="G123" s="516"/>
      <c r="H123" s="516"/>
      <c r="I123" s="516"/>
      <c r="J123" s="516"/>
      <c r="K123" s="51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row>
    <row r="124" spans="6:69" ht="14.25" customHeight="1">
      <c r="F124" s="43"/>
      <c r="G124" s="516"/>
      <c r="H124" s="516"/>
      <c r="I124" s="516"/>
      <c r="J124" s="516"/>
      <c r="K124" s="51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row>
    <row r="125" spans="6:69" ht="14.25" customHeight="1">
      <c r="F125" s="43"/>
      <c r="G125" s="516"/>
      <c r="H125" s="516"/>
      <c r="I125" s="516"/>
      <c r="J125" s="516"/>
      <c r="K125" s="51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row>
    <row r="126" spans="6:69" ht="14.25" customHeight="1">
      <c r="F126" s="43"/>
      <c r="G126" s="516"/>
      <c r="H126" s="516"/>
      <c r="I126" s="516"/>
      <c r="J126" s="516"/>
      <c r="K126" s="51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row>
    <row r="127" spans="6:69" ht="14.25" customHeight="1">
      <c r="F127" s="43"/>
      <c r="G127" s="516"/>
      <c r="H127" s="516"/>
      <c r="I127" s="516"/>
      <c r="J127" s="516"/>
      <c r="K127" s="51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row>
    <row r="128" spans="6:69" ht="14.25" customHeight="1">
      <c r="F128" s="43"/>
      <c r="G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row>
    <row r="129" spans="6:69" ht="14.25" customHeight="1">
      <c r="F129" s="43"/>
      <c r="G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row>
    <row r="130" spans="6:69" ht="14.25" customHeight="1">
      <c r="F130" s="43"/>
      <c r="G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row>
    <row r="131" spans="6:69" ht="14.25" customHeight="1">
      <c r="F131" s="43"/>
      <c r="G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row>
    <row r="132" spans="6:69" ht="14.25" customHeight="1">
      <c r="F132" s="43"/>
      <c r="G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row>
    <row r="133" spans="6:69" ht="14.25" customHeight="1">
      <c r="F133" s="43"/>
      <c r="G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row>
    <row r="134" spans="6:69" ht="14.25" customHeight="1">
      <c r="F134" s="43"/>
      <c r="G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row>
    <row r="135" spans="6:69" ht="14.25" customHeight="1">
      <c r="F135" s="43"/>
      <c r="G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row>
    <row r="136" spans="6:69" ht="14.25" customHeight="1">
      <c r="F136" s="43"/>
      <c r="G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row>
    <row r="137" spans="6:69" ht="14.25" customHeight="1">
      <c r="F137" s="43"/>
      <c r="G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row>
    <row r="138" spans="6:69" ht="14.25" customHeight="1">
      <c r="F138" s="43"/>
      <c r="G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row>
    <row r="139" spans="6:69" ht="14.25" customHeight="1">
      <c r="F139" s="43"/>
      <c r="G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row>
    <row r="140" spans="6:69" ht="14.25" customHeight="1">
      <c r="F140" s="43"/>
      <c r="G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row>
    <row r="141" spans="6:69" ht="14.25" customHeight="1">
      <c r="F141" s="43"/>
      <c r="G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row>
    <row r="142" spans="6:69" ht="14.25" customHeight="1">
      <c r="F142" s="43"/>
      <c r="G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row>
    <row r="143" spans="6:69" ht="14.25" customHeight="1">
      <c r="F143" s="43"/>
      <c r="G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row>
    <row r="144" spans="6:69" ht="14.25" customHeight="1">
      <c r="F144" s="43"/>
      <c r="G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row>
    <row r="145" spans="6:69" ht="14.25" customHeight="1">
      <c r="F145" s="43"/>
      <c r="G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row>
    <row r="146" spans="6:69" ht="14.25" customHeight="1">
      <c r="F146" s="43"/>
      <c r="G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row>
    <row r="147" spans="6:69" ht="14.25" customHeight="1">
      <c r="F147" s="43"/>
      <c r="G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row>
    <row r="148" spans="6:69" ht="14.25" customHeight="1">
      <c r="F148" s="43"/>
      <c r="G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row>
    <row r="149" spans="6:69" ht="14.25" customHeight="1">
      <c r="F149" s="43"/>
      <c r="G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row>
    <row r="150" spans="6:69" ht="14.25" customHeight="1">
      <c r="F150" s="43"/>
      <c r="G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row>
    <row r="151" spans="6:69" ht="14.25" customHeight="1">
      <c r="F151" s="43"/>
      <c r="G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row>
    <row r="152" spans="6:69" ht="14.25" customHeight="1">
      <c r="F152" s="43"/>
      <c r="G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row>
    <row r="153" spans="6:69" ht="14.25" customHeight="1">
      <c r="F153" s="43"/>
      <c r="G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row>
    <row r="154" spans="6:69" ht="14.25" customHeight="1">
      <c r="F154" s="43"/>
      <c r="G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row>
    <row r="155" spans="6:69" ht="14.25" customHeight="1">
      <c r="F155" s="43"/>
      <c r="G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row>
    <row r="156" spans="6:69" ht="14.25" customHeight="1">
      <c r="F156" s="43"/>
      <c r="G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row>
    <row r="157" spans="6:69" ht="14.25" customHeight="1">
      <c r="F157" s="43"/>
      <c r="G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row>
    <row r="158" spans="6:69" ht="14.25" customHeight="1">
      <c r="F158" s="43"/>
      <c r="G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row>
    <row r="159" spans="6:69" ht="14.25" customHeight="1">
      <c r="F159" s="43"/>
      <c r="G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row>
    <row r="160" spans="6:69" ht="14.25" customHeight="1">
      <c r="F160" s="43"/>
      <c r="G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row>
    <row r="161" spans="6:69" ht="14.25" customHeight="1">
      <c r="F161" s="43"/>
      <c r="G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row>
    <row r="162" spans="6:69" ht="14.25" customHeight="1">
      <c r="F162" s="43"/>
      <c r="G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row>
    <row r="163" spans="6:69" ht="14.25" customHeight="1">
      <c r="F163" s="43"/>
      <c r="G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row>
    <row r="164" spans="6:69" ht="14.25" customHeight="1">
      <c r="F164" s="43"/>
      <c r="G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row>
    <row r="165" spans="6:69" ht="14.25" customHeight="1">
      <c r="F165" s="43"/>
      <c r="G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row>
    <row r="166" spans="6:69" ht="14.25" customHeight="1">
      <c r="F166" s="43"/>
      <c r="G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row>
    <row r="167" spans="6:69" ht="14.25" customHeight="1">
      <c r="F167" s="43"/>
      <c r="G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row>
    <row r="168" spans="6:69" ht="14.25" customHeight="1">
      <c r="F168" s="43"/>
      <c r="G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row>
    <row r="169" spans="6:69" ht="14.25" customHeight="1">
      <c r="F169" s="43"/>
      <c r="G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row>
    <row r="170" spans="6:69" ht="14.25" customHeight="1">
      <c r="F170" s="43"/>
      <c r="G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row>
    <row r="171" spans="6:69" ht="14.25" customHeight="1">
      <c r="F171" s="43"/>
      <c r="G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row>
    <row r="172" spans="6:69" ht="14.25" customHeight="1">
      <c r="F172" s="43"/>
      <c r="G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row>
    <row r="173" spans="6:69" ht="14.25" customHeight="1">
      <c r="F173" s="43"/>
      <c r="G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row>
    <row r="174" spans="6:69" ht="14.25" customHeight="1">
      <c r="F174" s="43"/>
      <c r="G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row>
    <row r="175" spans="6:69" ht="14.25" customHeight="1">
      <c r="F175" s="43"/>
      <c r="G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row>
    <row r="176" spans="6:69" ht="14.25" customHeight="1">
      <c r="F176" s="43"/>
      <c r="G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row>
    <row r="177" spans="6:69" ht="14.25" customHeight="1">
      <c r="F177" s="43"/>
      <c r="G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row>
    <row r="178" spans="6:69" ht="14.25" customHeight="1">
      <c r="F178" s="43"/>
      <c r="G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row>
    <row r="179" spans="6:69" ht="14.25" customHeight="1">
      <c r="F179" s="43"/>
      <c r="G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row>
    <row r="180" spans="6:69" ht="14.25" customHeight="1">
      <c r="F180" s="43"/>
      <c r="G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row>
    <row r="181" spans="6:69" ht="14.25" customHeight="1">
      <c r="F181" s="43"/>
      <c r="G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row>
    <row r="182" spans="6:69" ht="14.25" customHeight="1">
      <c r="F182" s="43"/>
      <c r="G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row>
    <row r="183" spans="6:69" ht="14.25" customHeight="1">
      <c r="F183" s="43"/>
      <c r="G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row>
    <row r="184" spans="6:69" ht="14.25" customHeight="1">
      <c r="F184" s="43"/>
      <c r="G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row>
    <row r="185" spans="6:69" ht="14.25" customHeight="1">
      <c r="F185" s="43"/>
      <c r="G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row>
    <row r="186" spans="6:69" ht="14.25" customHeight="1">
      <c r="F186" s="43"/>
      <c r="G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row>
    <row r="187" spans="6:69" ht="14.25" customHeight="1">
      <c r="F187" s="43"/>
      <c r="G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row>
    <row r="188" spans="6:69" ht="14.25" customHeight="1">
      <c r="F188" s="43"/>
      <c r="G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row>
    <row r="189" spans="6:69" ht="14.25" customHeight="1">
      <c r="F189" s="43"/>
      <c r="G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row>
    <row r="190" spans="6:69" ht="14.25" customHeight="1">
      <c r="F190" s="43"/>
      <c r="G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row>
    <row r="191" spans="6:69" ht="14.25" customHeight="1">
      <c r="F191" s="43"/>
      <c r="G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row>
    <row r="192" spans="6:69" ht="14.25" customHeight="1">
      <c r="F192" s="43"/>
      <c r="G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row>
    <row r="193" spans="6:69" ht="14.25" customHeight="1">
      <c r="F193" s="43"/>
      <c r="G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row>
    <row r="194" spans="6:69" ht="14.25" customHeight="1">
      <c r="F194" s="43"/>
      <c r="G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row>
    <row r="195" spans="6:69" ht="14.25" customHeight="1">
      <c r="F195" s="43"/>
      <c r="G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row>
    <row r="196" spans="6:69" ht="14.25" customHeight="1">
      <c r="F196" s="43"/>
      <c r="G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row>
    <row r="197" spans="6:69" ht="14.25" customHeight="1">
      <c r="F197" s="43"/>
      <c r="G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row>
    <row r="198" spans="6:69" ht="14.25" customHeight="1">
      <c r="F198" s="43"/>
      <c r="G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row>
    <row r="199" spans="6:69" ht="14.25" customHeight="1">
      <c r="F199" s="43"/>
      <c r="G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row>
    <row r="200" spans="6:69" ht="14.25" customHeight="1">
      <c r="F200" s="43"/>
      <c r="G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row>
    <row r="201" spans="6:69" ht="14.25" customHeight="1">
      <c r="F201" s="43"/>
      <c r="G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row>
    <row r="202" spans="6:69" ht="14.25" customHeight="1">
      <c r="F202" s="43"/>
      <c r="G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row>
    <row r="203" spans="6:69" ht="14.25" customHeight="1">
      <c r="F203" s="43"/>
      <c r="G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row>
    <row r="204" spans="6:69" ht="14.25" customHeight="1">
      <c r="F204" s="43"/>
      <c r="G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row>
    <row r="205" spans="6:69" ht="14.25" customHeight="1">
      <c r="F205" s="43"/>
      <c r="G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row>
    <row r="206" spans="6:69" ht="14.25" customHeight="1">
      <c r="F206" s="43"/>
      <c r="G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row>
    <row r="207" spans="6:69" ht="14.25" customHeight="1">
      <c r="F207" s="43"/>
      <c r="G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row>
    <row r="208" spans="6:69" ht="14.25" customHeight="1">
      <c r="F208" s="43"/>
      <c r="G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row>
    <row r="209" spans="6:69" ht="14.25" customHeight="1">
      <c r="F209" s="43"/>
      <c r="G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row>
    <row r="210" spans="6:69" ht="14.25" customHeight="1">
      <c r="F210" s="43"/>
      <c r="G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row>
    <row r="211" spans="6:69" ht="14.25" customHeight="1">
      <c r="F211" s="43"/>
      <c r="G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row>
    <row r="212" spans="6:69" ht="14.25" customHeight="1">
      <c r="F212" s="43"/>
      <c r="G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row>
    <row r="213" spans="6:69" ht="14.25" customHeight="1">
      <c r="F213" s="43"/>
      <c r="G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row>
    <row r="214" spans="6:69" ht="14.25" customHeight="1">
      <c r="F214" s="43"/>
      <c r="G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row>
    <row r="215" spans="6:69" ht="14.25" customHeight="1">
      <c r="F215" s="43"/>
      <c r="G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row>
    <row r="216" spans="6:69" ht="14.25" customHeight="1">
      <c r="F216" s="43"/>
      <c r="G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row>
    <row r="217" spans="6:69" ht="14.25" customHeight="1">
      <c r="F217" s="43"/>
      <c r="G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row>
    <row r="218" spans="6:69" ht="14.25" customHeight="1">
      <c r="F218" s="43"/>
      <c r="G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row>
    <row r="219" spans="6:69" ht="14.25" customHeight="1">
      <c r="F219" s="43"/>
      <c r="G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row>
    <row r="220" spans="6:69" ht="14.25" customHeight="1">
      <c r="F220" s="43"/>
      <c r="G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row>
    <row r="221" spans="6:69" ht="14.25" customHeight="1">
      <c r="F221" s="43"/>
      <c r="G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row>
    <row r="222" spans="6:69" ht="14.25" customHeight="1">
      <c r="F222" s="43"/>
      <c r="G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row>
    <row r="223" spans="6:69" ht="14.25" customHeight="1">
      <c r="F223" s="43"/>
      <c r="G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row>
    <row r="224" spans="6:69" ht="14.25" customHeight="1">
      <c r="F224" s="43"/>
      <c r="G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row>
    <row r="225" spans="6:69" ht="14.25" customHeight="1">
      <c r="F225" s="43"/>
      <c r="G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row>
    <row r="226" spans="6:69" ht="14.25" customHeight="1">
      <c r="F226" s="43"/>
      <c r="G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row>
    <row r="227" spans="6:69" ht="14.25" customHeight="1">
      <c r="F227" s="43"/>
      <c r="G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row>
    <row r="228" spans="6:69" ht="14.25" customHeight="1">
      <c r="F228" s="43"/>
      <c r="G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row>
    <row r="229" spans="6:69" ht="14.25" customHeight="1">
      <c r="F229" s="43"/>
      <c r="G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row>
    <row r="230" spans="6:69" ht="14.25" customHeight="1">
      <c r="F230" s="43"/>
      <c r="G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row>
    <row r="231" spans="6:69" ht="14.25" customHeight="1">
      <c r="F231" s="43"/>
      <c r="G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row>
    <row r="232" spans="6:69" ht="14.25" customHeight="1">
      <c r="F232" s="43"/>
      <c r="G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row>
    <row r="233" spans="6:69" ht="14.25" customHeight="1">
      <c r="F233" s="43"/>
      <c r="G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row>
    <row r="234" spans="6:69" ht="14.25" customHeight="1">
      <c r="F234" s="43"/>
      <c r="G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row>
    <row r="235" spans="6:69" ht="14.25" customHeight="1">
      <c r="F235" s="43"/>
      <c r="G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row>
    <row r="236" spans="6:69" ht="14.25" customHeight="1">
      <c r="F236" s="43"/>
      <c r="G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row>
    <row r="237" spans="6:69" ht="14.25" customHeight="1">
      <c r="F237" s="43"/>
      <c r="G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row>
    <row r="238" spans="6:69" ht="14.25" customHeight="1">
      <c r="F238" s="43"/>
      <c r="G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row>
    <row r="239" spans="6:69" ht="14.25" customHeight="1">
      <c r="F239" s="43"/>
      <c r="G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row>
    <row r="240" spans="6:69" ht="14.25" customHeight="1">
      <c r="F240" s="43"/>
      <c r="G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row>
    <row r="241" spans="6:69" ht="14.25" customHeight="1">
      <c r="F241" s="43"/>
      <c r="G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row>
    <row r="242" spans="6:69" ht="14.25" customHeight="1">
      <c r="F242" s="43"/>
      <c r="G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row>
    <row r="243" spans="6:69" ht="14.25" customHeight="1">
      <c r="F243" s="43"/>
      <c r="G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row>
    <row r="244" spans="6:69" ht="14.25" customHeight="1">
      <c r="F244" s="43"/>
      <c r="G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row>
    <row r="245" spans="6:69" ht="14.25" customHeight="1">
      <c r="F245" s="43"/>
      <c r="G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row>
    <row r="246" spans="6:69" ht="14.25" customHeight="1">
      <c r="F246" s="43"/>
      <c r="G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row>
    <row r="247" spans="6:69" ht="14.25" customHeight="1">
      <c r="F247" s="43"/>
      <c r="G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row>
    <row r="248" spans="6:69" ht="14.25" customHeight="1">
      <c r="F248" s="43"/>
      <c r="G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row>
    <row r="249" spans="6:69" ht="14.25" customHeight="1">
      <c r="F249" s="43"/>
      <c r="G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row>
    <row r="250" spans="6:69" ht="14.25" customHeight="1">
      <c r="F250" s="43"/>
      <c r="G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row>
    <row r="251" spans="6:69" ht="14.25" customHeight="1">
      <c r="F251" s="43"/>
      <c r="G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row>
    <row r="252" spans="6:69" ht="14.25" customHeight="1">
      <c r="F252" s="43"/>
      <c r="G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row>
    <row r="253" spans="6:69" ht="14.25" customHeight="1">
      <c r="F253" s="43"/>
      <c r="G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row>
    <row r="254" spans="6:69" ht="14.25" customHeight="1">
      <c r="F254" s="43"/>
      <c r="G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row>
    <row r="255" spans="6:69" ht="14.25" customHeight="1">
      <c r="F255" s="43"/>
      <c r="G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row>
    <row r="256" spans="6:69" ht="14.25" customHeight="1">
      <c r="F256" s="43"/>
      <c r="G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row>
    <row r="257" spans="6:69" ht="14.25" customHeight="1">
      <c r="F257" s="43"/>
      <c r="G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row>
    <row r="258" spans="6:69" ht="14.25" customHeight="1">
      <c r="F258" s="43"/>
      <c r="G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row>
    <row r="259" spans="6:69" ht="14.25" customHeight="1">
      <c r="F259" s="43"/>
      <c r="G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row>
    <row r="260" spans="6:69" ht="14.25" customHeight="1">
      <c r="F260" s="43"/>
      <c r="G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row>
    <row r="261" spans="6:69" ht="14.25" customHeight="1">
      <c r="F261" s="43"/>
      <c r="G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row>
    <row r="262" spans="6:69" ht="14.25" customHeight="1">
      <c r="F262" s="43"/>
      <c r="G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row>
    <row r="263" spans="6:69" ht="14.25" customHeight="1">
      <c r="F263" s="43"/>
      <c r="G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row>
    <row r="264" spans="6:69" ht="14.25" customHeight="1">
      <c r="F264" s="43"/>
      <c r="G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row>
    <row r="265" spans="6:69" ht="14.25" customHeight="1">
      <c r="F265" s="43"/>
      <c r="G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row>
    <row r="266" spans="6:69" ht="14.25" customHeight="1">
      <c r="F266" s="43"/>
      <c r="G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row>
    <row r="267" spans="6:69" ht="14.25" customHeight="1">
      <c r="F267" s="43"/>
      <c r="G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row>
    <row r="268" spans="6:69" ht="14.25" customHeight="1">
      <c r="F268" s="43"/>
      <c r="G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row>
    <row r="269" spans="6:69" ht="14.25" customHeight="1">
      <c r="F269" s="43"/>
      <c r="G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row>
    <row r="270" spans="6:69" ht="14.25" customHeight="1">
      <c r="F270" s="43"/>
      <c r="G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row>
    <row r="271" spans="6:69" ht="14.25" customHeight="1">
      <c r="F271" s="43"/>
      <c r="G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row>
    <row r="272" spans="6:69" ht="14.25" customHeight="1">
      <c r="F272" s="43"/>
      <c r="G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row>
    <row r="273" spans="6:69" ht="14.25" customHeight="1">
      <c r="F273" s="43"/>
      <c r="G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row>
    <row r="274" spans="6:69" ht="14.25" customHeight="1">
      <c r="F274" s="43"/>
      <c r="G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row>
    <row r="275" spans="6:69" ht="14.25" customHeight="1">
      <c r="F275" s="43"/>
      <c r="G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row>
    <row r="276" spans="6:69" ht="14.25" customHeight="1">
      <c r="F276" s="43"/>
      <c r="G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row>
    <row r="277" spans="6:69" ht="14.25" customHeight="1">
      <c r="F277" s="43"/>
      <c r="G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row>
    <row r="278" spans="6:69" ht="14.25" customHeight="1">
      <c r="F278" s="43"/>
      <c r="G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row>
    <row r="279" spans="6:69" ht="14.25" customHeight="1">
      <c r="F279" s="43"/>
      <c r="G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row>
    <row r="280" spans="6:69" ht="14.25" customHeight="1">
      <c r="F280" s="43"/>
      <c r="G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row>
    <row r="281" spans="6:69" ht="14.25" customHeight="1">
      <c r="F281" s="43"/>
      <c r="G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row>
    <row r="282" spans="6:69" ht="14.25" customHeight="1">
      <c r="F282" s="43"/>
      <c r="G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row>
    <row r="283" spans="6:69" ht="14.25" customHeight="1">
      <c r="F283" s="43"/>
      <c r="G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row>
    <row r="284" spans="6:69" ht="14.25" customHeight="1">
      <c r="F284" s="43"/>
      <c r="G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row>
    <row r="285" spans="6:69" ht="14.25" customHeight="1">
      <c r="F285" s="43"/>
      <c r="G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row>
    <row r="286" spans="6:69" ht="14.25" customHeight="1">
      <c r="F286" s="43"/>
      <c r="G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row>
    <row r="287" spans="6:69" ht="14.25" customHeight="1">
      <c r="F287" s="43"/>
      <c r="G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row>
    <row r="288" spans="6:69" ht="14.25" customHeight="1">
      <c r="F288" s="43"/>
      <c r="G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row>
    <row r="289" spans="6:69" ht="14.25" customHeight="1">
      <c r="F289" s="43"/>
      <c r="G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row>
    <row r="290" spans="6:69" ht="14.25" customHeight="1">
      <c r="F290" s="43"/>
      <c r="G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row>
    <row r="291" spans="6:69" ht="14.25" customHeight="1">
      <c r="F291" s="43"/>
      <c r="G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row>
    <row r="292" spans="6:69" ht="14.25" customHeight="1">
      <c r="F292" s="43"/>
      <c r="G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row>
    <row r="293" spans="6:69" ht="14.25" customHeight="1">
      <c r="F293" s="43"/>
      <c r="G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row>
    <row r="294" spans="6:69" ht="14.25" customHeight="1">
      <c r="F294" s="43"/>
      <c r="G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row>
    <row r="295" spans="6:69" ht="14.25" customHeight="1">
      <c r="F295" s="43"/>
      <c r="G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row>
    <row r="296" spans="6:69" ht="14.25" customHeight="1">
      <c r="F296" s="43"/>
      <c r="G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row>
    <row r="297" spans="6:69" ht="14.25" customHeight="1">
      <c r="F297" s="43"/>
      <c r="G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row>
    <row r="298" spans="6:69" ht="14.25" customHeight="1">
      <c r="F298" s="43"/>
      <c r="G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row>
    <row r="299" spans="6:69" ht="14.25" customHeight="1">
      <c r="F299" s="43"/>
      <c r="G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row>
    <row r="300" spans="6:69" ht="14.25" customHeight="1">
      <c r="F300" s="43"/>
      <c r="G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row>
    <row r="301" spans="6:69" ht="14.25" customHeight="1">
      <c r="F301" s="43"/>
      <c r="G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6:69" ht="14.25" customHeight="1">
      <c r="F302" s="43"/>
      <c r="G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6:69" ht="14.25" customHeight="1">
      <c r="F303" s="43"/>
      <c r="G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6:69" ht="14.25" customHeight="1">
      <c r="F304" s="43"/>
      <c r="G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6:69" ht="14.25" customHeight="1">
      <c r="F305" s="43"/>
      <c r="G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6:69" ht="14.25" customHeight="1">
      <c r="F306" s="43"/>
      <c r="G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6:69" ht="14.25" customHeight="1">
      <c r="F307" s="43"/>
      <c r="G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row r="308" spans="6:69" ht="14.25" customHeight="1">
      <c r="F308" s="43"/>
      <c r="G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row>
    <row r="309" spans="6:69" ht="14.25" customHeight="1">
      <c r="F309" s="43"/>
      <c r="G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row>
    <row r="310" spans="6:69" ht="14.25" customHeight="1">
      <c r="F310" s="43"/>
      <c r="G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row>
    <row r="311" spans="6:69" ht="14.25" customHeight="1">
      <c r="F311" s="43"/>
      <c r="G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row>
    <row r="312" spans="6:69" ht="14.25" customHeight="1">
      <c r="F312" s="43"/>
      <c r="G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row>
    <row r="313" spans="6:69" ht="14.25" customHeight="1">
      <c r="F313" s="43"/>
      <c r="G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row>
    <row r="314" spans="6:69" ht="14.25" customHeight="1">
      <c r="F314" s="43"/>
      <c r="G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row>
    <row r="315" spans="6:69" ht="14.25" customHeight="1">
      <c r="F315" s="43"/>
      <c r="G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row>
    <row r="316" spans="6:69" ht="14.25" customHeight="1">
      <c r="F316" s="43"/>
      <c r="G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row>
    <row r="317" spans="6:69" ht="14.25" customHeight="1">
      <c r="F317" s="43"/>
      <c r="G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row>
    <row r="318" spans="6:69" ht="14.25" customHeight="1">
      <c r="F318" s="43"/>
      <c r="G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row>
    <row r="319" spans="6:69" ht="14.25" customHeight="1">
      <c r="F319" s="43"/>
      <c r="G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row>
    <row r="320" spans="6:69" ht="14.25" customHeight="1">
      <c r="F320" s="43"/>
      <c r="G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row>
    <row r="321" spans="6:69" ht="14.25" customHeight="1">
      <c r="F321" s="43"/>
      <c r="G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row>
    <row r="322" spans="6:69" ht="14.25" customHeight="1">
      <c r="F322" s="43"/>
      <c r="G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row>
    <row r="323" spans="6:69" ht="14.25" customHeight="1">
      <c r="F323" s="43"/>
      <c r="G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row>
    <row r="324" spans="6:69" ht="14.25" customHeight="1">
      <c r="F324" s="43"/>
      <c r="G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row>
    <row r="325" spans="6:69" ht="14.25" customHeight="1">
      <c r="F325" s="43"/>
      <c r="G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row>
    <row r="326" spans="6:69" ht="14.25" customHeight="1">
      <c r="F326" s="43"/>
      <c r="G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row>
    <row r="327" spans="6:69" ht="14.25" customHeight="1">
      <c r="F327" s="43"/>
      <c r="G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row>
    <row r="328" spans="6:69" ht="14.25" customHeight="1">
      <c r="F328" s="43"/>
      <c r="G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row>
    <row r="329" spans="6:69" ht="14.25" customHeight="1">
      <c r="F329" s="43"/>
      <c r="G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row>
    <row r="330" spans="6:69" ht="14.25" customHeight="1">
      <c r="F330" s="43"/>
      <c r="G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row>
    <row r="331" spans="6:69" ht="14.25" customHeight="1">
      <c r="F331" s="43"/>
      <c r="G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row>
    <row r="332" spans="6:69" ht="14.25" customHeight="1">
      <c r="F332" s="43"/>
      <c r="G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row>
    <row r="333" spans="6:69" ht="14.25" customHeight="1">
      <c r="F333" s="43"/>
      <c r="G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row>
    <row r="334" spans="6:69" ht="14.25" customHeight="1">
      <c r="F334" s="43"/>
      <c r="G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row>
    <row r="335" spans="6:69" ht="14.25" customHeight="1">
      <c r="F335" s="43"/>
      <c r="G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row>
    <row r="336" spans="6:69" ht="14.25" customHeight="1">
      <c r="F336" s="43"/>
      <c r="G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row>
    <row r="337" spans="6:69" ht="14.25" customHeight="1">
      <c r="F337" s="43"/>
      <c r="G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row>
    <row r="338" spans="6:69" ht="14.25" customHeight="1">
      <c r="F338" s="43"/>
      <c r="G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row>
    <row r="339" spans="6:69" ht="14.25" customHeight="1">
      <c r="F339" s="43"/>
      <c r="G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row>
    <row r="340" spans="6:69" ht="14.25" customHeight="1">
      <c r="F340" s="43"/>
      <c r="G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row>
    <row r="341" spans="6:69" ht="14.25" customHeight="1">
      <c r="F341" s="43"/>
      <c r="G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row>
    <row r="342" spans="6:69" ht="14.25" customHeight="1">
      <c r="F342" s="43"/>
      <c r="G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row>
    <row r="343" spans="6:69" ht="14.25" customHeight="1">
      <c r="F343" s="43"/>
      <c r="G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row>
    <row r="344" spans="6:69" ht="14.25" customHeight="1">
      <c r="F344" s="43"/>
      <c r="G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row>
    <row r="345" spans="6:69" ht="14.25" customHeight="1">
      <c r="F345" s="43"/>
      <c r="G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row>
    <row r="346" spans="6:69" ht="14.25" customHeight="1">
      <c r="F346" s="43"/>
      <c r="G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row>
    <row r="347" spans="6:69" ht="14.25" customHeight="1">
      <c r="F347" s="43"/>
      <c r="G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row>
    <row r="348" spans="6:69" ht="14.25" customHeight="1">
      <c r="F348" s="43"/>
      <c r="G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row>
    <row r="349" spans="6:69" ht="14.25" customHeight="1">
      <c r="F349" s="43"/>
      <c r="G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row>
    <row r="350" spans="6:69" ht="14.25" customHeight="1">
      <c r="F350" s="43"/>
      <c r="G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row>
    <row r="351" spans="6:69" ht="14.25" customHeight="1">
      <c r="F351" s="43"/>
      <c r="G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row>
    <row r="352" spans="6:69" ht="14.25" customHeight="1">
      <c r="F352" s="43"/>
      <c r="G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row>
    <row r="353" spans="6:69" ht="14.25" customHeight="1">
      <c r="F353" s="43"/>
      <c r="G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row>
    <row r="354" spans="6:69" ht="14.25" customHeight="1">
      <c r="F354" s="43"/>
      <c r="G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row>
    <row r="355" spans="6:69" ht="14.25" customHeight="1">
      <c r="F355" s="43"/>
      <c r="G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row>
    <row r="356" spans="6:69" ht="14.25" customHeight="1">
      <c r="F356" s="43"/>
      <c r="G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row>
    <row r="357" spans="6:69" ht="14.25" customHeight="1">
      <c r="F357" s="43"/>
      <c r="G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row>
    <row r="358" spans="6:69" ht="14.25" customHeight="1">
      <c r="F358" s="43"/>
      <c r="G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row>
    <row r="359" spans="6:69" ht="14.25" customHeight="1">
      <c r="F359" s="43"/>
      <c r="G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row>
    <row r="360" spans="6:69" ht="14.25" customHeight="1">
      <c r="F360" s="43"/>
      <c r="G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row>
    <row r="361" spans="6:69" ht="14.25" customHeight="1">
      <c r="F361" s="43"/>
      <c r="G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row>
    <row r="362" spans="6:69" ht="14.25" customHeight="1">
      <c r="F362" s="43"/>
      <c r="G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row>
    <row r="363" spans="6:69" ht="14.25" customHeight="1">
      <c r="F363" s="43"/>
      <c r="G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row>
    <row r="364" spans="6:69" ht="14.25" customHeight="1">
      <c r="F364" s="43"/>
      <c r="G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row>
    <row r="365" spans="6:69" ht="14.25" customHeight="1">
      <c r="F365" s="43"/>
      <c r="G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row>
    <row r="366" spans="6:69" ht="14.25" customHeight="1">
      <c r="F366" s="43"/>
      <c r="G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row>
    <row r="367" spans="6:69" ht="14.25" customHeight="1">
      <c r="F367" s="43"/>
      <c r="G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row>
    <row r="368" spans="6:69" ht="14.25" customHeight="1">
      <c r="F368" s="43"/>
      <c r="G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row>
    <row r="369" spans="6:69" ht="14.25" customHeight="1">
      <c r="F369" s="43"/>
      <c r="G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row>
    <row r="370" spans="6:69" ht="14.25" customHeight="1">
      <c r="F370" s="43"/>
      <c r="G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row>
    <row r="371" spans="6:69" ht="14.25" customHeight="1">
      <c r="F371" s="43"/>
      <c r="G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row>
    <row r="372" spans="6:69" ht="14.25" customHeight="1">
      <c r="F372" s="43"/>
      <c r="G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row>
    <row r="373" spans="6:69" ht="14.25" customHeight="1">
      <c r="F373" s="43"/>
      <c r="G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row>
    <row r="374" spans="6:69" ht="14.25" customHeight="1">
      <c r="F374" s="43"/>
      <c r="G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row>
    <row r="375" spans="6:69" ht="14.25" customHeight="1">
      <c r="F375" s="43"/>
      <c r="G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row>
    <row r="376" spans="6:69" ht="14.25" customHeight="1">
      <c r="F376" s="43"/>
      <c r="G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row>
    <row r="377" spans="6:69" ht="14.25" customHeight="1">
      <c r="F377" s="43"/>
      <c r="G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row>
    <row r="378" spans="6:69" ht="14.25" customHeight="1">
      <c r="F378" s="43"/>
      <c r="G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row>
    <row r="379" spans="6:69" ht="14.25" customHeight="1">
      <c r="F379" s="43"/>
      <c r="G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row>
    <row r="380" spans="6:69" ht="14.25" customHeight="1">
      <c r="F380" s="43"/>
      <c r="G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row>
    <row r="381" spans="6:69" ht="14.25" customHeight="1">
      <c r="F381" s="43"/>
      <c r="G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row>
    <row r="382" spans="6:69" ht="14.25" customHeight="1">
      <c r="F382" s="43"/>
      <c r="G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row>
    <row r="383" spans="6:69" ht="14.25" customHeight="1">
      <c r="F383" s="43"/>
      <c r="G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row>
    <row r="384" spans="6:69" ht="14.25" customHeight="1">
      <c r="F384" s="43"/>
      <c r="G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row>
    <row r="385" spans="6:69" ht="14.25" customHeight="1">
      <c r="F385" s="43"/>
      <c r="G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row>
    <row r="386" spans="6:69" ht="14.25" customHeight="1">
      <c r="F386" s="43"/>
      <c r="G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row>
    <row r="387" spans="6:69" ht="14.25" customHeight="1">
      <c r="F387" s="43"/>
      <c r="G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row>
    <row r="388" spans="6:69" ht="14.25" customHeight="1">
      <c r="F388" s="43"/>
      <c r="G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row>
    <row r="389" spans="6:69" ht="14.25" customHeight="1">
      <c r="F389" s="43"/>
      <c r="G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row>
    <row r="390" spans="6:69" ht="14.25" customHeight="1">
      <c r="F390" s="43"/>
      <c r="G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row>
    <row r="391" spans="6:69" ht="14.25" customHeight="1">
      <c r="F391" s="43"/>
      <c r="G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row>
    <row r="392" spans="6:69" ht="14.25" customHeight="1">
      <c r="F392" s="43"/>
      <c r="G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row>
    <row r="393" spans="6:69" ht="14.25" customHeight="1">
      <c r="F393" s="43"/>
      <c r="G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row>
    <row r="394" spans="6:69" ht="14.25" customHeight="1">
      <c r="F394" s="43"/>
      <c r="G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row>
    <row r="395" spans="6:69" ht="14.25" customHeight="1">
      <c r="F395" s="43"/>
      <c r="G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row>
    <row r="396" spans="6:69" ht="14.25" customHeight="1">
      <c r="F396" s="43"/>
      <c r="G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row>
    <row r="397" spans="6:69" ht="14.25" customHeight="1">
      <c r="F397" s="43"/>
      <c r="G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row>
    <row r="398" spans="6:69" ht="14.25" customHeight="1">
      <c r="F398" s="43"/>
      <c r="G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row>
    <row r="399" spans="6:69" ht="14.25" customHeight="1">
      <c r="F399" s="43"/>
      <c r="G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row>
    <row r="400" spans="6:69" ht="14.25" customHeight="1">
      <c r="F400" s="43"/>
      <c r="G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row>
    <row r="401" spans="6:69" ht="14.25" customHeight="1">
      <c r="F401" s="43"/>
      <c r="G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row>
    <row r="402" spans="6:69" ht="14.25" customHeight="1">
      <c r="F402" s="43"/>
      <c r="G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row>
    <row r="403" spans="6:69" ht="14.25" customHeight="1">
      <c r="F403" s="43"/>
      <c r="G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row>
    <row r="404" spans="6:69" ht="14.25" customHeight="1">
      <c r="F404" s="43"/>
      <c r="G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row>
    <row r="405" spans="6:69" ht="14.25" customHeight="1">
      <c r="F405" s="43"/>
      <c r="G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row>
    <row r="406" spans="6:69" ht="14.25" customHeight="1">
      <c r="F406" s="43"/>
      <c r="G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row>
    <row r="407" spans="6:69" ht="14.25" customHeight="1">
      <c r="F407" s="43"/>
      <c r="G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row>
    <row r="408" spans="6:69" ht="14.25" customHeight="1">
      <c r="F408" s="43"/>
      <c r="G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row>
    <row r="409" spans="6:69" ht="14.25" customHeight="1">
      <c r="F409" s="43"/>
      <c r="G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row>
    <row r="410" spans="6:69" ht="14.25" customHeight="1">
      <c r="F410" s="43"/>
      <c r="G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row>
    <row r="411" spans="6:69" ht="14.25" customHeight="1">
      <c r="F411" s="43"/>
      <c r="G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row>
    <row r="412" spans="6:69" ht="14.25" customHeight="1">
      <c r="F412" s="43"/>
      <c r="G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row>
    <row r="413" spans="6:69" ht="14.25" customHeight="1">
      <c r="F413" s="43"/>
      <c r="G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row>
    <row r="414" spans="6:69" ht="14.25" customHeight="1">
      <c r="F414" s="43"/>
      <c r="G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row>
    <row r="415" spans="6:69" ht="14.25" customHeight="1">
      <c r="F415" s="43"/>
      <c r="G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row>
    <row r="416" spans="6:69" ht="14.25" customHeight="1">
      <c r="F416" s="43"/>
      <c r="G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row>
    <row r="417" spans="6:69" ht="14.25" customHeight="1">
      <c r="F417" s="43"/>
      <c r="G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row>
    <row r="418" spans="6:69" ht="14.25" customHeight="1">
      <c r="F418" s="43"/>
      <c r="G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row>
    <row r="419" spans="6:69" ht="14.25" customHeight="1">
      <c r="F419" s="43"/>
      <c r="G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row>
    <row r="420" spans="6:69" ht="14.25" customHeight="1">
      <c r="F420" s="43"/>
      <c r="G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row>
    <row r="421" spans="6:69" ht="14.25" customHeight="1">
      <c r="F421" s="43"/>
      <c r="G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row>
    <row r="422" spans="6:69" ht="14.25" customHeight="1">
      <c r="F422" s="43"/>
      <c r="G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row>
    <row r="423" spans="6:69" ht="14.25" customHeight="1">
      <c r="F423" s="43"/>
      <c r="G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row>
    <row r="424" spans="6:69" ht="14.25" customHeight="1">
      <c r="F424" s="43"/>
      <c r="G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row>
    <row r="425" spans="6:69" ht="14.25" customHeight="1">
      <c r="F425" s="43"/>
      <c r="G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row>
    <row r="426" spans="6:69" ht="14.25" customHeight="1">
      <c r="F426" s="43"/>
      <c r="G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row>
    <row r="427" spans="6:69" ht="14.25" customHeight="1">
      <c r="F427" s="43"/>
      <c r="G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row>
    <row r="428" spans="6:69" ht="14.25" customHeight="1">
      <c r="F428" s="43"/>
      <c r="G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row>
    <row r="429" spans="6:69" ht="14.25" customHeight="1">
      <c r="F429" s="43"/>
      <c r="G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row>
    <row r="430" spans="6:69" ht="14.25" customHeight="1">
      <c r="F430" s="43"/>
      <c r="G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row>
    <row r="431" spans="6:69" ht="14.25" customHeight="1">
      <c r="F431" s="43"/>
      <c r="G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row>
    <row r="432" spans="6:69" ht="14.25" customHeight="1">
      <c r="F432" s="43"/>
      <c r="G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row>
    <row r="433" spans="6:69" ht="14.25" customHeight="1">
      <c r="F433" s="43"/>
      <c r="G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row>
    <row r="434" spans="6:69" ht="14.25" customHeight="1">
      <c r="F434" s="43"/>
      <c r="G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row>
    <row r="435" spans="6:69" ht="14.25" customHeight="1">
      <c r="F435" s="43"/>
      <c r="G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row>
    <row r="436" spans="6:69" ht="14.25" customHeight="1">
      <c r="F436" s="43"/>
      <c r="G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row>
    <row r="437" spans="6:69" ht="14.25" customHeight="1">
      <c r="F437" s="43"/>
      <c r="G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row>
    <row r="438" spans="6:69" ht="14.25" customHeight="1">
      <c r="F438" s="43"/>
      <c r="G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row>
    <row r="439" spans="6:69" ht="14.25" customHeight="1">
      <c r="F439" s="43"/>
      <c r="G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row>
    <row r="440" spans="6:69" ht="14.25" customHeight="1">
      <c r="F440" s="43"/>
      <c r="G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row>
    <row r="441" spans="6:69" ht="14.25" customHeight="1">
      <c r="F441" s="43"/>
      <c r="G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row>
    <row r="442" spans="6:69" ht="14.25" customHeight="1">
      <c r="F442" s="43"/>
      <c r="G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row>
    <row r="443" spans="6:69" ht="14.25" customHeight="1">
      <c r="F443" s="43"/>
      <c r="G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row>
    <row r="444" spans="6:69" ht="14.25" customHeight="1">
      <c r="F444" s="43"/>
      <c r="G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row>
    <row r="445" spans="6:69" ht="14.25" customHeight="1">
      <c r="F445" s="43"/>
      <c r="G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row>
    <row r="446" spans="6:69" ht="14.25" customHeight="1">
      <c r="F446" s="43"/>
      <c r="G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row>
    <row r="447" spans="6:69" ht="14.25" customHeight="1">
      <c r="F447" s="43"/>
      <c r="G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row>
    <row r="448" spans="6:69" ht="14.25" customHeight="1">
      <c r="F448" s="43"/>
      <c r="G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row>
    <row r="449" spans="6:69" ht="14.25" customHeight="1">
      <c r="F449" s="43"/>
      <c r="G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row>
    <row r="450" spans="6:69" ht="14.25" customHeight="1">
      <c r="F450" s="43"/>
      <c r="G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row>
    <row r="451" spans="6:69" ht="14.25" customHeight="1">
      <c r="F451" s="43"/>
      <c r="G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row>
    <row r="452" spans="6:69" ht="14.25" customHeight="1">
      <c r="F452" s="43"/>
      <c r="G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row>
    <row r="453" spans="6:69" ht="14.25" customHeight="1">
      <c r="F453" s="43"/>
      <c r="G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row>
    <row r="454" spans="6:69" ht="14.25" customHeight="1">
      <c r="F454" s="43"/>
      <c r="G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row>
    <row r="455" spans="6:69" ht="14.25" customHeight="1">
      <c r="F455" s="43"/>
      <c r="G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row>
    <row r="456" spans="6:69" ht="14.25" customHeight="1">
      <c r="F456" s="43"/>
      <c r="G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row>
    <row r="457" spans="6:69" ht="14.25" customHeight="1">
      <c r="F457" s="43"/>
      <c r="G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row>
    <row r="458" spans="6:69" ht="14.25" customHeight="1">
      <c r="F458" s="43"/>
      <c r="G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row>
    <row r="459" spans="6:69" ht="14.25" customHeight="1">
      <c r="F459" s="43"/>
      <c r="G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row>
    <row r="460" spans="6:69" ht="14.25" customHeight="1">
      <c r="F460" s="43"/>
      <c r="G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row>
    <row r="461" spans="6:69" ht="14.25" customHeight="1">
      <c r="F461" s="43"/>
      <c r="G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row>
    <row r="462" spans="6:69" ht="14.25" customHeight="1">
      <c r="F462" s="43"/>
      <c r="G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row>
    <row r="463" spans="6:69" ht="14.25" customHeight="1">
      <c r="F463" s="43"/>
      <c r="G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row>
    <row r="464" spans="6:69" ht="14.25" customHeight="1">
      <c r="F464" s="43"/>
      <c r="G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row>
    <row r="465" spans="6:69" ht="14.25" customHeight="1">
      <c r="F465" s="43"/>
      <c r="G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row>
    <row r="466" spans="6:69" ht="14.25" customHeight="1">
      <c r="F466" s="43"/>
      <c r="G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row>
    <row r="467" spans="6:69" ht="14.25" customHeight="1">
      <c r="F467" s="43"/>
      <c r="G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row>
    <row r="468" spans="6:69" ht="14.25" customHeight="1">
      <c r="F468" s="43"/>
      <c r="G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row>
    <row r="469" spans="6:69" ht="14.25" customHeight="1">
      <c r="F469" s="43"/>
      <c r="G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row>
    <row r="470" spans="6:69" ht="14.25" customHeight="1">
      <c r="F470" s="43"/>
      <c r="G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row>
    <row r="471" spans="6:69" ht="14.25" customHeight="1">
      <c r="F471" s="43"/>
      <c r="G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row>
    <row r="472" spans="6:69" ht="14.25" customHeight="1">
      <c r="F472" s="43"/>
      <c r="G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row>
    <row r="473" spans="6:69" ht="14.25" customHeight="1">
      <c r="F473" s="43"/>
      <c r="G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row>
    <row r="474" spans="6:69" ht="14.25" customHeight="1">
      <c r="F474" s="43"/>
      <c r="G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row>
    <row r="475" spans="6:69" ht="14.25" customHeight="1">
      <c r="F475" s="43"/>
      <c r="G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row>
    <row r="476" spans="6:69" ht="14.25" customHeight="1">
      <c r="F476" s="43"/>
      <c r="G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row>
    <row r="477" spans="6:69" ht="14.25" customHeight="1">
      <c r="F477" s="43"/>
      <c r="G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row>
    <row r="478" spans="6:69" ht="14.25" customHeight="1">
      <c r="F478" s="43"/>
      <c r="G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row>
    <row r="479" spans="6:69" ht="14.25" customHeight="1">
      <c r="F479" s="43"/>
      <c r="G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row>
    <row r="480" spans="6:69" ht="14.25" customHeight="1">
      <c r="F480" s="43"/>
      <c r="G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row>
    <row r="481" spans="6:69" ht="14.25" customHeight="1">
      <c r="F481" s="43"/>
      <c r="G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row>
    <row r="482" spans="6:69" ht="14.25" customHeight="1">
      <c r="F482" s="43"/>
      <c r="G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row>
    <row r="483" spans="6:69" ht="14.25" customHeight="1">
      <c r="F483" s="43"/>
      <c r="G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row>
    <row r="484" spans="6:69" ht="14.25" customHeight="1">
      <c r="F484" s="43"/>
      <c r="G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row>
    <row r="485" spans="6:69" ht="14.25" customHeight="1">
      <c r="F485" s="43"/>
      <c r="G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row>
    <row r="486" spans="6:69" ht="14.25" customHeight="1">
      <c r="F486" s="43"/>
      <c r="G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row>
    <row r="487" spans="6:69" ht="14.25" customHeight="1">
      <c r="F487" s="43"/>
      <c r="G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row>
    <row r="488" spans="6:69" ht="14.25" customHeight="1">
      <c r="F488" s="43"/>
      <c r="G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row>
    <row r="489" spans="6:69" ht="14.25" customHeight="1">
      <c r="F489" s="43"/>
      <c r="G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row>
    <row r="490" spans="6:69" ht="14.25" customHeight="1">
      <c r="F490" s="43"/>
      <c r="G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row>
    <row r="491" spans="6:69" ht="14.25" customHeight="1">
      <c r="F491" s="43"/>
      <c r="G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row>
    <row r="492" spans="6:69" ht="14.25" customHeight="1">
      <c r="F492" s="43"/>
      <c r="G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row>
    <row r="493" spans="6:69" ht="14.25" customHeight="1">
      <c r="F493" s="43"/>
      <c r="G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row>
    <row r="494" spans="6:69" ht="14.25" customHeight="1">
      <c r="F494" s="43"/>
      <c r="G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row>
    <row r="495" spans="6:69" ht="14.25" customHeight="1">
      <c r="F495" s="43"/>
      <c r="G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row>
    <row r="496" spans="6:69" ht="14.25" customHeight="1">
      <c r="F496" s="43"/>
      <c r="G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row>
    <row r="497" spans="6:69" ht="14.25" customHeight="1">
      <c r="F497" s="43"/>
      <c r="G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row>
    <row r="498" spans="6:69" ht="14.25" customHeight="1">
      <c r="F498" s="43"/>
      <c r="G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row>
    <row r="499" spans="6:69" ht="14.25" customHeight="1">
      <c r="F499" s="43"/>
      <c r="G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row>
    <row r="500" spans="6:69" ht="14.25" customHeight="1">
      <c r="F500" s="43"/>
      <c r="G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row>
    <row r="501" spans="6:69" ht="14.25" customHeight="1">
      <c r="F501" s="43"/>
      <c r="G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row>
    <row r="502" spans="6:69" ht="14.25" customHeight="1">
      <c r="F502" s="43"/>
      <c r="G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row>
    <row r="503" spans="6:69" ht="14.25" customHeight="1">
      <c r="F503" s="43"/>
      <c r="G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row>
    <row r="504" spans="6:69" ht="14.25" customHeight="1">
      <c r="F504" s="43"/>
      <c r="G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row>
    <row r="505" spans="6:69" ht="14.25" customHeight="1">
      <c r="F505" s="43"/>
      <c r="G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row>
    <row r="506" spans="6:69" ht="14.25" customHeight="1">
      <c r="F506" s="43"/>
      <c r="G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row>
    <row r="507" spans="6:69" ht="14.25" customHeight="1">
      <c r="F507" s="43"/>
      <c r="G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row>
    <row r="508" spans="6:69" ht="14.25" customHeight="1">
      <c r="F508" s="43"/>
      <c r="G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row>
    <row r="509" spans="6:69" ht="14.25" customHeight="1">
      <c r="F509" s="43"/>
      <c r="G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row>
    <row r="510" spans="6:69" ht="14.25" customHeight="1">
      <c r="F510" s="43"/>
      <c r="G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row>
    <row r="511" spans="6:69" ht="14.25" customHeight="1">
      <c r="F511" s="43"/>
      <c r="G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row>
    <row r="512" spans="6:69" ht="14.25" customHeight="1">
      <c r="F512" s="43"/>
      <c r="G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row>
    <row r="513" spans="6:69" ht="14.25" customHeight="1">
      <c r="F513" s="43"/>
      <c r="G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row>
    <row r="514" spans="6:69" ht="14.25" customHeight="1">
      <c r="F514" s="43"/>
      <c r="G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row>
    <row r="515" spans="6:69" ht="14.25" customHeight="1">
      <c r="F515" s="43"/>
      <c r="G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row>
    <row r="516" spans="6:69" ht="14.25" customHeight="1">
      <c r="F516" s="43"/>
      <c r="G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row>
    <row r="517" spans="6:69" ht="14.25" customHeight="1">
      <c r="F517" s="43"/>
      <c r="G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row>
    <row r="518" spans="6:69" ht="14.25" customHeight="1">
      <c r="F518" s="43"/>
      <c r="G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row>
    <row r="519" spans="6:69" ht="14.25" customHeight="1">
      <c r="F519" s="43"/>
      <c r="G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row>
    <row r="520" spans="6:69" ht="14.25" customHeight="1">
      <c r="F520" s="43"/>
      <c r="G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row>
    <row r="521" spans="6:69" ht="14.25" customHeight="1">
      <c r="F521" s="43"/>
      <c r="G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row>
    <row r="522" spans="6:69" ht="14.25" customHeight="1">
      <c r="F522" s="43"/>
      <c r="G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row>
    <row r="523" spans="6:69" ht="14.25" customHeight="1">
      <c r="F523" s="43"/>
      <c r="G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row>
    <row r="524" spans="6:69" ht="14.25" customHeight="1">
      <c r="F524" s="43"/>
      <c r="G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row>
    <row r="525" spans="6:69" ht="14.25" customHeight="1">
      <c r="F525" s="43"/>
      <c r="G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row>
    <row r="526" spans="6:69" ht="14.25" customHeight="1">
      <c r="F526" s="43"/>
      <c r="G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row>
    <row r="527" spans="6:69" ht="14.25" customHeight="1">
      <c r="F527" s="43"/>
      <c r="G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row>
    <row r="528" spans="6:69" ht="14.25" customHeight="1">
      <c r="F528" s="43"/>
      <c r="G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row>
    <row r="529" spans="6:69" ht="14.25" customHeight="1">
      <c r="F529" s="43"/>
      <c r="G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row>
    <row r="530" spans="6:69" ht="14.25" customHeight="1">
      <c r="F530" s="43"/>
      <c r="G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row>
    <row r="531" spans="6:69" ht="14.25" customHeight="1">
      <c r="F531" s="43"/>
      <c r="G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row>
    <row r="532" spans="6:69" ht="14.25" customHeight="1">
      <c r="F532" s="43"/>
      <c r="G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row>
    <row r="533" spans="6:69" ht="14.25" customHeight="1">
      <c r="F533" s="43"/>
      <c r="G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row>
    <row r="534" spans="6:69" ht="14.25" customHeight="1">
      <c r="F534" s="43"/>
      <c r="G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row>
    <row r="535" spans="6:69" ht="14.25" customHeight="1">
      <c r="F535" s="43"/>
      <c r="G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row>
    <row r="536" spans="6:69" ht="14.25" customHeight="1">
      <c r="F536" s="43"/>
      <c r="G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row>
    <row r="537" spans="6:69" ht="14.25" customHeight="1">
      <c r="F537" s="43"/>
      <c r="G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row>
    <row r="538" spans="6:69" ht="14.25" customHeight="1">
      <c r="F538" s="43"/>
      <c r="G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row>
    <row r="539" spans="6:69" ht="14.25" customHeight="1">
      <c r="F539" s="43"/>
      <c r="G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row>
    <row r="540" spans="6:69" ht="14.25" customHeight="1">
      <c r="F540" s="43"/>
      <c r="G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row>
    <row r="541" spans="6:69" ht="14.25" customHeight="1">
      <c r="F541" s="43"/>
      <c r="G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row>
    <row r="542" spans="6:69" ht="14.25" customHeight="1">
      <c r="F542" s="43"/>
      <c r="G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row>
    <row r="543" spans="6:69" ht="14.25" customHeight="1">
      <c r="F543" s="43"/>
      <c r="G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row>
    <row r="544" spans="6:69" ht="14.25" customHeight="1">
      <c r="F544" s="43"/>
      <c r="G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row>
    <row r="545" spans="6:69" ht="14.25" customHeight="1">
      <c r="F545" s="43"/>
      <c r="G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row>
    <row r="546" spans="6:69" ht="14.25" customHeight="1">
      <c r="F546" s="43"/>
      <c r="G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row>
    <row r="547" spans="6:69" ht="14.25" customHeight="1">
      <c r="F547" s="43"/>
      <c r="G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row>
    <row r="548" spans="6:69" ht="14.25" customHeight="1">
      <c r="F548" s="43"/>
      <c r="G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row>
    <row r="549" spans="6:69" ht="14.25" customHeight="1">
      <c r="F549" s="43"/>
      <c r="G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row>
    <row r="550" spans="6:69" ht="14.25" customHeight="1">
      <c r="F550" s="43"/>
      <c r="G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row>
    <row r="551" spans="6:69" ht="14.25" customHeight="1">
      <c r="F551" s="43"/>
      <c r="G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row>
    <row r="552" spans="6:69" ht="14.25" customHeight="1">
      <c r="F552" s="43"/>
      <c r="G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row>
    <row r="553" spans="6:69" ht="14.25" customHeight="1">
      <c r="F553" s="43"/>
      <c r="G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row>
    <row r="554" spans="6:69" ht="14.25" customHeight="1">
      <c r="F554" s="43"/>
      <c r="G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row>
    <row r="555" spans="6:69" ht="14.25" customHeight="1">
      <c r="F555" s="43"/>
      <c r="G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row>
    <row r="556" spans="6:69" ht="14.25" customHeight="1">
      <c r="F556" s="43"/>
      <c r="G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row>
    <row r="557" spans="6:69" ht="14.25" customHeight="1">
      <c r="F557" s="43"/>
      <c r="G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row>
    <row r="558" spans="6:69" ht="14.25" customHeight="1">
      <c r="F558" s="43"/>
      <c r="G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row>
    <row r="559" spans="6:69" ht="14.25" customHeight="1">
      <c r="F559" s="43"/>
      <c r="G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row>
    <row r="560" spans="6:69" ht="14.25" customHeight="1">
      <c r="F560" s="43"/>
      <c r="G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row>
    <row r="561" spans="6:69" ht="14.25" customHeight="1">
      <c r="F561" s="43"/>
      <c r="G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row>
    <row r="562" spans="6:69" ht="14.25" customHeight="1">
      <c r="F562" s="43"/>
      <c r="G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row>
    <row r="563" spans="6:69" ht="14.25" customHeight="1">
      <c r="F563" s="43"/>
      <c r="G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row>
    <row r="564" spans="6:69" ht="14.25" customHeight="1">
      <c r="F564" s="43"/>
      <c r="G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row>
    <row r="565" spans="6:69" ht="14.25" customHeight="1">
      <c r="F565" s="43"/>
      <c r="G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row>
    <row r="566" spans="6:69" ht="14.25" customHeight="1">
      <c r="F566" s="43"/>
      <c r="G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row>
    <row r="567" spans="6:69" ht="14.25" customHeight="1">
      <c r="F567" s="43"/>
      <c r="G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row>
    <row r="568" spans="6:69" ht="14.25" customHeight="1">
      <c r="F568" s="43"/>
      <c r="G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row>
    <row r="569" spans="6:69" ht="14.25" customHeight="1">
      <c r="F569" s="43"/>
      <c r="G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row>
    <row r="570" spans="6:69" ht="14.25" customHeight="1">
      <c r="F570" s="43"/>
      <c r="G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row>
    <row r="571" spans="6:69" ht="14.25" customHeight="1">
      <c r="F571" s="43"/>
      <c r="G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row>
    <row r="572" spans="6:69" ht="14.25" customHeight="1">
      <c r="F572" s="43"/>
      <c r="G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row>
    <row r="573" spans="6:69" ht="14.25" customHeight="1">
      <c r="F573" s="43"/>
      <c r="G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row>
    <row r="574" spans="6:69" ht="14.25" customHeight="1">
      <c r="F574" s="43"/>
      <c r="G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row>
    <row r="575" spans="6:69" ht="14.25" customHeight="1">
      <c r="F575" s="43"/>
      <c r="G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row>
    <row r="576" spans="6:69" ht="14.25" customHeight="1">
      <c r="F576" s="43"/>
      <c r="G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row>
    <row r="577" spans="6:69" ht="14.25" customHeight="1">
      <c r="F577" s="43"/>
      <c r="G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row>
    <row r="578" spans="6:69" ht="14.25" customHeight="1">
      <c r="F578" s="4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row>
    <row r="579" spans="6:69" ht="14.25" customHeight="1">
      <c r="F579" s="4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row>
    <row r="580" spans="6:69" ht="14.25" customHeight="1">
      <c r="F580" s="4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row>
    <row r="581" spans="6:69" ht="14.25" customHeight="1">
      <c r="F581" s="4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row>
    <row r="582" spans="6:69" ht="14.25" customHeight="1">
      <c r="F582" s="4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row>
    <row r="583" spans="6:69" ht="14.25" customHeight="1">
      <c r="F583" s="4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row>
    <row r="584" spans="6:69" ht="14.25" customHeight="1">
      <c r="F584" s="4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row>
    <row r="585" spans="6:69" ht="14.25" customHeight="1">
      <c r="F585" s="4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row>
    <row r="586" spans="6:69" ht="14.25" customHeight="1">
      <c r="F586" s="4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row>
    <row r="587" spans="6:69" ht="14.25" customHeight="1">
      <c r="F587" s="4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row>
    <row r="588" spans="6:69" ht="14.25" customHeight="1">
      <c r="F588" s="4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row>
    <row r="589" spans="6:69" ht="14.25" customHeight="1">
      <c r="F589" s="4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row>
    <row r="590" spans="6:69" ht="14.25" customHeight="1">
      <c r="F590" s="4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row>
    <row r="591" spans="6:69" ht="14.25" customHeight="1">
      <c r="F591" s="4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row>
    <row r="592" spans="6:69" ht="14.25" customHeight="1">
      <c r="F592" s="4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row>
    <row r="593" spans="6:69" ht="14.25" customHeight="1">
      <c r="F593" s="4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row>
    <row r="594" spans="6:69" ht="14.25" customHeight="1">
      <c r="F594" s="4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row>
    <row r="595" spans="6:69" ht="14.25" customHeight="1">
      <c r="F595" s="4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row>
    <row r="596" spans="6:69" ht="14.25" customHeight="1">
      <c r="F596" s="4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row>
    <row r="597" spans="6:69" ht="14.25" customHeight="1">
      <c r="F597" s="4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row>
    <row r="598" spans="6:69" ht="14.25" customHeight="1">
      <c r="F598" s="4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row>
    <row r="599" spans="6:69" ht="14.25" customHeight="1">
      <c r="F599" s="4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row>
    <row r="600" spans="6:69" ht="14.25" customHeight="1">
      <c r="F600" s="4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row>
    <row r="601" spans="6:69" ht="14.25" customHeight="1">
      <c r="F601" s="4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row>
    <row r="602" spans="6:69" ht="14.25" customHeight="1">
      <c r="F602" s="4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row>
    <row r="603" spans="6:69" ht="14.25" customHeight="1">
      <c r="F603" s="4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row>
    <row r="604" spans="6:69" ht="14.25" customHeight="1">
      <c r="F604" s="4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row>
    <row r="605" spans="6:69" ht="14.25" customHeight="1">
      <c r="F605" s="4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row>
    <row r="606" spans="6:69" ht="14.25" customHeight="1">
      <c r="F606" s="4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row>
    <row r="607" spans="6:69" ht="14.25" customHeight="1">
      <c r="F607" s="4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row>
    <row r="608" spans="6:69" ht="14.25" customHeight="1">
      <c r="F608" s="4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row>
    <row r="609" spans="6:69" ht="14.25" customHeight="1">
      <c r="F609" s="4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row>
    <row r="610" spans="6:69" ht="14.25" customHeight="1">
      <c r="F610" s="4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row>
    <row r="611" spans="6:69" ht="14.25" customHeight="1">
      <c r="F611" s="4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row>
    <row r="612" spans="6:69" ht="14.25" customHeight="1">
      <c r="F612" s="4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row>
    <row r="613" spans="6:69" ht="14.25" customHeight="1">
      <c r="F613" s="4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row>
    <row r="614" spans="6:69" ht="14.25" customHeight="1">
      <c r="F614" s="4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row>
    <row r="615" spans="6:69" ht="14.25" customHeight="1">
      <c r="F615" s="4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row>
    <row r="616" spans="6:69" ht="14.25" customHeight="1">
      <c r="F616" s="4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row>
    <row r="617" spans="6:69" ht="14.25" customHeight="1">
      <c r="F617" s="4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row>
    <row r="618" spans="6:69" ht="14.25" customHeight="1">
      <c r="F618" s="4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row>
    <row r="619" spans="6:69" ht="14.25" customHeight="1">
      <c r="F619" s="4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row>
    <row r="620" spans="6:69" ht="14.25" customHeight="1">
      <c r="F620" s="4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row>
    <row r="621" spans="6:69" ht="14.25" customHeight="1">
      <c r="F621" s="4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row>
    <row r="622" spans="6:69" ht="14.25" customHeight="1">
      <c r="F622" s="4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row>
    <row r="623" spans="6:69" ht="14.25" customHeight="1">
      <c r="F623" s="4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row>
    <row r="624" spans="6:69" ht="14.25" customHeight="1">
      <c r="F624" s="4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row>
    <row r="625" spans="6:69" ht="14.25" customHeight="1">
      <c r="F625" s="4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row>
    <row r="626" spans="6:69" ht="14.25" customHeight="1">
      <c r="F626" s="4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row>
    <row r="627" spans="6:69" ht="14.25" customHeight="1">
      <c r="F627" s="4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row>
    <row r="628" spans="6:69" ht="14.25" customHeight="1">
      <c r="F628" s="4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row>
    <row r="629" spans="6:69" ht="14.25" customHeight="1">
      <c r="F629" s="4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row>
  </sheetData>
  <sortState xmlns:xlrd2="http://schemas.microsoft.com/office/spreadsheetml/2017/richdata2" ref="G4:K93">
    <sortCondition ref="G4:G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H52"/>
  <sheetViews>
    <sheetView zoomScaleNormal="100" workbookViewId="0">
      <pane ySplit="3" topLeftCell="A4" activePane="bottomLeft" state="frozen"/>
      <selection activeCell="J2" sqref="J2"/>
      <selection pane="bottomLeft" activeCell="G1" sqref="G1"/>
    </sheetView>
  </sheetViews>
  <sheetFormatPr defaultColWidth="8.85546875" defaultRowHeight="14.25" customHeight="1"/>
  <cols>
    <col min="1" max="1" width="21.140625" customWidth="1"/>
    <col min="2" max="2" width="13.28515625" style="37" customWidth="1"/>
    <col min="3" max="3" width="17.5703125" style="37" customWidth="1"/>
    <col min="4" max="4" width="8.28515625" style="37" bestFit="1" customWidth="1"/>
    <col min="5" max="5" width="13.28515625" style="37" customWidth="1"/>
    <col min="6" max="6" width="19.7109375" style="37" customWidth="1"/>
    <col min="7" max="7" width="16.85546875" style="37" customWidth="1"/>
    <col min="8" max="8" width="14.28515625" customWidth="1"/>
  </cols>
  <sheetData>
    <row r="1" spans="1:7" ht="14.25" customHeight="1">
      <c r="A1" s="10" t="s">
        <v>441</v>
      </c>
    </row>
    <row r="3" spans="1:7" ht="41.25" customHeight="1">
      <c r="A3" s="7"/>
      <c r="B3" s="212" t="s">
        <v>442</v>
      </c>
      <c r="C3" s="212" t="s">
        <v>443</v>
      </c>
      <c r="D3" s="212" t="s">
        <v>444</v>
      </c>
      <c r="E3" s="212" t="s">
        <v>445</v>
      </c>
      <c r="F3" s="212" t="s">
        <v>446</v>
      </c>
      <c r="G3" s="212"/>
    </row>
    <row r="4" spans="1:7" ht="14.25" customHeight="1">
      <c r="A4" s="516" t="s">
        <v>110</v>
      </c>
      <c r="B4" s="518">
        <v>6</v>
      </c>
      <c r="C4" s="518">
        <v>290.5</v>
      </c>
      <c r="D4" s="518"/>
      <c r="E4" s="518"/>
      <c r="F4" s="268">
        <f>SUM(C4+E4)</f>
        <v>290.5</v>
      </c>
      <c r="G4" s="3"/>
    </row>
    <row r="5" spans="1:7" ht="14.25" customHeight="1">
      <c r="A5" s="516" t="s">
        <v>225</v>
      </c>
      <c r="B5" s="518">
        <v>7</v>
      </c>
      <c r="C5" s="518">
        <v>238</v>
      </c>
      <c r="D5" s="518"/>
      <c r="E5" s="518"/>
      <c r="F5" s="268">
        <f t="shared" ref="F5:F46" si="0">SUM(C5+E5)</f>
        <v>238</v>
      </c>
      <c r="G5" s="3"/>
    </row>
    <row r="6" spans="1:7" s="73" customFormat="1" ht="14.25" customHeight="1">
      <c r="A6" s="516" t="s">
        <v>113</v>
      </c>
      <c r="B6" s="518">
        <v>4</v>
      </c>
      <c r="C6" s="518">
        <v>187</v>
      </c>
      <c r="D6" s="516"/>
      <c r="E6" s="516"/>
      <c r="F6" s="268">
        <f t="shared" si="0"/>
        <v>187</v>
      </c>
      <c r="G6" s="3"/>
    </row>
    <row r="7" spans="1:7" ht="14.25" customHeight="1">
      <c r="A7" s="516" t="s">
        <v>226</v>
      </c>
      <c r="B7" s="518">
        <v>8</v>
      </c>
      <c r="C7" s="518">
        <v>264.5</v>
      </c>
      <c r="D7" s="518"/>
      <c r="E7" s="518"/>
      <c r="F7" s="268">
        <f t="shared" si="0"/>
        <v>264.5</v>
      </c>
      <c r="G7" s="3"/>
    </row>
    <row r="8" spans="1:7" ht="14.25" customHeight="1">
      <c r="A8" s="516" t="s">
        <v>115</v>
      </c>
      <c r="B8" s="518">
        <v>4</v>
      </c>
      <c r="C8" s="518">
        <v>147.25</v>
      </c>
      <c r="D8" s="518">
        <v>1</v>
      </c>
      <c r="E8" s="518">
        <v>13.25</v>
      </c>
      <c r="F8" s="268">
        <f t="shared" si="0"/>
        <v>160.5</v>
      </c>
      <c r="G8" s="3"/>
    </row>
    <row r="9" spans="1:7" ht="14.25" customHeight="1">
      <c r="A9" s="516" t="s">
        <v>117</v>
      </c>
      <c r="B9" s="518">
        <v>1</v>
      </c>
      <c r="C9" s="518">
        <v>59</v>
      </c>
      <c r="D9" s="518"/>
      <c r="E9" s="518"/>
      <c r="F9" s="268">
        <f t="shared" si="0"/>
        <v>59</v>
      </c>
      <c r="G9" s="3"/>
    </row>
    <row r="10" spans="1:7" ht="14.25" customHeight="1">
      <c r="A10" s="516" t="s">
        <v>314</v>
      </c>
      <c r="B10" s="518">
        <v>2</v>
      </c>
      <c r="C10" s="518">
        <v>28</v>
      </c>
      <c r="D10" s="518">
        <v>1</v>
      </c>
      <c r="E10" s="518">
        <v>2.5</v>
      </c>
      <c r="F10" s="268">
        <f t="shared" si="0"/>
        <v>30.5</v>
      </c>
      <c r="G10" s="3"/>
    </row>
    <row r="11" spans="1:7" ht="14.25" customHeight="1">
      <c r="A11" s="516" t="s">
        <v>315</v>
      </c>
      <c r="B11" s="518">
        <v>2</v>
      </c>
      <c r="C11" s="518">
        <v>74.5</v>
      </c>
      <c r="D11" s="518"/>
      <c r="E11" s="518"/>
      <c r="F11" s="268">
        <f t="shared" si="0"/>
        <v>74.5</v>
      </c>
      <c r="G11" s="3"/>
    </row>
    <row r="12" spans="1:7" ht="14.25" customHeight="1">
      <c r="A12" s="516" t="s">
        <v>125</v>
      </c>
      <c r="B12" s="518">
        <v>12</v>
      </c>
      <c r="C12" s="518">
        <v>460.5</v>
      </c>
      <c r="D12" s="518">
        <v>1</v>
      </c>
      <c r="E12" s="518">
        <v>22.25</v>
      </c>
      <c r="F12" s="268">
        <f t="shared" si="0"/>
        <v>482.75</v>
      </c>
      <c r="G12" s="3"/>
    </row>
    <row r="13" spans="1:7" s="73" customFormat="1" ht="14.25" customHeight="1">
      <c r="A13" s="516" t="s">
        <v>126</v>
      </c>
      <c r="B13" s="518">
        <v>1</v>
      </c>
      <c r="C13" s="518">
        <v>71</v>
      </c>
      <c r="D13" s="518"/>
      <c r="E13" s="518"/>
      <c r="F13" s="268">
        <f t="shared" si="0"/>
        <v>71</v>
      </c>
      <c r="G13" s="3"/>
    </row>
    <row r="14" spans="1:7" s="73" customFormat="1" ht="14.25" customHeight="1">
      <c r="A14" s="516" t="s">
        <v>227</v>
      </c>
      <c r="B14" s="518">
        <v>4</v>
      </c>
      <c r="C14" s="518">
        <v>136.5</v>
      </c>
      <c r="D14" s="518"/>
      <c r="E14" s="518"/>
      <c r="F14" s="268">
        <f t="shared" si="0"/>
        <v>136.5</v>
      </c>
      <c r="G14" s="3"/>
    </row>
    <row r="15" spans="1:7" s="73" customFormat="1" ht="14.25" customHeight="1">
      <c r="A15" s="516" t="s">
        <v>127</v>
      </c>
      <c r="B15" s="518">
        <v>7</v>
      </c>
      <c r="C15" s="518">
        <v>360</v>
      </c>
      <c r="D15" s="518"/>
      <c r="E15" s="518"/>
      <c r="F15" s="268">
        <f t="shared" si="0"/>
        <v>360</v>
      </c>
      <c r="G15" s="3"/>
    </row>
    <row r="16" spans="1:7" s="73" customFormat="1" ht="14.25" customHeight="1">
      <c r="A16" s="516" t="s">
        <v>128</v>
      </c>
      <c r="B16" s="518">
        <v>1</v>
      </c>
      <c r="C16" s="518">
        <v>44</v>
      </c>
      <c r="D16" s="518"/>
      <c r="E16" s="518"/>
      <c r="F16" s="268">
        <f t="shared" si="0"/>
        <v>44</v>
      </c>
      <c r="G16" s="3"/>
    </row>
    <row r="17" spans="1:7" s="73" customFormat="1" ht="14.25" customHeight="1">
      <c r="A17" s="516" t="s">
        <v>130</v>
      </c>
      <c r="B17" s="518">
        <v>1</v>
      </c>
      <c r="C17" s="518">
        <v>46</v>
      </c>
      <c r="D17" s="518"/>
      <c r="E17" s="518"/>
      <c r="F17" s="268">
        <f t="shared" si="0"/>
        <v>46</v>
      </c>
      <c r="G17" s="3"/>
    </row>
    <row r="18" spans="1:7" s="73" customFormat="1" ht="14.25" customHeight="1">
      <c r="A18" s="516" t="s">
        <v>131</v>
      </c>
      <c r="B18" s="518">
        <v>7</v>
      </c>
      <c r="C18" s="518">
        <v>339.83</v>
      </c>
      <c r="D18" s="518"/>
      <c r="E18" s="518"/>
      <c r="F18" s="268">
        <f t="shared" si="0"/>
        <v>339.83</v>
      </c>
      <c r="G18" s="3"/>
    </row>
    <row r="19" spans="1:7" s="73" customFormat="1" ht="14.25" customHeight="1">
      <c r="A19" s="516" t="s">
        <v>132</v>
      </c>
      <c r="B19" s="518">
        <v>3</v>
      </c>
      <c r="C19" s="518">
        <v>179</v>
      </c>
      <c r="D19" s="518"/>
      <c r="E19" s="518"/>
      <c r="F19" s="268">
        <f t="shared" si="0"/>
        <v>179</v>
      </c>
      <c r="G19" s="3"/>
    </row>
    <row r="20" spans="1:7" ht="14.25" customHeight="1">
      <c r="A20" s="516" t="s">
        <v>133</v>
      </c>
      <c r="B20" s="518">
        <v>3</v>
      </c>
      <c r="C20" s="518">
        <v>126.5</v>
      </c>
      <c r="D20" s="518">
        <v>1</v>
      </c>
      <c r="E20" s="518">
        <v>8</v>
      </c>
      <c r="F20" s="268">
        <f t="shared" si="0"/>
        <v>134.5</v>
      </c>
      <c r="G20" s="3"/>
    </row>
    <row r="21" spans="1:7" ht="14.25" customHeight="1">
      <c r="A21" s="516" t="s">
        <v>135</v>
      </c>
      <c r="B21" s="518">
        <v>3</v>
      </c>
      <c r="C21" s="518">
        <v>105.5</v>
      </c>
      <c r="D21" s="518">
        <v>1</v>
      </c>
      <c r="E21" s="518">
        <v>6</v>
      </c>
      <c r="F21" s="268">
        <f t="shared" si="0"/>
        <v>111.5</v>
      </c>
      <c r="G21" s="3"/>
    </row>
    <row r="22" spans="1:7" ht="14.25" customHeight="1">
      <c r="A22" s="516" t="s">
        <v>139</v>
      </c>
      <c r="B22" s="518">
        <v>3</v>
      </c>
      <c r="C22" s="518">
        <v>164</v>
      </c>
      <c r="D22" s="518"/>
      <c r="E22" s="516"/>
      <c r="F22" s="268">
        <f t="shared" si="0"/>
        <v>164</v>
      </c>
      <c r="G22" s="3"/>
    </row>
    <row r="23" spans="1:7" ht="14.25" customHeight="1">
      <c r="A23" s="516" t="s">
        <v>229</v>
      </c>
      <c r="B23" s="518">
        <v>11</v>
      </c>
      <c r="C23" s="518">
        <v>486</v>
      </c>
      <c r="D23" s="518">
        <v>1</v>
      </c>
      <c r="E23" s="518">
        <v>21.58</v>
      </c>
      <c r="F23" s="268">
        <f t="shared" si="0"/>
        <v>507.58</v>
      </c>
      <c r="G23" s="3"/>
    </row>
    <row r="24" spans="1:7" ht="14.25" customHeight="1">
      <c r="A24" s="516" t="s">
        <v>230</v>
      </c>
      <c r="B24" s="518">
        <v>3</v>
      </c>
      <c r="C24" s="518">
        <v>120</v>
      </c>
      <c r="D24" s="518">
        <v>1</v>
      </c>
      <c r="E24" s="518">
        <v>14.5</v>
      </c>
      <c r="F24" s="268">
        <f t="shared" si="0"/>
        <v>134.5</v>
      </c>
      <c r="G24" s="3"/>
    </row>
    <row r="25" spans="1:7" ht="14.25" customHeight="1">
      <c r="A25" s="516" t="s">
        <v>318</v>
      </c>
      <c r="B25" s="518">
        <v>17</v>
      </c>
      <c r="C25" s="518">
        <v>609.75</v>
      </c>
      <c r="D25" s="518">
        <v>1</v>
      </c>
      <c r="E25" s="518">
        <v>24.6</v>
      </c>
      <c r="F25" s="268">
        <f t="shared" si="0"/>
        <v>634.35</v>
      </c>
      <c r="G25" s="3"/>
    </row>
    <row r="26" spans="1:7" s="73" customFormat="1" ht="14.25" customHeight="1">
      <c r="A26" s="516" t="s">
        <v>141</v>
      </c>
      <c r="B26" s="518">
        <v>5</v>
      </c>
      <c r="C26" s="518">
        <v>257.5</v>
      </c>
      <c r="D26" s="516"/>
      <c r="E26" s="516"/>
      <c r="F26" s="268">
        <f t="shared" si="0"/>
        <v>257.5</v>
      </c>
      <c r="G26" s="3"/>
    </row>
    <row r="27" spans="1:7" s="73" customFormat="1" ht="14.25" customHeight="1">
      <c r="A27" s="516" t="s">
        <v>142</v>
      </c>
      <c r="B27" s="518">
        <v>5</v>
      </c>
      <c r="C27" s="518">
        <v>173.5</v>
      </c>
      <c r="D27" s="518"/>
      <c r="E27" s="518"/>
      <c r="F27" s="268">
        <f t="shared" si="0"/>
        <v>173.5</v>
      </c>
      <c r="G27" s="3"/>
    </row>
    <row r="28" spans="1:7" ht="14.25" customHeight="1">
      <c r="A28" s="516" t="s">
        <v>143</v>
      </c>
      <c r="B28" s="518">
        <v>4</v>
      </c>
      <c r="C28" s="518">
        <v>168</v>
      </c>
      <c r="D28" s="518">
        <v>2</v>
      </c>
      <c r="E28" s="518">
        <v>16.5</v>
      </c>
      <c r="F28" s="268">
        <f t="shared" si="0"/>
        <v>184.5</v>
      </c>
      <c r="G28" s="3"/>
    </row>
    <row r="29" spans="1:7" ht="14.25" customHeight="1">
      <c r="A29" s="516" t="s">
        <v>144</v>
      </c>
      <c r="B29" s="518">
        <v>1</v>
      </c>
      <c r="C29" s="518">
        <v>55</v>
      </c>
      <c r="D29" s="518"/>
      <c r="E29" s="518"/>
      <c r="F29" s="268">
        <f t="shared" si="0"/>
        <v>55</v>
      </c>
      <c r="G29" s="3"/>
    </row>
    <row r="30" spans="1:7" ht="14.25" customHeight="1">
      <c r="A30" s="516" t="s">
        <v>146</v>
      </c>
      <c r="B30" s="518">
        <v>2</v>
      </c>
      <c r="C30" s="518">
        <v>59</v>
      </c>
      <c r="D30" s="518">
        <v>1</v>
      </c>
      <c r="E30" s="518">
        <v>16</v>
      </c>
      <c r="F30" s="268">
        <f t="shared" si="0"/>
        <v>75</v>
      </c>
      <c r="G30" s="3"/>
    </row>
    <row r="31" spans="1:7" ht="14.25" customHeight="1">
      <c r="A31" s="516" t="s">
        <v>148</v>
      </c>
      <c r="B31" s="518">
        <v>1</v>
      </c>
      <c r="C31" s="518">
        <v>61.5</v>
      </c>
      <c r="D31" s="518"/>
      <c r="E31" s="518"/>
      <c r="F31" s="268">
        <f t="shared" si="0"/>
        <v>61.5</v>
      </c>
      <c r="G31" s="3"/>
    </row>
    <row r="32" spans="1:7" ht="14.25" customHeight="1">
      <c r="A32" s="516" t="s">
        <v>149</v>
      </c>
      <c r="B32" s="518">
        <v>8</v>
      </c>
      <c r="C32" s="518">
        <v>356</v>
      </c>
      <c r="D32" s="518"/>
      <c r="E32" s="518"/>
      <c r="F32" s="268">
        <f t="shared" si="0"/>
        <v>356</v>
      </c>
      <c r="G32" s="3"/>
    </row>
    <row r="33" spans="1:8" ht="14.25" customHeight="1">
      <c r="A33" s="516" t="s">
        <v>320</v>
      </c>
      <c r="B33" s="518">
        <v>9</v>
      </c>
      <c r="C33" s="518">
        <v>465</v>
      </c>
      <c r="D33" s="518"/>
      <c r="E33" s="518"/>
      <c r="F33" s="268">
        <f t="shared" si="0"/>
        <v>465</v>
      </c>
      <c r="G33" s="3"/>
    </row>
    <row r="34" spans="1:8" ht="14.25" customHeight="1">
      <c r="A34" s="516" t="s">
        <v>154</v>
      </c>
      <c r="B34" s="518">
        <v>1</v>
      </c>
      <c r="C34" s="518">
        <v>38</v>
      </c>
      <c r="D34" s="518"/>
      <c r="E34" s="518"/>
      <c r="F34" s="268">
        <f t="shared" si="0"/>
        <v>38</v>
      </c>
      <c r="G34" s="3"/>
    </row>
    <row r="35" spans="1:8" ht="14.25" customHeight="1">
      <c r="A35" s="516" t="s">
        <v>321</v>
      </c>
      <c r="B35" s="518">
        <v>2</v>
      </c>
      <c r="C35" s="518">
        <v>65</v>
      </c>
      <c r="D35" s="518"/>
      <c r="E35" s="518"/>
      <c r="F35" s="268">
        <f t="shared" si="0"/>
        <v>65</v>
      </c>
      <c r="G35" s="3"/>
    </row>
    <row r="36" spans="1:8" ht="14.25" customHeight="1">
      <c r="A36" s="516" t="s">
        <v>234</v>
      </c>
      <c r="B36" s="518">
        <v>4</v>
      </c>
      <c r="C36" s="518">
        <v>91</v>
      </c>
      <c r="D36" s="518"/>
      <c r="E36" s="518"/>
      <c r="F36" s="268">
        <f t="shared" si="0"/>
        <v>91</v>
      </c>
      <c r="G36" s="3"/>
    </row>
    <row r="37" spans="1:8" ht="14.25" customHeight="1">
      <c r="A37" s="516" t="s">
        <v>157</v>
      </c>
      <c r="B37" s="518">
        <v>2</v>
      </c>
      <c r="C37" s="518">
        <v>50.5</v>
      </c>
      <c r="D37" s="518"/>
      <c r="E37" s="516"/>
      <c r="F37" s="268">
        <f t="shared" si="0"/>
        <v>50.5</v>
      </c>
      <c r="G37" s="3"/>
    </row>
    <row r="38" spans="1:8" ht="14.25" customHeight="1">
      <c r="A38" s="516" t="s">
        <v>164</v>
      </c>
      <c r="B38" s="518">
        <v>1</v>
      </c>
      <c r="C38" s="518">
        <v>67</v>
      </c>
      <c r="D38" s="518"/>
      <c r="E38" s="518"/>
      <c r="F38" s="268">
        <f t="shared" si="0"/>
        <v>67</v>
      </c>
      <c r="G38" s="3"/>
    </row>
    <row r="39" spans="1:8" ht="14.25" customHeight="1">
      <c r="A39" s="516" t="s">
        <v>166</v>
      </c>
      <c r="B39" s="518">
        <v>3</v>
      </c>
      <c r="C39" s="518">
        <v>87</v>
      </c>
      <c r="D39" s="518"/>
      <c r="E39" s="518"/>
      <c r="F39" s="268">
        <f t="shared" si="0"/>
        <v>87</v>
      </c>
      <c r="G39" s="3"/>
    </row>
    <row r="40" spans="1:8" s="73" customFormat="1" ht="14.25" customHeight="1">
      <c r="A40" s="516" t="s">
        <v>235</v>
      </c>
      <c r="B40" s="518">
        <v>5</v>
      </c>
      <c r="C40" s="518">
        <v>198.5</v>
      </c>
      <c r="D40" s="518">
        <v>2</v>
      </c>
      <c r="E40" s="518">
        <v>43.5</v>
      </c>
      <c r="F40" s="268">
        <f t="shared" si="0"/>
        <v>242</v>
      </c>
      <c r="G40" s="3"/>
      <c r="H40" s="260"/>
    </row>
    <row r="41" spans="1:8" ht="14.25" customHeight="1">
      <c r="A41" s="516" t="s">
        <v>167</v>
      </c>
      <c r="B41" s="518">
        <v>5</v>
      </c>
      <c r="C41" s="518">
        <v>138</v>
      </c>
      <c r="D41" s="518"/>
      <c r="E41" s="518"/>
      <c r="F41" s="268">
        <f t="shared" si="0"/>
        <v>138</v>
      </c>
      <c r="G41" s="3"/>
    </row>
    <row r="42" spans="1:8" s="73" customFormat="1" ht="14.25" customHeight="1">
      <c r="A42" s="516" t="s">
        <v>168</v>
      </c>
      <c r="B42" s="518">
        <v>3</v>
      </c>
      <c r="C42" s="518">
        <v>111.5</v>
      </c>
      <c r="D42" s="518">
        <v>1</v>
      </c>
      <c r="E42" s="518">
        <v>15</v>
      </c>
      <c r="F42" s="268">
        <f t="shared" si="0"/>
        <v>126.5</v>
      </c>
      <c r="G42" s="3"/>
      <c r="H42" s="260"/>
    </row>
    <row r="43" spans="1:8" ht="14.25" customHeight="1">
      <c r="A43" s="516" t="s">
        <v>188</v>
      </c>
      <c r="B43" s="518">
        <v>1</v>
      </c>
      <c r="C43" s="518">
        <v>41.5</v>
      </c>
      <c r="D43" s="518">
        <v>2</v>
      </c>
      <c r="E43" s="518">
        <v>34.25</v>
      </c>
      <c r="F43" s="268">
        <f t="shared" si="0"/>
        <v>75.75</v>
      </c>
      <c r="G43" s="3"/>
    </row>
    <row r="44" spans="1:8" ht="14.25" customHeight="1">
      <c r="A44" s="516" t="s">
        <v>170</v>
      </c>
      <c r="B44" s="518">
        <v>7</v>
      </c>
      <c r="C44" s="518">
        <v>320</v>
      </c>
      <c r="D44" s="518"/>
      <c r="E44" s="518"/>
      <c r="F44" s="268">
        <f t="shared" si="0"/>
        <v>320</v>
      </c>
      <c r="G44" s="3"/>
    </row>
    <row r="45" spans="1:8" ht="14.25" customHeight="1">
      <c r="A45" s="516" t="s">
        <v>171</v>
      </c>
      <c r="B45" s="518">
        <v>3</v>
      </c>
      <c r="C45" s="518">
        <v>149</v>
      </c>
      <c r="D45" s="518"/>
      <c r="E45" s="518"/>
      <c r="F45" s="268">
        <f t="shared" si="0"/>
        <v>149</v>
      </c>
      <c r="G45" s="3"/>
    </row>
    <row r="46" spans="1:8" ht="14.25" customHeight="1">
      <c r="A46" s="516" t="s">
        <v>172</v>
      </c>
      <c r="B46" s="518">
        <v>1</v>
      </c>
      <c r="C46" s="518">
        <v>44.5</v>
      </c>
      <c r="D46" s="518">
        <v>1</v>
      </c>
      <c r="E46" s="518">
        <v>4.25</v>
      </c>
      <c r="F46" s="268">
        <f t="shared" si="0"/>
        <v>48.75</v>
      </c>
      <c r="G46" s="3"/>
    </row>
    <row r="47" spans="1:8" ht="12" customHeight="1">
      <c r="A47" s="126"/>
      <c r="B47" s="337"/>
      <c r="C47" s="337"/>
      <c r="D47" s="337"/>
      <c r="E47" s="337"/>
      <c r="F47" s="268"/>
      <c r="G47" s="291"/>
      <c r="H47" s="3"/>
    </row>
    <row r="48" spans="1:8" ht="12.75" customHeight="1">
      <c r="A48" s="76" t="s">
        <v>447</v>
      </c>
    </row>
    <row r="49" spans="1:7" ht="12" customHeight="1">
      <c r="A49" s="3"/>
    </row>
    <row r="50" spans="1:7" ht="14.25" customHeight="1">
      <c r="A50" s="48" t="s">
        <v>11</v>
      </c>
      <c r="B50" s="75">
        <f>MEDIAN(B4:B46,'Service Pts &amp; Hours Open A-L'!B4:B50)</f>
        <v>3</v>
      </c>
      <c r="C50" s="75">
        <f>MEDIAN(C4:C46,'Service Pts &amp; Hours Open A-L'!C4:C50)</f>
        <v>121</v>
      </c>
      <c r="D50" s="75">
        <f>MEDIAN(D4:D46,'Service Pts &amp; Hours Open A-L'!D4:D50)</f>
        <v>1</v>
      </c>
      <c r="E50" s="75">
        <f>MEDIAN(E4:E46,'Service Pts &amp; Hours Open A-L'!E4:E50)</f>
        <v>13.25</v>
      </c>
      <c r="F50" s="75">
        <f>MEDIAN(F4:F46,'Service Pts &amp; Hours Open A-L'!F4:F50)</f>
        <v>126.75</v>
      </c>
      <c r="G50" s="75"/>
    </row>
    <row r="51" spans="1:7" ht="14.25" customHeight="1">
      <c r="A51" s="48" t="s">
        <v>10</v>
      </c>
      <c r="B51" s="75">
        <f>AVERAGE(B4:B46,'Service Pts &amp; Hours Open A-L'!B4:B50)</f>
        <v>4.0222222222222221</v>
      </c>
      <c r="C51" s="75">
        <f>AVERAGE(C4:C46,'Service Pts &amp; Hours Open A-L'!C4:C50)</f>
        <v>166.64644444444446</v>
      </c>
      <c r="D51" s="75">
        <f>AVERAGE(D4:D46,'Service Pts &amp; Hours Open A-L'!D4:D50)</f>
        <v>1.1428571428571428</v>
      </c>
      <c r="E51" s="75">
        <f>AVERAGE(E4:E46,'Service Pts &amp; Hours Open A-L'!E4:E50)</f>
        <v>14.806190476190476</v>
      </c>
      <c r="F51" s="75">
        <f>AVERAGE(F4:F46,'Service Pts &amp; Hours Open A-L'!F4:F50)</f>
        <v>170.10122222222222</v>
      </c>
      <c r="G51" s="75"/>
    </row>
    <row r="52" spans="1:7" ht="14.25" customHeight="1">
      <c r="A52" s="48" t="s">
        <v>237</v>
      </c>
      <c r="B52" s="75">
        <f>SUM(B4:B46,'Service Pts &amp; Hours Open A-L'!B4:B50)</f>
        <v>362</v>
      </c>
      <c r="C52" s="75">
        <f>SUM(C4:C46,'Service Pts &amp; Hours Open A-L'!C4:C50)</f>
        <v>14998.18</v>
      </c>
      <c r="D52" s="75">
        <f>SUM(D4:D46,'Service Pts &amp; Hours Open A-L'!D4:D50)</f>
        <v>24</v>
      </c>
      <c r="E52" s="75">
        <f>SUM(E4:E46,'Service Pts &amp; Hours Open A-L'!E4:E50)</f>
        <v>310.93</v>
      </c>
      <c r="F52" s="75">
        <f>SUM(F4:F46,'Service Pts &amp; Hours Open A-L'!F4:F50)</f>
        <v>15309.11</v>
      </c>
      <c r="G52" s="75"/>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CG626"/>
  <sheetViews>
    <sheetView zoomScaleNormal="100" workbookViewId="0">
      <pane ySplit="3" topLeftCell="A4" activePane="bottomLeft" state="frozen"/>
      <selection activeCell="J2" sqref="J2"/>
      <selection pane="bottomLeft" activeCell="I1" sqref="I1"/>
    </sheetView>
  </sheetViews>
  <sheetFormatPr defaultColWidth="9.140625" defaultRowHeight="14.25" customHeight="1"/>
  <cols>
    <col min="1" max="1" width="15.140625" customWidth="1"/>
    <col min="2" max="2" width="13.28515625" customWidth="1"/>
    <col min="3" max="3" width="15.140625" customWidth="1"/>
    <col min="4" max="4" width="7.28515625" bestFit="1" customWidth="1"/>
    <col min="5" max="5" width="8" customWidth="1"/>
    <col min="6" max="6" width="6.85546875" bestFit="1" customWidth="1"/>
    <col min="7" max="7" width="8.42578125" bestFit="1" customWidth="1"/>
    <col min="8" max="8" width="19.85546875" customWidth="1"/>
    <col min="9" max="9" width="7.140625" customWidth="1"/>
    <col min="10" max="10" width="18" style="3" customWidth="1"/>
    <col min="11" max="11" width="11.140625" style="3" customWidth="1"/>
    <col min="12" max="12" width="11.5703125" style="3" customWidth="1"/>
    <col min="13" max="13" width="8.5703125" style="3" bestFit="1" customWidth="1"/>
    <col min="14" max="14" width="9.42578125" style="3" bestFit="1" customWidth="1"/>
    <col min="15" max="15" width="12.140625" style="3" bestFit="1" customWidth="1"/>
    <col min="16" max="16" width="9.5703125" style="3" bestFit="1" customWidth="1"/>
    <col min="21" max="21" width="17.5703125" style="3" customWidth="1"/>
    <col min="24" max="29" width="9.140625" style="54"/>
  </cols>
  <sheetData>
    <row r="1" spans="1:85" ht="17.25" customHeight="1">
      <c r="A1" s="10" t="s">
        <v>448</v>
      </c>
      <c r="X1" s="65"/>
      <c r="Y1" s="3"/>
      <c r="Z1" s="3"/>
      <c r="AA1" s="3"/>
      <c r="AB1" s="3"/>
      <c r="AC1" s="3"/>
    </row>
    <row r="2" spans="1:85" ht="9" customHeight="1">
      <c r="A2" s="7"/>
      <c r="B2" s="255"/>
      <c r="C2" s="255"/>
      <c r="D2" s="255"/>
      <c r="E2" s="255"/>
      <c r="F2" s="255"/>
      <c r="G2" s="255"/>
      <c r="H2" s="255"/>
      <c r="I2" s="255"/>
      <c r="X2" s="65"/>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5" ht="62.1" customHeight="1">
      <c r="A3" s="7"/>
      <c r="B3" s="212" t="s">
        <v>449</v>
      </c>
      <c r="C3" s="313" t="s">
        <v>450</v>
      </c>
      <c r="D3" s="212" t="s">
        <v>451</v>
      </c>
      <c r="E3" s="212" t="s">
        <v>452</v>
      </c>
      <c r="F3" s="212" t="s">
        <v>453</v>
      </c>
      <c r="G3" s="212" t="s">
        <v>454</v>
      </c>
      <c r="H3" s="212" t="s">
        <v>455</v>
      </c>
      <c r="I3" s="255"/>
      <c r="J3" s="516"/>
      <c r="K3" s="517"/>
      <c r="L3" s="517"/>
      <c r="M3" s="517"/>
      <c r="N3" s="517"/>
      <c r="O3" s="517"/>
      <c r="P3" s="517"/>
      <c r="S3" s="183"/>
      <c r="T3" s="183"/>
      <c r="U3" s="340"/>
      <c r="X3" s="580"/>
      <c r="Y3" s="580"/>
      <c r="Z3" s="65"/>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row>
    <row r="4" spans="1:85" ht="13.5" customHeight="1">
      <c r="A4" s="516" t="s">
        <v>313</v>
      </c>
      <c r="B4" s="518"/>
      <c r="C4" s="518"/>
      <c r="D4" s="518"/>
      <c r="E4" s="518"/>
      <c r="F4" s="518"/>
      <c r="G4" s="518"/>
      <c r="H4" s="317"/>
      <c r="I4" s="95"/>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5" s="73" customFormat="1" ht="13.5" customHeight="1">
      <c r="A5" s="516" t="s">
        <v>185</v>
      </c>
      <c r="B5" s="518"/>
      <c r="C5" s="518"/>
      <c r="D5" s="518"/>
      <c r="E5" s="518"/>
      <c r="F5" s="518"/>
      <c r="G5" s="518"/>
      <c r="H5" s="317"/>
      <c r="I5" s="125"/>
      <c r="J5" s="260"/>
      <c r="K5" s="260"/>
      <c r="L5" s="260"/>
      <c r="M5" s="260"/>
      <c r="N5" s="260"/>
      <c r="O5" s="260"/>
      <c r="P5" s="260"/>
      <c r="Q5" s="260"/>
      <c r="R5" s="260"/>
      <c r="S5" s="260"/>
      <c r="T5" s="260"/>
      <c r="U5" s="260"/>
      <c r="V5" s="260"/>
      <c r="W5" s="260"/>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260"/>
      <c r="CG5" s="260"/>
    </row>
    <row r="6" spans="1:85" s="73" customFormat="1" ht="13.5" customHeight="1">
      <c r="A6" s="516" t="s">
        <v>28</v>
      </c>
      <c r="B6" s="518"/>
      <c r="C6" s="518"/>
      <c r="D6" s="518"/>
      <c r="E6" s="518"/>
      <c r="F6" s="518"/>
      <c r="G6" s="518"/>
      <c r="H6" s="317"/>
      <c r="I6" s="95"/>
      <c r="J6" s="260"/>
      <c r="K6" s="260"/>
      <c r="L6" s="260"/>
      <c r="M6" s="260"/>
      <c r="N6" s="260"/>
      <c r="O6" s="260"/>
      <c r="P6" s="260"/>
      <c r="Q6" s="260"/>
      <c r="R6" s="260"/>
      <c r="S6" s="260"/>
      <c r="T6" s="260"/>
      <c r="U6" s="260"/>
      <c r="V6" s="260"/>
      <c r="W6" s="260"/>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260"/>
      <c r="CG6" s="260"/>
    </row>
    <row r="7" spans="1:85" s="73" customFormat="1" ht="13.5" customHeight="1">
      <c r="A7" s="516" t="s">
        <v>29</v>
      </c>
      <c r="B7" s="518"/>
      <c r="C7" s="518"/>
      <c r="D7" s="518">
        <v>3</v>
      </c>
      <c r="E7" s="518">
        <v>106.5</v>
      </c>
      <c r="F7" s="518"/>
      <c r="G7" s="518"/>
      <c r="H7" s="317">
        <f>C7+E7+G7</f>
        <v>106.5</v>
      </c>
      <c r="I7" s="125"/>
      <c r="J7" s="260"/>
      <c r="K7" s="260"/>
      <c r="L7" s="260"/>
      <c r="M7" s="260"/>
      <c r="N7" s="260"/>
      <c r="O7" s="260"/>
      <c r="P7" s="260"/>
      <c r="Q7" s="260"/>
      <c r="R7" s="260"/>
      <c r="S7" s="260"/>
      <c r="T7" s="260"/>
      <c r="U7" s="260"/>
      <c r="V7" s="260"/>
      <c r="W7" s="260"/>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260"/>
      <c r="CG7" s="260"/>
    </row>
    <row r="8" spans="1:85" ht="13.5" customHeight="1">
      <c r="A8" s="516" t="s">
        <v>31</v>
      </c>
      <c r="B8" s="518"/>
      <c r="C8" s="518"/>
      <c r="D8" s="518"/>
      <c r="E8" s="518"/>
      <c r="F8" s="518"/>
      <c r="G8" s="518"/>
      <c r="H8" s="317"/>
      <c r="I8" s="95"/>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row>
    <row r="9" spans="1:85" s="73" customFormat="1" ht="13.5" customHeight="1">
      <c r="A9" s="516" t="s">
        <v>32</v>
      </c>
      <c r="B9" s="518"/>
      <c r="C9" s="518"/>
      <c r="D9" s="518"/>
      <c r="E9" s="518"/>
      <c r="F9" s="518"/>
      <c r="G9" s="518"/>
      <c r="H9" s="317"/>
      <c r="I9" s="125"/>
      <c r="J9" s="260"/>
      <c r="K9" s="260"/>
      <c r="L9" s="260"/>
      <c r="M9" s="260"/>
      <c r="N9" s="260"/>
      <c r="O9" s="260"/>
      <c r="P9" s="260"/>
      <c r="Q9" s="260"/>
      <c r="R9" s="260"/>
      <c r="S9" s="260"/>
      <c r="T9" s="260"/>
      <c r="U9" s="260"/>
      <c r="V9" s="260"/>
      <c r="W9" s="260"/>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260"/>
      <c r="CG9" s="260"/>
    </row>
    <row r="10" spans="1:85" s="73" customFormat="1" ht="13.5" customHeight="1">
      <c r="A10" s="516" t="s">
        <v>36</v>
      </c>
      <c r="B10" s="518"/>
      <c r="C10" s="518"/>
      <c r="D10" s="518"/>
      <c r="E10" s="518"/>
      <c r="F10" s="518"/>
      <c r="G10" s="518"/>
      <c r="H10" s="317"/>
      <c r="I10" s="125"/>
      <c r="J10" s="260"/>
      <c r="K10" s="260"/>
      <c r="L10" s="260"/>
      <c r="M10" s="260"/>
      <c r="N10" s="260"/>
      <c r="O10" s="260"/>
      <c r="P10" s="260"/>
      <c r="Q10" s="260"/>
      <c r="R10" s="260"/>
      <c r="S10" s="260"/>
      <c r="T10" s="260"/>
      <c r="U10" s="260"/>
      <c r="V10" s="260"/>
      <c r="W10" s="260"/>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260"/>
      <c r="CG10" s="260"/>
    </row>
    <row r="11" spans="1:85" s="73" customFormat="1" ht="13.5" customHeight="1">
      <c r="A11" s="516" t="s">
        <v>209</v>
      </c>
      <c r="B11" s="518"/>
      <c r="C11" s="518"/>
      <c r="D11" s="518">
        <v>2</v>
      </c>
      <c r="E11" s="518">
        <v>9</v>
      </c>
      <c r="F11" s="518"/>
      <c r="G11" s="518"/>
      <c r="H11" s="317">
        <f>C11+E11+G11</f>
        <v>9</v>
      </c>
      <c r="I11" s="125"/>
      <c r="J11" s="260"/>
      <c r="K11" s="260"/>
      <c r="L11" s="260"/>
      <c r="M11" s="260"/>
      <c r="N11" s="260"/>
      <c r="O11" s="260"/>
      <c r="P11" s="260"/>
      <c r="Q11" s="260"/>
      <c r="R11" s="260"/>
      <c r="S11" s="260"/>
      <c r="T11" s="260"/>
      <c r="U11" s="260"/>
      <c r="V11" s="260"/>
      <c r="W11" s="260"/>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260"/>
      <c r="CG11" s="260"/>
    </row>
    <row r="12" spans="1:85" ht="13.5" customHeight="1">
      <c r="A12" s="516" t="s">
        <v>37</v>
      </c>
      <c r="B12" s="518"/>
      <c r="C12" s="518"/>
      <c r="D12" s="518"/>
      <c r="E12" s="518"/>
      <c r="F12" s="518"/>
      <c r="G12" s="518"/>
      <c r="H12" s="317"/>
      <c r="I12" s="95"/>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row>
    <row r="13" spans="1:85" ht="13.5" customHeight="1">
      <c r="A13" s="516" t="s">
        <v>41</v>
      </c>
      <c r="B13" s="518">
        <v>1</v>
      </c>
      <c r="C13" s="518">
        <v>44.5</v>
      </c>
      <c r="D13" s="518"/>
      <c r="E13" s="518"/>
      <c r="F13" s="518">
        <v>1</v>
      </c>
      <c r="G13" s="518">
        <v>6</v>
      </c>
      <c r="H13" s="317">
        <f>C13+E13+G13</f>
        <v>50.5</v>
      </c>
      <c r="I13" s="95"/>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row>
    <row r="14" spans="1:85" s="73" customFormat="1" ht="13.5" customHeight="1">
      <c r="A14" s="516" t="s">
        <v>43</v>
      </c>
      <c r="B14" s="518"/>
      <c r="C14" s="518"/>
      <c r="D14" s="518"/>
      <c r="E14" s="518"/>
      <c r="F14" s="518"/>
      <c r="G14" s="518"/>
      <c r="H14" s="317"/>
      <c r="I14" s="125"/>
      <c r="J14" s="260"/>
      <c r="K14" s="260"/>
      <c r="L14" s="260"/>
      <c r="M14" s="260"/>
      <c r="N14" s="260"/>
      <c r="O14" s="260"/>
      <c r="P14" s="260"/>
      <c r="Q14" s="260"/>
      <c r="R14" s="260"/>
      <c r="S14" s="260"/>
      <c r="T14" s="260"/>
      <c r="U14" s="260"/>
      <c r="V14" s="260"/>
      <c r="W14" s="260"/>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260"/>
      <c r="CG14" s="260"/>
    </row>
    <row r="15" spans="1:85" ht="13.5" customHeight="1">
      <c r="A15" s="516" t="s">
        <v>47</v>
      </c>
      <c r="B15" s="518">
        <v>2</v>
      </c>
      <c r="C15" s="518">
        <v>55</v>
      </c>
      <c r="D15" s="518"/>
      <c r="E15" s="518"/>
      <c r="F15" s="518"/>
      <c r="G15" s="518"/>
      <c r="H15" s="317">
        <f>C15+E15+G15</f>
        <v>55</v>
      </c>
      <c r="I15" s="95"/>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row>
    <row r="16" spans="1:85" ht="13.5" customHeight="1">
      <c r="A16" s="516" t="s">
        <v>49</v>
      </c>
      <c r="B16" s="518"/>
      <c r="C16" s="518"/>
      <c r="D16" s="518"/>
      <c r="E16" s="518"/>
      <c r="F16" s="518"/>
      <c r="G16" s="518"/>
      <c r="H16" s="317"/>
      <c r="I16" s="95"/>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row>
    <row r="17" spans="1:83" ht="13.5" customHeight="1">
      <c r="A17" s="516" t="s">
        <v>52</v>
      </c>
      <c r="B17" s="518"/>
      <c r="C17" s="518"/>
      <c r="D17" s="518"/>
      <c r="E17" s="518"/>
      <c r="F17" s="518"/>
      <c r="G17" s="518"/>
      <c r="H17" s="317"/>
      <c r="I17" s="95"/>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row>
    <row r="18" spans="1:83" ht="13.5" customHeight="1">
      <c r="A18" s="516" t="s">
        <v>54</v>
      </c>
      <c r="B18" s="518"/>
      <c r="C18" s="518"/>
      <c r="D18" s="518"/>
      <c r="E18" s="518"/>
      <c r="F18" s="518"/>
      <c r="G18" s="518"/>
      <c r="H18" s="317"/>
      <c r="I18" s="95"/>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row>
    <row r="19" spans="1:83" ht="13.5" customHeight="1">
      <c r="A19" s="516" t="s">
        <v>56</v>
      </c>
      <c r="B19" s="518">
        <v>1</v>
      </c>
      <c r="C19" s="518">
        <v>65</v>
      </c>
      <c r="D19" s="518"/>
      <c r="E19" s="518"/>
      <c r="F19" s="518"/>
      <c r="G19" s="518"/>
      <c r="H19" s="317">
        <f>C19+E19+G19</f>
        <v>65</v>
      </c>
      <c r="I19" s="95"/>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row>
    <row r="20" spans="1:83" ht="13.5" customHeight="1">
      <c r="A20" s="516" t="s">
        <v>57</v>
      </c>
      <c r="B20" s="518"/>
      <c r="C20" s="518"/>
      <c r="D20" s="518"/>
      <c r="E20" s="518"/>
      <c r="F20" s="518"/>
      <c r="G20" s="518"/>
      <c r="H20" s="317"/>
      <c r="I20" s="95"/>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row>
    <row r="21" spans="1:83" ht="13.5" customHeight="1">
      <c r="A21" s="516" t="s">
        <v>59</v>
      </c>
      <c r="B21" s="518"/>
      <c r="C21" s="518"/>
      <c r="D21" s="518">
        <v>1</v>
      </c>
      <c r="E21" s="518">
        <v>9</v>
      </c>
      <c r="F21" s="518">
        <v>1</v>
      </c>
      <c r="G21" s="518">
        <v>6</v>
      </c>
      <c r="H21" s="317">
        <f>C21+E21+G21</f>
        <v>15</v>
      </c>
      <c r="I21" s="95"/>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row>
    <row r="22" spans="1:83" ht="13.5" customHeight="1">
      <c r="A22" s="516" t="s">
        <v>316</v>
      </c>
      <c r="B22" s="518"/>
      <c r="C22" s="518"/>
      <c r="D22" s="518"/>
      <c r="E22" s="518"/>
      <c r="F22" s="518"/>
      <c r="G22" s="518"/>
      <c r="H22" s="317"/>
      <c r="I22" s="95"/>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row>
    <row r="23" spans="1:83" ht="13.5" customHeight="1">
      <c r="A23" s="516" t="s">
        <v>317</v>
      </c>
      <c r="B23" s="518"/>
      <c r="C23" s="518"/>
      <c r="D23" s="518">
        <v>2</v>
      </c>
      <c r="E23" s="518">
        <v>59.5</v>
      </c>
      <c r="F23" s="518"/>
      <c r="G23" s="518"/>
      <c r="H23" s="317">
        <f>C23+E23+G23</f>
        <v>59.5</v>
      </c>
      <c r="I23" s="95"/>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row>
    <row r="24" spans="1:83" ht="13.5" customHeight="1">
      <c r="A24" s="516" t="s">
        <v>217</v>
      </c>
      <c r="B24" s="518">
        <v>1</v>
      </c>
      <c r="C24" s="518">
        <v>35</v>
      </c>
      <c r="D24" s="518"/>
      <c r="E24" s="518"/>
      <c r="F24" s="518"/>
      <c r="G24" s="518"/>
      <c r="H24" s="317">
        <f>C24+E24+G24</f>
        <v>35</v>
      </c>
      <c r="I24" s="95"/>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row>
    <row r="25" spans="1:83" s="73" customFormat="1" ht="13.5" customHeight="1">
      <c r="A25" s="516" t="s">
        <v>60</v>
      </c>
      <c r="B25" s="518"/>
      <c r="C25" s="518"/>
      <c r="D25" s="518"/>
      <c r="E25" s="518"/>
      <c r="F25" s="518"/>
      <c r="G25" s="518"/>
      <c r="H25" s="317"/>
      <c r="I25" s="125"/>
      <c r="J25" s="260"/>
      <c r="K25" s="260"/>
      <c r="L25" s="260"/>
      <c r="M25" s="260"/>
      <c r="N25" s="260"/>
      <c r="O25" s="260"/>
      <c r="P25" s="260"/>
      <c r="Q25" s="260"/>
      <c r="R25" s="260"/>
      <c r="S25" s="260"/>
      <c r="T25" s="260"/>
      <c r="U25" s="260"/>
      <c r="V25" s="260"/>
      <c r="W25" s="260"/>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row>
    <row r="26" spans="1:83" ht="13.5" customHeight="1">
      <c r="A26" s="516" t="s">
        <v>319</v>
      </c>
      <c r="B26" s="518">
        <v>1</v>
      </c>
      <c r="C26" s="518">
        <v>45</v>
      </c>
      <c r="D26" s="518"/>
      <c r="E26" s="518"/>
      <c r="F26" s="518"/>
      <c r="G26" s="518"/>
      <c r="H26" s="317">
        <f t="shared" ref="H26:H49" si="0">C26+E26+G26</f>
        <v>45</v>
      </c>
      <c r="I26" s="95"/>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row>
    <row r="27" spans="1:83" s="73" customFormat="1" ht="13.5" customHeight="1">
      <c r="A27" s="516" t="s">
        <v>63</v>
      </c>
      <c r="B27" s="518"/>
      <c r="C27" s="518"/>
      <c r="D27" s="518"/>
      <c r="E27" s="518"/>
      <c r="F27" s="518">
        <v>2</v>
      </c>
      <c r="G27" s="518">
        <v>10</v>
      </c>
      <c r="H27" s="317">
        <f t="shared" si="0"/>
        <v>10</v>
      </c>
      <c r="I27" s="125"/>
      <c r="J27" s="260"/>
      <c r="K27" s="260"/>
      <c r="L27" s="260"/>
      <c r="M27" s="260"/>
      <c r="N27" s="260"/>
      <c r="O27" s="260"/>
      <c r="P27" s="260"/>
      <c r="Q27" s="260"/>
      <c r="R27" s="260"/>
      <c r="S27" s="260"/>
      <c r="T27" s="260"/>
      <c r="U27" s="260"/>
      <c r="V27" s="260"/>
      <c r="W27" s="260"/>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row>
    <row r="28" spans="1:83" s="73" customFormat="1" ht="13.5" customHeight="1">
      <c r="A28" s="516" t="s">
        <v>65</v>
      </c>
      <c r="B28" s="518"/>
      <c r="C28" s="518"/>
      <c r="D28" s="518"/>
      <c r="E28" s="518"/>
      <c r="F28" s="518"/>
      <c r="G28" s="518"/>
      <c r="H28" s="317"/>
      <c r="I28" s="125"/>
      <c r="J28" s="260"/>
      <c r="K28" s="260"/>
      <c r="L28" s="260"/>
      <c r="M28" s="260"/>
      <c r="N28" s="260"/>
      <c r="O28" s="260"/>
      <c r="P28" s="260"/>
      <c r="Q28" s="260"/>
      <c r="R28" s="260"/>
      <c r="S28" s="260"/>
      <c r="T28" s="260"/>
      <c r="U28" s="260"/>
      <c r="V28" s="260"/>
      <c r="W28" s="260"/>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row>
    <row r="29" spans="1:83" ht="13.5" customHeight="1">
      <c r="A29" s="516" t="s">
        <v>70</v>
      </c>
      <c r="B29" s="518"/>
      <c r="C29" s="518"/>
      <c r="D29" s="518"/>
      <c r="E29" s="518"/>
      <c r="F29" s="518"/>
      <c r="G29" s="518"/>
      <c r="H29" s="317"/>
      <c r="I29" s="95"/>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row>
    <row r="30" spans="1:83" s="73" customFormat="1" ht="13.5" customHeight="1">
      <c r="A30" s="516" t="s">
        <v>74</v>
      </c>
      <c r="B30" s="518"/>
      <c r="C30" s="518"/>
      <c r="D30" s="518"/>
      <c r="E30" s="518"/>
      <c r="F30" s="518"/>
      <c r="G30" s="518"/>
      <c r="H30" s="317"/>
      <c r="I30" s="125"/>
      <c r="J30" s="260"/>
      <c r="K30" s="260"/>
      <c r="L30" s="260"/>
      <c r="M30" s="260"/>
      <c r="N30" s="260"/>
      <c r="O30" s="260"/>
      <c r="P30" s="260"/>
      <c r="Q30" s="260"/>
      <c r="R30" s="260"/>
      <c r="S30" s="260"/>
      <c r="T30" s="260"/>
      <c r="U30" s="260"/>
      <c r="V30" s="260"/>
      <c r="W30" s="260"/>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row>
    <row r="31" spans="1:83" ht="13.5" customHeight="1">
      <c r="A31" s="516" t="s">
        <v>75</v>
      </c>
      <c r="B31" s="518">
        <v>2</v>
      </c>
      <c r="C31" s="518">
        <v>70</v>
      </c>
      <c r="D31" s="518"/>
      <c r="E31" s="518"/>
      <c r="F31" s="518"/>
      <c r="G31" s="518"/>
      <c r="H31" s="317">
        <f t="shared" si="0"/>
        <v>70</v>
      </c>
      <c r="I31" s="95"/>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row>
    <row r="32" spans="1:83" ht="13.5" customHeight="1">
      <c r="A32" s="516" t="s">
        <v>78</v>
      </c>
      <c r="B32" s="518"/>
      <c r="C32" s="518"/>
      <c r="D32" s="518"/>
      <c r="E32" s="518"/>
      <c r="F32" s="518"/>
      <c r="G32" s="518"/>
      <c r="H32" s="317"/>
      <c r="I32" s="95"/>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row>
    <row r="33" spans="1:83" ht="13.5" customHeight="1">
      <c r="A33" s="516" t="s">
        <v>80</v>
      </c>
      <c r="B33" s="518"/>
      <c r="C33" s="518"/>
      <c r="D33" s="518"/>
      <c r="E33" s="518"/>
      <c r="F33" s="518">
        <v>3</v>
      </c>
      <c r="G33" s="518">
        <v>13.5</v>
      </c>
      <c r="H33" s="317">
        <f t="shared" si="0"/>
        <v>13.5</v>
      </c>
      <c r="I33" s="95"/>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row>
    <row r="34" spans="1:83" s="73" customFormat="1" ht="13.5" customHeight="1">
      <c r="A34" s="516" t="s">
        <v>81</v>
      </c>
      <c r="B34" s="518"/>
      <c r="C34" s="518"/>
      <c r="D34" s="518"/>
      <c r="E34" s="518"/>
      <c r="F34" s="518"/>
      <c r="G34" s="518"/>
      <c r="H34" s="317"/>
      <c r="I34" s="125"/>
      <c r="J34" s="260"/>
      <c r="K34" s="260"/>
      <c r="L34" s="260"/>
      <c r="M34" s="260"/>
      <c r="N34" s="260"/>
      <c r="O34" s="260"/>
      <c r="P34" s="260"/>
      <c r="Q34" s="260"/>
      <c r="R34" s="260"/>
      <c r="S34" s="260"/>
      <c r="T34" s="260"/>
      <c r="U34" s="260"/>
      <c r="V34" s="260"/>
      <c r="W34" s="260"/>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row>
    <row r="35" spans="1:83" ht="13.5" customHeight="1">
      <c r="A35" s="516" t="s">
        <v>221</v>
      </c>
      <c r="B35" s="518"/>
      <c r="C35" s="518"/>
      <c r="D35" s="518"/>
      <c r="E35" s="518"/>
      <c r="F35" s="518"/>
      <c r="G35" s="518"/>
      <c r="H35" s="317"/>
      <c r="I35" s="95"/>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row>
    <row r="36" spans="1:83" ht="13.5" customHeight="1">
      <c r="A36" s="516" t="s">
        <v>85</v>
      </c>
      <c r="B36" s="518"/>
      <c r="C36" s="518"/>
      <c r="D36" s="518"/>
      <c r="E36" s="518"/>
      <c r="F36" s="518">
        <v>1</v>
      </c>
      <c r="G36" s="518">
        <v>2</v>
      </c>
      <c r="H36" s="317">
        <f t="shared" si="0"/>
        <v>2</v>
      </c>
      <c r="I36" s="95"/>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row>
    <row r="37" spans="1:83" ht="13.5" customHeight="1">
      <c r="A37" s="516" t="s">
        <v>88</v>
      </c>
      <c r="B37" s="518"/>
      <c r="C37" s="518"/>
      <c r="D37" s="518">
        <v>5</v>
      </c>
      <c r="E37" s="518">
        <v>183.5</v>
      </c>
      <c r="F37" s="518"/>
      <c r="G37" s="518"/>
      <c r="H37" s="317">
        <f t="shared" si="0"/>
        <v>183.5</v>
      </c>
      <c r="I37" s="95"/>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row>
    <row r="38" spans="1:83" ht="13.5" customHeight="1">
      <c r="A38" s="516" t="s">
        <v>222</v>
      </c>
      <c r="B38" s="518"/>
      <c r="C38" s="518"/>
      <c r="D38" s="518"/>
      <c r="E38" s="518"/>
      <c r="F38" s="518"/>
      <c r="G38" s="518"/>
      <c r="H38" s="317"/>
      <c r="I38" s="95"/>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row>
    <row r="39" spans="1:83" ht="13.5" customHeight="1">
      <c r="A39" s="516" t="s">
        <v>91</v>
      </c>
      <c r="B39" s="518"/>
      <c r="C39" s="518"/>
      <c r="D39" s="518"/>
      <c r="E39" s="518"/>
      <c r="F39" s="518"/>
      <c r="G39" s="518"/>
      <c r="H39" s="317"/>
      <c r="I39" s="95"/>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row>
    <row r="40" spans="1:83" ht="13.5" customHeight="1">
      <c r="A40" s="516" t="s">
        <v>92</v>
      </c>
      <c r="B40" s="518"/>
      <c r="C40" s="518"/>
      <c r="D40" s="518"/>
      <c r="E40" s="518"/>
      <c r="F40" s="518"/>
      <c r="G40" s="518"/>
      <c r="H40" s="317"/>
      <c r="I40" s="95"/>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row>
    <row r="41" spans="1:83" ht="13.5" customHeight="1">
      <c r="A41" s="516" t="s">
        <v>187</v>
      </c>
      <c r="B41" s="518">
        <v>2</v>
      </c>
      <c r="C41" s="518">
        <v>46.5</v>
      </c>
      <c r="D41" s="518"/>
      <c r="E41" s="518"/>
      <c r="F41" s="518"/>
      <c r="G41" s="518"/>
      <c r="H41" s="317">
        <f t="shared" si="0"/>
        <v>46.5</v>
      </c>
      <c r="I41" s="95"/>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row>
    <row r="42" spans="1:83" ht="13.5" customHeight="1">
      <c r="A42" s="516" t="s">
        <v>97</v>
      </c>
      <c r="B42" s="518"/>
      <c r="C42" s="518"/>
      <c r="D42" s="518">
        <v>3</v>
      </c>
      <c r="E42" s="518">
        <v>77</v>
      </c>
      <c r="F42" s="518"/>
      <c r="G42" s="518"/>
      <c r="H42" s="317">
        <f t="shared" si="0"/>
        <v>77</v>
      </c>
      <c r="I42" s="95"/>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row>
    <row r="43" spans="1:83" ht="13.5" customHeight="1">
      <c r="A43" s="516" t="s">
        <v>99</v>
      </c>
      <c r="B43" s="518"/>
      <c r="C43" s="518"/>
      <c r="D43" s="518">
        <v>1</v>
      </c>
      <c r="E43" s="518">
        <v>3</v>
      </c>
      <c r="F43" s="518"/>
      <c r="G43" s="518"/>
      <c r="H43" s="317">
        <f t="shared" si="0"/>
        <v>3</v>
      </c>
      <c r="I43" s="95"/>
      <c r="X43" s="14"/>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row>
    <row r="44" spans="1:83" ht="13.5" customHeight="1">
      <c r="A44" s="516" t="s">
        <v>100</v>
      </c>
      <c r="B44" s="518">
        <v>1</v>
      </c>
      <c r="C44" s="518">
        <v>34.5</v>
      </c>
      <c r="D44" s="518"/>
      <c r="E44" s="518"/>
      <c r="F44" s="518">
        <v>1</v>
      </c>
      <c r="G44" s="518">
        <v>9</v>
      </c>
      <c r="H44" s="317">
        <f t="shared" si="0"/>
        <v>43.5</v>
      </c>
      <c r="I44" s="95"/>
      <c r="X44" s="14"/>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row>
    <row r="45" spans="1:83" s="73" customFormat="1" ht="13.5" customHeight="1">
      <c r="A45" s="516" t="s">
        <v>223</v>
      </c>
      <c r="B45" s="518"/>
      <c r="C45" s="518"/>
      <c r="D45" s="518"/>
      <c r="E45" s="518"/>
      <c r="F45" s="518"/>
      <c r="G45" s="518"/>
      <c r="H45" s="317"/>
      <c r="I45" s="125"/>
      <c r="J45" s="260"/>
      <c r="K45" s="260"/>
      <c r="L45" s="260"/>
      <c r="M45" s="260"/>
      <c r="N45" s="260"/>
      <c r="O45" s="260"/>
      <c r="P45" s="260"/>
      <c r="Q45" s="260"/>
      <c r="R45" s="260"/>
      <c r="S45" s="260"/>
      <c r="T45" s="260"/>
      <c r="U45" s="260"/>
      <c r="V45" s="260"/>
      <c r="W45" s="260"/>
      <c r="X45" s="14"/>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row>
    <row r="46" spans="1:83" ht="13.5" customHeight="1">
      <c r="A46" s="516" t="s">
        <v>103</v>
      </c>
      <c r="B46" s="518"/>
      <c r="C46" s="518"/>
      <c r="D46" s="518">
        <v>1</v>
      </c>
      <c r="E46" s="518">
        <v>6</v>
      </c>
      <c r="F46" s="518">
        <v>1</v>
      </c>
      <c r="G46" s="518">
        <v>35</v>
      </c>
      <c r="H46" s="317">
        <f t="shared" si="0"/>
        <v>41</v>
      </c>
      <c r="I46" s="95"/>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row>
    <row r="47" spans="1:83" ht="13.5" customHeight="1">
      <c r="A47" s="516" t="s">
        <v>105</v>
      </c>
      <c r="B47" s="518"/>
      <c r="C47" s="518"/>
      <c r="D47" s="518"/>
      <c r="E47" s="518"/>
      <c r="F47" s="518"/>
      <c r="G47" s="518"/>
      <c r="H47" s="317"/>
      <c r="I47" s="95"/>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row>
    <row r="48" spans="1:83" ht="13.5" customHeight="1">
      <c r="A48" s="516" t="s">
        <v>106</v>
      </c>
      <c r="B48" s="518"/>
      <c r="C48" s="518"/>
      <c r="D48" s="518"/>
      <c r="E48" s="518"/>
      <c r="F48" s="518"/>
      <c r="G48" s="518"/>
      <c r="H48" s="317"/>
      <c r="I48" s="95"/>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row>
    <row r="49" spans="1:83" s="73" customFormat="1" ht="13.5" customHeight="1">
      <c r="A49" s="516" t="s">
        <v>107</v>
      </c>
      <c r="B49" s="518"/>
      <c r="C49" s="518"/>
      <c r="D49" s="518">
        <v>1</v>
      </c>
      <c r="E49" s="518">
        <v>40</v>
      </c>
      <c r="F49" s="518"/>
      <c r="G49" s="518"/>
      <c r="H49" s="317">
        <f t="shared" si="0"/>
        <v>40</v>
      </c>
      <c r="I49" s="125"/>
      <c r="J49" s="260"/>
      <c r="K49" s="260"/>
      <c r="L49" s="260"/>
      <c r="M49" s="260"/>
      <c r="N49" s="260"/>
      <c r="O49" s="260"/>
      <c r="P49" s="260"/>
      <c r="Q49" s="260"/>
      <c r="R49" s="260"/>
      <c r="S49" s="260"/>
      <c r="T49" s="260"/>
      <c r="U49" s="260"/>
      <c r="V49" s="260"/>
      <c r="W49" s="260"/>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row>
    <row r="50" spans="1:83" s="73" customFormat="1" ht="13.5" customHeight="1">
      <c r="A50" s="516" t="s">
        <v>109</v>
      </c>
      <c r="B50" s="518"/>
      <c r="C50" s="518"/>
      <c r="D50" s="518"/>
      <c r="E50" s="518"/>
      <c r="F50" s="518"/>
      <c r="G50" s="518"/>
      <c r="H50" s="317"/>
      <c r="I50" s="125"/>
      <c r="J50" s="260"/>
      <c r="K50" s="260"/>
      <c r="L50" s="260"/>
      <c r="M50" s="260"/>
      <c r="N50" s="260"/>
      <c r="O50" s="260"/>
      <c r="P50" s="260"/>
      <c r="Q50" s="260"/>
      <c r="R50" s="260"/>
      <c r="S50" s="260"/>
      <c r="T50" s="260"/>
      <c r="U50" s="260"/>
      <c r="V50" s="260"/>
      <c r="W50" s="260"/>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row>
    <row r="51" spans="1:83" ht="14.25" customHeight="1">
      <c r="A51" s="3"/>
      <c r="B51" s="279"/>
      <c r="C51" s="317"/>
      <c r="D51" s="279"/>
      <c r="E51" s="317"/>
      <c r="F51" s="279"/>
      <c r="G51" s="317"/>
      <c r="H51" s="317"/>
      <c r="I51" s="95"/>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row>
    <row r="52" spans="1:83" ht="14.25" customHeight="1">
      <c r="A52" s="3"/>
      <c r="B52" s="279"/>
      <c r="C52" s="317"/>
      <c r="D52" s="279"/>
      <c r="E52" s="317"/>
      <c r="F52" s="279"/>
      <c r="G52" s="317"/>
      <c r="H52" s="317"/>
      <c r="X52" s="3"/>
      <c r="Y52" s="3"/>
      <c r="Z52" s="3"/>
      <c r="AA52"/>
      <c r="AB52"/>
      <c r="AC52"/>
    </row>
    <row r="53" spans="1:83" ht="14.25" customHeight="1">
      <c r="A53" s="3"/>
      <c r="B53" s="279"/>
      <c r="C53" s="317"/>
      <c r="D53" s="279"/>
      <c r="E53" s="317"/>
      <c r="F53" s="279"/>
      <c r="G53" s="317"/>
      <c r="H53" s="317"/>
      <c r="I53" s="95"/>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row>
    <row r="54" spans="1:83" ht="14.25" customHeight="1">
      <c r="A54" s="3"/>
      <c r="B54" s="279"/>
      <c r="C54" s="317"/>
      <c r="D54" s="279"/>
      <c r="E54" s="317"/>
      <c r="F54" s="279"/>
      <c r="G54" s="317"/>
      <c r="H54" s="317"/>
      <c r="I54" s="95"/>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row>
    <row r="55" spans="1:83" ht="14.25" customHeight="1">
      <c r="A55" s="3"/>
      <c r="B55" s="279"/>
      <c r="C55" s="317"/>
      <c r="D55" s="279"/>
      <c r="E55" s="317"/>
      <c r="F55" s="279"/>
      <c r="G55" s="317"/>
      <c r="H55" s="317"/>
      <c r="I55" s="95"/>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row>
    <row r="56" spans="1:83" ht="14.25" customHeight="1">
      <c r="A56" s="3"/>
      <c r="B56" s="279"/>
      <c r="C56" s="317"/>
      <c r="D56" s="279"/>
      <c r="E56" s="317"/>
      <c r="F56" s="279"/>
      <c r="G56" s="317"/>
      <c r="H56" s="317"/>
      <c r="I56" s="95"/>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row>
    <row r="57" spans="1:83" ht="14.25" customHeight="1">
      <c r="A57" s="3"/>
      <c r="B57" s="279"/>
      <c r="C57" s="317"/>
      <c r="D57" s="279"/>
      <c r="E57" s="317"/>
      <c r="F57" s="279"/>
      <c r="G57" s="317"/>
      <c r="H57" s="317"/>
      <c r="I57" s="95"/>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row>
    <row r="58" spans="1:83" ht="14.25" customHeight="1">
      <c r="A58" s="9"/>
      <c r="B58" s="3"/>
      <c r="C58" s="3"/>
      <c r="D58" s="3"/>
      <c r="E58" s="3"/>
      <c r="F58" s="3"/>
      <c r="G58" s="3"/>
      <c r="H58" s="95"/>
      <c r="I58" s="95"/>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row>
    <row r="59" spans="1:83" ht="14.25" customHeight="1">
      <c r="I59" s="95"/>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row>
    <row r="60" spans="1:83" ht="14.25" customHeight="1">
      <c r="I60" s="95"/>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row>
    <row r="61" spans="1:83" ht="14.25" customHeight="1">
      <c r="I61" s="95"/>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row>
    <row r="62" spans="1:83" ht="14.25" customHeight="1">
      <c r="I62" s="95"/>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row>
    <row r="63" spans="1:83" ht="14.25" customHeight="1">
      <c r="I63" s="95"/>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row>
    <row r="64" spans="1:83" ht="14.25" customHeight="1">
      <c r="I64" s="95"/>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row>
    <row r="65" spans="9:83" ht="14.25" customHeight="1">
      <c r="I65" s="95"/>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row>
    <row r="66" spans="9:83" ht="14.25" customHeight="1">
      <c r="I66" s="95"/>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row>
    <row r="67" spans="9:83" ht="14.25" customHeight="1">
      <c r="I67" s="95"/>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row>
    <row r="68" spans="9:83" ht="14.25" customHeight="1">
      <c r="I68" s="95"/>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row>
    <row r="69" spans="9:83" ht="14.25" customHeight="1">
      <c r="I69" s="95"/>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row>
    <row r="70" spans="9:83" ht="14.25" customHeight="1">
      <c r="I70" s="95"/>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row>
    <row r="71" spans="9:83" ht="14.25" customHeight="1">
      <c r="I71" s="95"/>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row>
    <row r="72" spans="9:83" ht="14.25" customHeight="1">
      <c r="I72" s="95"/>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row>
    <row r="73" spans="9:83" ht="14.25" customHeight="1">
      <c r="I73" s="95"/>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row>
    <row r="74" spans="9:83" ht="14.25" customHeight="1">
      <c r="I74" s="95"/>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row>
    <row r="75" spans="9:83" ht="14.25" customHeight="1">
      <c r="I75" s="95"/>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row>
    <row r="76" spans="9:83" ht="14.25" customHeight="1">
      <c r="I76" s="95"/>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row>
    <row r="77" spans="9:83" ht="14.25" customHeight="1">
      <c r="I77" s="95"/>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row>
    <row r="78" spans="9:83" ht="14.25" customHeight="1">
      <c r="I78" s="95"/>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row>
    <row r="79" spans="9:83" ht="14.25" customHeight="1">
      <c r="I79" s="95"/>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row>
    <row r="80" spans="9:83" ht="14.25" customHeight="1">
      <c r="I80" s="95"/>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row>
    <row r="81" spans="9:83" ht="14.25" customHeight="1">
      <c r="I81" s="95"/>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row>
    <row r="82" spans="9:83" ht="14.25" customHeight="1">
      <c r="I82" s="95"/>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row>
    <row r="83" spans="9:83" ht="14.25" customHeight="1">
      <c r="I83" s="95"/>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row>
    <row r="84" spans="9:83" ht="14.25" customHeight="1">
      <c r="I84" s="95"/>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row>
    <row r="85" spans="9:83" ht="14.25" customHeight="1">
      <c r="I85" s="95"/>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row>
    <row r="86" spans="9:83" ht="14.25" customHeight="1">
      <c r="I86" s="95"/>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row>
    <row r="87" spans="9:83" ht="14.25" customHeight="1">
      <c r="I87" s="95"/>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row>
    <row r="88" spans="9:83" ht="14.25" customHeight="1">
      <c r="I88" s="95"/>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row>
    <row r="89" spans="9:83" ht="14.25" customHeight="1">
      <c r="I89" s="95"/>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row>
    <row r="90" spans="9:83" ht="14.25" customHeight="1">
      <c r="I90" s="95"/>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row>
    <row r="91" spans="9:83" ht="14.25" customHeight="1">
      <c r="I91" s="95"/>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row>
    <row r="92" spans="9:83" ht="14.25" customHeight="1">
      <c r="I92" s="95"/>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row>
    <row r="93" spans="9:83" ht="14.25" customHeight="1">
      <c r="I93" s="95"/>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row>
    <row r="94" spans="9:83" ht="14.25" customHeight="1">
      <c r="I94" s="95"/>
      <c r="J94" s="516"/>
      <c r="K94" s="516"/>
      <c r="L94" s="516"/>
      <c r="M94" s="516"/>
      <c r="N94" s="516"/>
      <c r="O94" s="516"/>
      <c r="P94" s="516"/>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row>
    <row r="95" spans="9:83" ht="14.25" customHeight="1">
      <c r="I95" s="95"/>
      <c r="J95" s="516"/>
      <c r="K95" s="516"/>
      <c r="L95" s="516"/>
      <c r="M95" s="516"/>
      <c r="N95" s="516"/>
      <c r="O95" s="516"/>
      <c r="P95" s="516"/>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row>
    <row r="96" spans="9:83" ht="14.25" customHeight="1">
      <c r="I96" s="95"/>
      <c r="J96" s="516"/>
      <c r="K96" s="516"/>
      <c r="L96" s="516"/>
      <c r="M96" s="516"/>
      <c r="N96" s="516"/>
      <c r="O96" s="516"/>
      <c r="P96" s="516"/>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row>
    <row r="97" spans="1:83" ht="14.25" customHeight="1">
      <c r="I97" s="95"/>
      <c r="J97" s="516"/>
      <c r="K97" s="516"/>
      <c r="L97" s="516"/>
      <c r="M97" s="516"/>
      <c r="N97" s="516"/>
      <c r="O97" s="516"/>
      <c r="P97" s="516"/>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row>
    <row r="98" spans="1:83" ht="14.25" customHeight="1">
      <c r="I98" s="95"/>
      <c r="J98" s="516"/>
      <c r="K98" s="516"/>
      <c r="L98" s="516"/>
      <c r="M98" s="516"/>
      <c r="N98" s="516"/>
      <c r="O98" s="516"/>
      <c r="P98" s="516"/>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row>
    <row r="99" spans="1:83" ht="14.25" customHeight="1">
      <c r="I99" s="62"/>
      <c r="J99" s="516"/>
      <c r="K99" s="516"/>
      <c r="L99" s="516"/>
      <c r="M99" s="516"/>
      <c r="N99" s="516"/>
      <c r="O99" s="516"/>
      <c r="P99" s="516"/>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row>
    <row r="100" spans="1:83" ht="14.25" customHeight="1">
      <c r="I100" s="62"/>
      <c r="J100" s="516"/>
      <c r="K100" s="516"/>
      <c r="L100" s="516"/>
      <c r="M100" s="516"/>
      <c r="N100" s="516"/>
      <c r="O100" s="516"/>
      <c r="P100" s="516"/>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row>
    <row r="101" spans="1:83" ht="14.25" customHeight="1">
      <c r="B101" s="62"/>
      <c r="C101" s="62"/>
      <c r="D101" s="62"/>
      <c r="E101" s="62"/>
      <c r="F101" s="62"/>
      <c r="G101" s="62"/>
      <c r="H101" s="62"/>
      <c r="I101" s="62"/>
      <c r="J101" s="516"/>
      <c r="K101" s="516"/>
      <c r="L101" s="516"/>
      <c r="M101" s="516"/>
      <c r="N101" s="516"/>
      <c r="O101" s="516"/>
      <c r="P101" s="516"/>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row>
    <row r="102" spans="1:83" ht="14.25" customHeight="1">
      <c r="B102" s="77"/>
      <c r="C102" s="77"/>
      <c r="D102" s="77"/>
      <c r="E102" s="77"/>
      <c r="F102" s="77"/>
      <c r="G102" s="77"/>
      <c r="H102" s="77"/>
      <c r="I102" s="77"/>
      <c r="J102" s="516"/>
      <c r="K102" s="516"/>
      <c r="L102" s="516"/>
      <c r="M102" s="516"/>
      <c r="N102" s="516"/>
      <c r="O102" s="516"/>
      <c r="P102" s="516"/>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row>
    <row r="103" spans="1:83" ht="14.25" customHeight="1">
      <c r="J103" s="516"/>
      <c r="K103" s="516"/>
      <c r="L103" s="516"/>
      <c r="M103" s="516"/>
      <c r="N103" s="516"/>
      <c r="O103" s="516"/>
      <c r="P103" s="516"/>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row>
    <row r="104" spans="1:83" ht="14.25" customHeight="1">
      <c r="J104" s="516"/>
      <c r="K104" s="516"/>
      <c r="L104" s="516"/>
      <c r="M104" s="516"/>
      <c r="N104" s="516"/>
      <c r="O104" s="516"/>
      <c r="P104" s="516"/>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row>
    <row r="105" spans="1:83" ht="14.25" customHeight="1">
      <c r="J105" s="516"/>
      <c r="K105" s="516"/>
      <c r="L105" s="516"/>
      <c r="M105" s="516"/>
      <c r="N105" s="516"/>
      <c r="O105" s="516"/>
      <c r="P105" s="516"/>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row>
    <row r="106" spans="1:83" ht="14.25" customHeight="1">
      <c r="A106" s="5"/>
      <c r="D106" s="37"/>
      <c r="E106" s="37"/>
      <c r="F106" s="37"/>
      <c r="G106" s="37"/>
      <c r="H106" s="37"/>
      <c r="I106" s="37"/>
      <c r="J106" s="516"/>
      <c r="K106" s="516"/>
      <c r="L106" s="516"/>
      <c r="M106" s="516"/>
      <c r="N106" s="516"/>
      <c r="O106" s="516"/>
      <c r="P106" s="516"/>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row>
    <row r="107" spans="1:83" ht="14.25" customHeight="1">
      <c r="A107" s="5"/>
      <c r="D107" s="37"/>
      <c r="E107" s="37"/>
      <c r="F107" s="37"/>
      <c r="G107" s="37"/>
      <c r="H107" s="37"/>
      <c r="I107" s="37"/>
      <c r="J107" s="516"/>
      <c r="K107" s="516"/>
      <c r="L107" s="516"/>
      <c r="M107" s="516"/>
      <c r="N107" s="516"/>
      <c r="O107" s="516"/>
      <c r="P107" s="516"/>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row>
    <row r="108" spans="1:83" ht="14.25" customHeight="1">
      <c r="D108" s="37"/>
      <c r="E108" s="37"/>
      <c r="F108" s="37"/>
      <c r="G108" s="37"/>
      <c r="H108" s="37"/>
      <c r="I108" s="37"/>
      <c r="J108" s="516"/>
      <c r="K108" s="516"/>
      <c r="L108" s="516"/>
      <c r="M108" s="516"/>
      <c r="N108" s="516"/>
      <c r="O108" s="516"/>
      <c r="P108" s="516"/>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row>
    <row r="109" spans="1:83" ht="14.25" customHeight="1">
      <c r="D109" s="37"/>
      <c r="E109" s="37"/>
      <c r="F109" s="37"/>
      <c r="G109" s="37"/>
      <c r="H109" s="37"/>
      <c r="I109" s="37"/>
      <c r="J109" s="516"/>
      <c r="K109" s="516"/>
      <c r="L109" s="516"/>
      <c r="M109" s="516"/>
      <c r="N109" s="516"/>
      <c r="O109" s="516"/>
      <c r="P109" s="516"/>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row>
    <row r="110" spans="1:83" ht="14.25" customHeight="1">
      <c r="D110" s="37"/>
      <c r="E110" s="37"/>
      <c r="F110" s="37"/>
      <c r="G110" s="37"/>
      <c r="H110" s="37"/>
      <c r="I110" s="37"/>
      <c r="J110" s="516"/>
      <c r="K110" s="516"/>
      <c r="L110" s="516"/>
      <c r="M110" s="516"/>
      <c r="N110" s="516"/>
      <c r="O110" s="516"/>
      <c r="P110" s="516"/>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row>
    <row r="111" spans="1:83" ht="14.25" customHeight="1">
      <c r="D111" s="37"/>
      <c r="E111" s="37"/>
      <c r="F111" s="37"/>
      <c r="G111" s="37"/>
      <c r="H111" s="37"/>
      <c r="I111" s="37"/>
      <c r="J111" s="516"/>
      <c r="K111" s="516"/>
      <c r="L111" s="516"/>
      <c r="M111" s="516"/>
      <c r="N111" s="516"/>
      <c r="O111" s="516"/>
      <c r="P111" s="516"/>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row>
    <row r="112" spans="1:83" ht="14.25" customHeight="1">
      <c r="D112" s="37"/>
      <c r="E112" s="37"/>
      <c r="F112" s="37"/>
      <c r="G112" s="37"/>
      <c r="H112" s="37"/>
      <c r="I112" s="37"/>
      <c r="J112" s="516"/>
      <c r="K112" s="516"/>
      <c r="L112" s="516"/>
      <c r="M112" s="516"/>
      <c r="N112" s="516"/>
      <c r="O112" s="516"/>
      <c r="P112" s="516"/>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row>
    <row r="113" spans="4:83" ht="14.25" customHeight="1">
      <c r="D113" s="37"/>
      <c r="E113" s="37"/>
      <c r="F113" s="37"/>
      <c r="G113" s="37"/>
      <c r="H113" s="37"/>
      <c r="I113" s="37"/>
      <c r="J113" s="516"/>
      <c r="K113" s="516"/>
      <c r="L113" s="516"/>
      <c r="M113" s="516"/>
      <c r="N113" s="516"/>
      <c r="O113" s="516"/>
      <c r="P113" s="516"/>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row>
    <row r="114" spans="4:83" ht="14.25" customHeight="1">
      <c r="D114" s="37"/>
      <c r="E114" s="37"/>
      <c r="F114" s="37"/>
      <c r="G114" s="37"/>
      <c r="H114" s="37"/>
      <c r="I114" s="37"/>
      <c r="J114" s="516"/>
      <c r="K114" s="516"/>
      <c r="L114" s="516"/>
      <c r="M114" s="516"/>
      <c r="N114" s="516"/>
      <c r="O114" s="516"/>
      <c r="P114" s="516"/>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row>
    <row r="115" spans="4:83" ht="14.25" customHeight="1">
      <c r="D115" s="37"/>
      <c r="E115" s="37"/>
      <c r="F115" s="37"/>
      <c r="G115" s="37"/>
      <c r="H115" s="37"/>
      <c r="I115" s="37"/>
      <c r="J115" s="516"/>
      <c r="K115" s="516"/>
      <c r="L115" s="516"/>
      <c r="M115" s="516"/>
      <c r="N115" s="516"/>
      <c r="O115" s="516"/>
      <c r="P115" s="516"/>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row>
    <row r="116" spans="4:83" ht="14.25" customHeight="1">
      <c r="D116" s="37"/>
      <c r="E116" s="37"/>
      <c r="F116" s="37"/>
      <c r="G116" s="37"/>
      <c r="H116" s="37"/>
      <c r="I116" s="37"/>
      <c r="J116" s="516"/>
      <c r="K116" s="516"/>
      <c r="L116" s="516"/>
      <c r="M116" s="516"/>
      <c r="N116" s="516"/>
      <c r="O116" s="516"/>
      <c r="P116" s="516"/>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row>
    <row r="117" spans="4:83" ht="14.25" customHeight="1">
      <c r="D117" s="37"/>
      <c r="E117" s="37"/>
      <c r="F117" s="37"/>
      <c r="G117" s="37"/>
      <c r="H117" s="37"/>
      <c r="I117" s="37"/>
      <c r="J117" s="516"/>
      <c r="K117" s="516"/>
      <c r="L117" s="516"/>
      <c r="M117" s="516"/>
      <c r="N117" s="516"/>
      <c r="O117" s="516"/>
      <c r="P117" s="516"/>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row>
    <row r="118" spans="4:83" ht="14.25" customHeight="1">
      <c r="D118" s="37"/>
      <c r="E118" s="37"/>
      <c r="F118" s="37"/>
      <c r="G118" s="37"/>
      <c r="H118" s="37"/>
      <c r="I118" s="37"/>
      <c r="J118" s="516"/>
      <c r="K118" s="516"/>
      <c r="L118" s="516"/>
      <c r="M118" s="516"/>
      <c r="N118" s="516"/>
      <c r="O118" s="516"/>
      <c r="P118" s="516"/>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row>
    <row r="119" spans="4:83" ht="14.25" customHeight="1">
      <c r="D119" s="37"/>
      <c r="E119" s="37"/>
      <c r="F119" s="37"/>
      <c r="G119" s="37"/>
      <c r="H119" s="37"/>
      <c r="I119" s="37"/>
      <c r="J119" s="516"/>
      <c r="K119" s="516"/>
      <c r="L119" s="516"/>
      <c r="M119" s="516"/>
      <c r="N119" s="516"/>
      <c r="O119" s="516"/>
      <c r="P119" s="516"/>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row>
    <row r="120" spans="4:83" ht="14.25" customHeight="1">
      <c r="D120" s="37"/>
      <c r="E120" s="37"/>
      <c r="F120" s="37"/>
      <c r="G120" s="37"/>
      <c r="H120" s="37"/>
      <c r="I120" s="37"/>
      <c r="J120" s="516"/>
      <c r="K120" s="516"/>
      <c r="L120" s="516"/>
      <c r="M120" s="516"/>
      <c r="N120" s="516"/>
      <c r="O120" s="516"/>
      <c r="P120" s="516"/>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row>
    <row r="121" spans="4:83" ht="14.25" customHeight="1">
      <c r="D121" s="37"/>
      <c r="E121" s="37"/>
      <c r="F121" s="37"/>
      <c r="G121" s="37"/>
      <c r="H121" s="37"/>
      <c r="I121" s="37"/>
      <c r="J121" s="516"/>
      <c r="K121" s="516"/>
      <c r="L121" s="516"/>
      <c r="M121" s="516"/>
      <c r="N121" s="516"/>
      <c r="O121" s="516"/>
      <c r="P121" s="516"/>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row>
    <row r="122" spans="4:83" ht="14.25" customHeight="1">
      <c r="D122" s="37"/>
      <c r="E122" s="37"/>
      <c r="F122" s="37"/>
      <c r="G122" s="37"/>
      <c r="H122" s="37"/>
      <c r="I122" s="37"/>
      <c r="J122" s="516"/>
      <c r="K122" s="516"/>
      <c r="L122" s="516"/>
      <c r="M122" s="516"/>
      <c r="N122" s="516"/>
      <c r="O122" s="516"/>
      <c r="P122" s="516"/>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row>
    <row r="123" spans="4:83" ht="14.25" customHeight="1">
      <c r="D123" s="37"/>
      <c r="E123" s="37"/>
      <c r="F123" s="37"/>
      <c r="G123" s="37"/>
      <c r="H123" s="37"/>
      <c r="I123" s="37"/>
      <c r="J123" s="516"/>
      <c r="K123" s="516"/>
      <c r="L123" s="516"/>
      <c r="M123" s="516"/>
      <c r="N123" s="516"/>
      <c r="O123" s="516"/>
      <c r="P123" s="516"/>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row>
    <row r="124" spans="4:83" ht="14.25" customHeight="1">
      <c r="D124" s="37"/>
      <c r="E124" s="37"/>
      <c r="F124" s="37"/>
      <c r="G124" s="37"/>
      <c r="H124" s="37"/>
      <c r="I124" s="37"/>
      <c r="J124" s="516"/>
      <c r="K124" s="516"/>
      <c r="L124" s="516"/>
      <c r="M124" s="516"/>
      <c r="N124" s="516"/>
      <c r="O124" s="516"/>
      <c r="P124" s="516"/>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row>
    <row r="125" spans="4:83" ht="14.25" customHeight="1">
      <c r="D125" s="37"/>
      <c r="E125" s="37"/>
      <c r="F125" s="37"/>
      <c r="G125" s="37"/>
      <c r="H125" s="37"/>
      <c r="I125" s="37"/>
      <c r="J125" s="516"/>
      <c r="K125" s="516"/>
      <c r="L125" s="516"/>
      <c r="M125" s="516"/>
      <c r="N125" s="516"/>
      <c r="O125" s="516"/>
      <c r="P125" s="516"/>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row>
    <row r="126" spans="4:83" ht="14.25" customHeight="1">
      <c r="D126" s="37"/>
      <c r="E126" s="37"/>
      <c r="F126" s="37"/>
      <c r="G126" s="37"/>
      <c r="H126" s="37"/>
      <c r="I126" s="37"/>
      <c r="J126" s="516"/>
      <c r="K126" s="516"/>
      <c r="L126" s="516"/>
      <c r="M126" s="516"/>
      <c r="N126" s="516"/>
      <c r="O126" s="516"/>
      <c r="P126" s="516"/>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row>
    <row r="127" spans="4:83" ht="14.25" customHeight="1">
      <c r="D127" s="37"/>
      <c r="E127" s="37"/>
      <c r="F127" s="37"/>
      <c r="G127" s="37"/>
      <c r="H127" s="37"/>
      <c r="I127" s="37"/>
      <c r="J127" s="516"/>
      <c r="K127" s="516"/>
      <c r="L127" s="516"/>
      <c r="M127" s="516"/>
      <c r="N127" s="516"/>
      <c r="O127" s="516"/>
      <c r="P127" s="516"/>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row>
    <row r="128" spans="4:83" ht="14.25" customHeight="1">
      <c r="D128" s="37"/>
      <c r="E128" s="37"/>
      <c r="F128" s="37"/>
      <c r="G128" s="37"/>
      <c r="H128" s="37"/>
      <c r="I128" s="37"/>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row>
    <row r="129" spans="4:83" ht="14.25" customHeight="1">
      <c r="D129" s="37"/>
      <c r="E129" s="37"/>
      <c r="F129" s="37"/>
      <c r="G129" s="37"/>
      <c r="H129" s="37"/>
      <c r="I129" s="37"/>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row>
    <row r="130" spans="4:83" ht="14.25" customHeight="1">
      <c r="D130" s="37"/>
      <c r="E130" s="37"/>
      <c r="F130" s="37"/>
      <c r="G130" s="37"/>
      <c r="H130" s="37"/>
      <c r="I130" s="37"/>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row>
    <row r="131" spans="4:83" ht="14.25" customHeight="1">
      <c r="D131" s="37"/>
      <c r="E131" s="37"/>
      <c r="F131" s="37"/>
      <c r="G131" s="37"/>
      <c r="H131" s="37"/>
      <c r="I131" s="37"/>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row>
    <row r="132" spans="4:83" ht="14.25" customHeight="1">
      <c r="D132" s="37"/>
      <c r="E132" s="37"/>
      <c r="F132" s="37"/>
      <c r="G132" s="37"/>
      <c r="H132" s="37"/>
      <c r="I132" s="37"/>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row>
    <row r="133" spans="4:83" ht="14.25" customHeight="1">
      <c r="D133" s="37"/>
      <c r="E133" s="37"/>
      <c r="F133" s="37"/>
      <c r="G133" s="37"/>
      <c r="H133" s="37"/>
      <c r="I133" s="37"/>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row>
    <row r="134" spans="4:83" ht="14.25" customHeight="1">
      <c r="D134" s="37"/>
      <c r="E134" s="37"/>
      <c r="F134" s="37"/>
      <c r="G134" s="37"/>
      <c r="H134" s="37"/>
      <c r="I134" s="37"/>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row>
    <row r="135" spans="4:83" ht="14.25" customHeight="1">
      <c r="D135" s="37"/>
      <c r="E135" s="37"/>
      <c r="F135" s="37"/>
      <c r="G135" s="37"/>
      <c r="H135" s="37"/>
      <c r="I135" s="37"/>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row>
    <row r="136" spans="4:83" ht="14.25" customHeight="1">
      <c r="D136" s="37"/>
      <c r="E136" s="37"/>
      <c r="F136" s="37"/>
      <c r="G136" s="37"/>
      <c r="H136" s="37"/>
      <c r="I136" s="37"/>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row>
    <row r="137" spans="4:83" ht="14.25" customHeight="1">
      <c r="D137" s="37"/>
      <c r="E137" s="37"/>
      <c r="F137" s="37"/>
      <c r="G137" s="37"/>
      <c r="H137" s="37"/>
      <c r="I137" s="37"/>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row>
    <row r="138" spans="4:83" ht="14.25" customHeight="1">
      <c r="D138" s="37"/>
      <c r="E138" s="37"/>
      <c r="F138" s="37"/>
      <c r="G138" s="37"/>
      <c r="H138" s="37"/>
      <c r="I138" s="37"/>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row>
    <row r="139" spans="4:83" ht="14.25" customHeight="1">
      <c r="D139" s="37"/>
      <c r="E139" s="37"/>
      <c r="F139" s="37"/>
      <c r="G139" s="37"/>
      <c r="H139" s="37"/>
      <c r="I139" s="37"/>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row>
    <row r="140" spans="4:83" ht="14.25" customHeight="1">
      <c r="D140" s="37"/>
      <c r="E140" s="37"/>
      <c r="F140" s="37"/>
      <c r="G140" s="37"/>
      <c r="H140" s="37"/>
      <c r="I140" s="37"/>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row>
    <row r="141" spans="4:83" ht="14.25" customHeight="1">
      <c r="D141" s="37"/>
      <c r="E141" s="37"/>
      <c r="F141" s="37"/>
      <c r="G141" s="37"/>
      <c r="H141" s="37"/>
      <c r="I141" s="37"/>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row>
    <row r="142" spans="4:83" ht="14.25" customHeight="1">
      <c r="D142" s="37"/>
      <c r="E142" s="37"/>
      <c r="F142" s="37"/>
      <c r="G142" s="37"/>
      <c r="H142" s="37"/>
      <c r="I142" s="37"/>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row>
    <row r="143" spans="4:83" ht="14.25" customHeight="1">
      <c r="D143" s="37"/>
      <c r="E143" s="37"/>
      <c r="F143" s="37"/>
      <c r="G143" s="37"/>
      <c r="H143" s="37"/>
      <c r="I143" s="37"/>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row>
    <row r="144" spans="4:83" ht="14.25" customHeight="1">
      <c r="D144" s="37"/>
      <c r="E144" s="37"/>
      <c r="F144" s="37"/>
      <c r="G144" s="37"/>
      <c r="H144" s="37"/>
      <c r="I144" s="37"/>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row>
    <row r="145" spans="4:83" ht="14.25" customHeight="1">
      <c r="D145" s="37"/>
      <c r="E145" s="37"/>
      <c r="F145" s="37"/>
      <c r="G145" s="37"/>
      <c r="H145" s="37"/>
      <c r="I145" s="37"/>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row>
    <row r="146" spans="4:83" ht="14.25" customHeight="1">
      <c r="D146" s="37"/>
      <c r="E146" s="37"/>
      <c r="F146" s="37"/>
      <c r="G146" s="37"/>
      <c r="H146" s="37"/>
      <c r="I146" s="37"/>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row>
    <row r="147" spans="4:83" ht="14.25" customHeight="1">
      <c r="D147" s="37"/>
      <c r="E147" s="37"/>
      <c r="F147" s="37"/>
      <c r="G147" s="37"/>
      <c r="H147" s="37"/>
      <c r="I147" s="37"/>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row>
    <row r="148" spans="4:83" ht="14.25" customHeight="1">
      <c r="D148" s="37"/>
      <c r="E148" s="37"/>
      <c r="F148" s="37"/>
      <c r="G148" s="37"/>
      <c r="H148" s="37"/>
      <c r="I148" s="37"/>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row>
    <row r="149" spans="4:83" ht="14.25" customHeight="1">
      <c r="D149" s="37"/>
      <c r="E149" s="37"/>
      <c r="F149" s="37"/>
      <c r="G149" s="37"/>
      <c r="H149" s="37"/>
      <c r="I149" s="37"/>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row>
    <row r="150" spans="4:83" ht="14.25" customHeight="1">
      <c r="D150" s="37"/>
      <c r="E150" s="37"/>
      <c r="F150" s="37"/>
      <c r="G150" s="37"/>
      <c r="H150" s="37"/>
      <c r="I150" s="37"/>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row>
    <row r="151" spans="4:83" ht="14.25" customHeight="1">
      <c r="D151" s="37"/>
      <c r="E151" s="37"/>
      <c r="F151" s="37"/>
      <c r="G151" s="37"/>
      <c r="H151" s="37"/>
      <c r="I151" s="37"/>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row>
    <row r="152" spans="4:83" ht="14.25" customHeight="1">
      <c r="D152" s="37"/>
      <c r="E152" s="37"/>
      <c r="F152" s="37"/>
      <c r="G152" s="37"/>
      <c r="H152" s="37"/>
      <c r="I152" s="37"/>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row>
    <row r="153" spans="4:83" ht="14.25" customHeight="1">
      <c r="D153" s="37"/>
      <c r="E153" s="37"/>
      <c r="F153" s="37"/>
      <c r="G153" s="37"/>
      <c r="H153" s="37"/>
      <c r="I153" s="37"/>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row>
    <row r="154" spans="4:83" ht="14.25" customHeight="1">
      <c r="D154" s="37"/>
      <c r="E154" s="37"/>
      <c r="F154" s="37"/>
      <c r="G154" s="37"/>
      <c r="H154" s="37"/>
      <c r="I154" s="37"/>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row>
    <row r="155" spans="4:83" ht="14.25" customHeight="1">
      <c r="D155" s="37"/>
      <c r="E155" s="37"/>
      <c r="F155" s="37"/>
      <c r="G155" s="37"/>
      <c r="H155" s="37"/>
      <c r="I155" s="37"/>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row>
    <row r="156" spans="4:83" ht="14.25" customHeight="1">
      <c r="D156" s="37"/>
      <c r="E156" s="37"/>
      <c r="F156" s="37"/>
      <c r="G156" s="37"/>
      <c r="H156" s="37"/>
      <c r="I156" s="37"/>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row>
    <row r="157" spans="4:83" ht="14.25" customHeight="1">
      <c r="D157" s="37"/>
      <c r="E157" s="37"/>
      <c r="F157" s="37"/>
      <c r="G157" s="37"/>
      <c r="H157" s="37"/>
      <c r="I157" s="37"/>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row>
    <row r="158" spans="4:83" ht="14.25" customHeight="1">
      <c r="D158" s="37"/>
      <c r="E158" s="37"/>
      <c r="F158" s="37"/>
      <c r="G158" s="37"/>
      <c r="H158" s="37"/>
      <c r="I158" s="37"/>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row>
    <row r="159" spans="4:83" ht="14.25" customHeight="1">
      <c r="D159" s="37"/>
      <c r="E159" s="37"/>
      <c r="F159" s="37"/>
      <c r="G159" s="37"/>
      <c r="H159" s="37"/>
      <c r="I159" s="37"/>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row>
    <row r="160" spans="4:83" ht="14.25" customHeight="1">
      <c r="D160" s="37"/>
      <c r="E160" s="37"/>
      <c r="F160" s="37"/>
      <c r="G160" s="37"/>
      <c r="H160" s="37"/>
      <c r="I160" s="37"/>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row>
    <row r="161" spans="4:83" ht="14.25" customHeight="1">
      <c r="D161" s="37"/>
      <c r="E161" s="37"/>
      <c r="F161" s="37"/>
      <c r="G161" s="37"/>
      <c r="H161" s="37"/>
      <c r="I161" s="37"/>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row>
    <row r="162" spans="4:83" ht="14.25" customHeight="1">
      <c r="D162" s="37"/>
      <c r="E162" s="37"/>
      <c r="F162" s="37"/>
      <c r="G162" s="37"/>
      <c r="H162" s="37"/>
      <c r="I162" s="37"/>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row>
    <row r="163" spans="4:83" ht="14.25" customHeight="1">
      <c r="D163" s="37"/>
      <c r="E163" s="37"/>
      <c r="F163" s="37"/>
      <c r="G163" s="37"/>
      <c r="H163" s="37"/>
      <c r="I163" s="37"/>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row>
    <row r="164" spans="4:83" ht="14.25" customHeight="1">
      <c r="D164" s="37"/>
      <c r="E164" s="37"/>
      <c r="F164" s="37"/>
      <c r="G164" s="37"/>
      <c r="H164" s="37"/>
      <c r="I164" s="37"/>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row>
    <row r="165" spans="4:83" ht="14.25" customHeight="1">
      <c r="D165" s="37"/>
      <c r="E165" s="37"/>
      <c r="F165" s="37"/>
      <c r="G165" s="37"/>
      <c r="H165" s="37"/>
      <c r="I165" s="37"/>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row>
    <row r="166" spans="4:83" ht="14.25" customHeight="1">
      <c r="D166" s="37"/>
      <c r="E166" s="37"/>
      <c r="F166" s="37"/>
      <c r="G166" s="37"/>
      <c r="H166" s="37"/>
      <c r="I166" s="37"/>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row>
    <row r="167" spans="4:83" ht="14.25" customHeight="1">
      <c r="D167" s="37"/>
      <c r="E167" s="37"/>
      <c r="F167" s="37"/>
      <c r="G167" s="37"/>
      <c r="H167" s="37"/>
      <c r="I167" s="37"/>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row>
    <row r="168" spans="4:83" ht="14.25" customHeight="1">
      <c r="D168" s="37"/>
      <c r="E168" s="37"/>
      <c r="F168" s="37"/>
      <c r="G168" s="37"/>
      <c r="H168" s="37"/>
      <c r="I168" s="37"/>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row>
    <row r="169" spans="4:83" ht="14.25" customHeight="1">
      <c r="D169" s="37"/>
      <c r="E169" s="37"/>
      <c r="F169" s="37"/>
      <c r="G169" s="37"/>
      <c r="H169" s="37"/>
      <c r="I169" s="37"/>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row>
    <row r="170" spans="4:83" ht="14.25" customHeight="1">
      <c r="D170" s="37"/>
      <c r="E170" s="37"/>
      <c r="F170" s="37"/>
      <c r="G170" s="37"/>
      <c r="H170" s="37"/>
      <c r="I170" s="37"/>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row>
    <row r="171" spans="4:83" ht="14.25" customHeight="1">
      <c r="D171" s="37"/>
      <c r="E171" s="37"/>
      <c r="F171" s="37"/>
      <c r="G171" s="37"/>
      <c r="H171" s="37"/>
      <c r="I171" s="37"/>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row>
    <row r="172" spans="4:83" ht="14.25" customHeight="1">
      <c r="D172" s="37"/>
      <c r="E172" s="37"/>
      <c r="F172" s="37"/>
      <c r="G172" s="37"/>
      <c r="H172" s="37"/>
      <c r="I172" s="37"/>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row>
    <row r="173" spans="4:83" ht="14.25" customHeight="1">
      <c r="D173" s="37"/>
      <c r="E173" s="37"/>
      <c r="F173" s="37"/>
      <c r="G173" s="37"/>
      <c r="H173" s="37"/>
      <c r="I173" s="37"/>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row>
    <row r="174" spans="4:83" ht="14.25" customHeight="1">
      <c r="D174" s="37"/>
      <c r="E174" s="37"/>
      <c r="F174" s="37"/>
      <c r="G174" s="37"/>
      <c r="H174" s="37"/>
      <c r="I174" s="37"/>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row>
    <row r="175" spans="4:83" ht="14.25" customHeight="1">
      <c r="D175" s="37"/>
      <c r="E175" s="37"/>
      <c r="F175" s="37"/>
      <c r="G175" s="37"/>
      <c r="H175" s="37"/>
      <c r="I175" s="37"/>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row>
    <row r="176" spans="4:83" ht="14.25" customHeight="1">
      <c r="D176" s="37"/>
      <c r="E176" s="37"/>
      <c r="F176" s="37"/>
      <c r="G176" s="37"/>
      <c r="H176" s="37"/>
      <c r="I176" s="37"/>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row>
    <row r="177" spans="4:83" ht="14.25" customHeight="1">
      <c r="D177" s="37"/>
      <c r="E177" s="37"/>
      <c r="F177" s="37"/>
      <c r="G177" s="37"/>
      <c r="H177" s="37"/>
      <c r="I177" s="37"/>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row>
    <row r="178" spans="4:83" ht="14.25" customHeight="1">
      <c r="D178" s="37"/>
      <c r="E178" s="37"/>
      <c r="F178" s="37"/>
      <c r="G178" s="37"/>
      <c r="H178" s="37"/>
      <c r="I178" s="37"/>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row>
    <row r="179" spans="4:83" ht="14.25" customHeight="1">
      <c r="D179" s="37"/>
      <c r="E179" s="37"/>
      <c r="F179" s="37"/>
      <c r="G179" s="37"/>
      <c r="H179" s="37"/>
      <c r="I179" s="37"/>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row>
    <row r="180" spans="4:83" ht="14.25" customHeight="1">
      <c r="D180" s="37"/>
      <c r="E180" s="37"/>
      <c r="F180" s="37"/>
      <c r="G180" s="37"/>
      <c r="H180" s="37"/>
      <c r="I180" s="37"/>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row>
    <row r="181" spans="4:83" ht="14.25" customHeight="1">
      <c r="D181" s="37"/>
      <c r="E181" s="37"/>
      <c r="F181" s="37"/>
      <c r="G181" s="37"/>
      <c r="H181" s="37"/>
      <c r="I181" s="37"/>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row>
    <row r="182" spans="4:83" ht="14.25" customHeight="1">
      <c r="D182" s="37"/>
      <c r="E182" s="37"/>
      <c r="F182" s="37"/>
      <c r="G182" s="37"/>
      <c r="H182" s="37"/>
      <c r="I182" s="37"/>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row>
    <row r="183" spans="4:83" ht="14.25" customHeight="1">
      <c r="D183" s="37"/>
      <c r="E183" s="37"/>
      <c r="F183" s="37"/>
      <c r="G183" s="37"/>
      <c r="H183" s="37"/>
      <c r="I183" s="37"/>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row>
    <row r="184" spans="4:83" ht="14.25" customHeight="1">
      <c r="D184" s="37"/>
      <c r="E184" s="37"/>
      <c r="F184" s="37"/>
      <c r="G184" s="37"/>
      <c r="H184" s="37"/>
      <c r="I184" s="37"/>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row>
    <row r="185" spans="4:83" ht="14.25" customHeight="1">
      <c r="D185" s="37"/>
      <c r="E185" s="37"/>
      <c r="F185" s="37"/>
      <c r="G185" s="37"/>
      <c r="H185" s="37"/>
      <c r="I185" s="37"/>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row>
    <row r="186" spans="4:83" ht="14.25" customHeight="1">
      <c r="D186" s="37"/>
      <c r="E186" s="37"/>
      <c r="F186" s="37"/>
      <c r="G186" s="37"/>
      <c r="H186" s="37"/>
      <c r="I186" s="37"/>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row>
    <row r="187" spans="4:83" ht="14.25" customHeight="1">
      <c r="D187" s="37"/>
      <c r="E187" s="37"/>
      <c r="F187" s="37"/>
      <c r="G187" s="37"/>
      <c r="H187" s="37"/>
      <c r="I187" s="37"/>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row>
    <row r="188" spans="4:83" ht="14.25" customHeight="1">
      <c r="D188" s="37"/>
      <c r="E188" s="37"/>
      <c r="F188" s="37"/>
      <c r="G188" s="37"/>
      <c r="H188" s="37"/>
      <c r="I188" s="37"/>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row>
    <row r="189" spans="4:83" ht="14.25" customHeight="1">
      <c r="D189" s="37"/>
      <c r="E189" s="37"/>
      <c r="F189" s="37"/>
      <c r="G189" s="37"/>
      <c r="H189" s="37"/>
      <c r="I189" s="37"/>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row>
    <row r="190" spans="4:83" ht="14.25" customHeight="1">
      <c r="D190" s="37"/>
      <c r="E190" s="37"/>
      <c r="F190" s="37"/>
      <c r="G190" s="37"/>
      <c r="H190" s="37"/>
      <c r="I190" s="37"/>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row>
    <row r="191" spans="4:83" ht="14.25" customHeight="1">
      <c r="D191" s="37"/>
      <c r="E191" s="37"/>
      <c r="F191" s="37"/>
      <c r="G191" s="37"/>
      <c r="H191" s="37"/>
      <c r="I191" s="37"/>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row>
    <row r="192" spans="4:83" ht="14.25" customHeight="1">
      <c r="D192" s="37"/>
      <c r="E192" s="37"/>
      <c r="F192" s="37"/>
      <c r="G192" s="37"/>
      <c r="H192" s="37"/>
      <c r="I192" s="37"/>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row>
    <row r="193" spans="4:83" ht="14.25" customHeight="1">
      <c r="D193" s="37"/>
      <c r="E193" s="37"/>
      <c r="F193" s="37"/>
      <c r="G193" s="37"/>
      <c r="H193" s="37"/>
      <c r="I193" s="37"/>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row>
    <row r="194" spans="4:83" ht="14.25" customHeight="1">
      <c r="D194" s="37"/>
      <c r="E194" s="37"/>
      <c r="F194" s="37"/>
      <c r="G194" s="37"/>
      <c r="H194" s="37"/>
      <c r="I194" s="37"/>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row>
    <row r="195" spans="4:83" ht="14.25" customHeight="1">
      <c r="D195" s="37"/>
      <c r="E195" s="37"/>
      <c r="F195" s="37"/>
      <c r="G195" s="37"/>
      <c r="H195" s="37"/>
      <c r="I195" s="37"/>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row>
    <row r="196" spans="4:83" ht="14.25" customHeight="1">
      <c r="D196" s="37"/>
      <c r="E196" s="37"/>
      <c r="F196" s="37"/>
      <c r="G196" s="37"/>
      <c r="H196" s="37"/>
      <c r="I196" s="37"/>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row>
    <row r="197" spans="4:83" ht="14.25" customHeight="1">
      <c r="D197" s="37"/>
      <c r="E197" s="37"/>
      <c r="F197" s="37"/>
      <c r="G197" s="37"/>
      <c r="H197" s="37"/>
      <c r="I197" s="37"/>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row>
    <row r="198" spans="4:83" ht="14.25" customHeight="1">
      <c r="D198" s="37"/>
      <c r="E198" s="37"/>
      <c r="F198" s="37"/>
      <c r="G198" s="37"/>
      <c r="H198" s="37"/>
      <c r="I198" s="37"/>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row>
    <row r="199" spans="4:83" ht="14.25" customHeight="1">
      <c r="D199" s="37"/>
      <c r="E199" s="37"/>
      <c r="F199" s="37"/>
      <c r="G199" s="37"/>
      <c r="H199" s="37"/>
      <c r="I199" s="37"/>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row>
    <row r="200" spans="4:83" ht="14.25" customHeight="1">
      <c r="D200" s="37"/>
      <c r="E200" s="37"/>
      <c r="F200" s="37"/>
      <c r="G200" s="37"/>
      <c r="H200" s="37"/>
      <c r="I200" s="37"/>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row>
    <row r="201" spans="4:83" ht="14.25" customHeight="1">
      <c r="D201" s="37"/>
      <c r="E201" s="37"/>
      <c r="F201" s="37"/>
      <c r="G201" s="37"/>
      <c r="H201" s="37"/>
      <c r="I201" s="37"/>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row>
    <row r="202" spans="4:83" ht="14.25" customHeight="1">
      <c r="D202" s="37"/>
      <c r="E202" s="37"/>
      <c r="F202" s="37"/>
      <c r="G202" s="37"/>
      <c r="H202" s="37"/>
      <c r="I202" s="37"/>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row>
    <row r="203" spans="4:83" ht="14.25" customHeight="1">
      <c r="D203" s="37"/>
      <c r="E203" s="37"/>
      <c r="F203" s="37"/>
      <c r="G203" s="37"/>
      <c r="H203" s="37"/>
      <c r="I203" s="37"/>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row>
    <row r="204" spans="4:83" ht="14.25" customHeight="1">
      <c r="D204" s="37"/>
      <c r="E204" s="37"/>
      <c r="F204" s="37"/>
      <c r="G204" s="37"/>
      <c r="H204" s="37"/>
      <c r="I204" s="37"/>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row>
    <row r="205" spans="4:83" ht="14.25" customHeight="1">
      <c r="D205" s="37"/>
      <c r="E205" s="37"/>
      <c r="F205" s="37"/>
      <c r="G205" s="37"/>
      <c r="H205" s="37"/>
      <c r="I205" s="37"/>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row>
    <row r="206" spans="4:83" ht="14.25" customHeight="1">
      <c r="D206" s="37"/>
      <c r="E206" s="37"/>
      <c r="F206" s="37"/>
      <c r="G206" s="37"/>
      <c r="H206" s="37"/>
      <c r="I206" s="37"/>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row>
    <row r="207" spans="4:83" ht="14.25" customHeight="1">
      <c r="D207" s="37"/>
      <c r="E207" s="37"/>
      <c r="F207" s="37"/>
      <c r="G207" s="37"/>
      <c r="H207" s="37"/>
      <c r="I207" s="37"/>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row>
    <row r="208" spans="4:83" ht="14.25" customHeight="1">
      <c r="D208" s="37"/>
      <c r="E208" s="37"/>
      <c r="F208" s="37"/>
      <c r="G208" s="37"/>
      <c r="H208" s="37"/>
      <c r="I208" s="37"/>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row>
    <row r="209" spans="4:83" ht="14.25" customHeight="1">
      <c r="D209" s="37"/>
      <c r="E209" s="37"/>
      <c r="F209" s="37"/>
      <c r="G209" s="37"/>
      <c r="H209" s="37"/>
      <c r="I209" s="37"/>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row>
    <row r="210" spans="4:83" ht="14.25" customHeight="1">
      <c r="D210" s="37"/>
      <c r="E210" s="37"/>
      <c r="F210" s="37"/>
      <c r="G210" s="37"/>
      <c r="H210" s="37"/>
      <c r="I210" s="37"/>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row>
    <row r="211" spans="4:83" ht="14.25" customHeight="1">
      <c r="D211" s="37"/>
      <c r="E211" s="37"/>
      <c r="F211" s="37"/>
      <c r="G211" s="37"/>
      <c r="H211" s="37"/>
      <c r="I211" s="37"/>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row>
    <row r="212" spans="4:83" ht="14.25" customHeight="1">
      <c r="D212" s="37"/>
      <c r="E212" s="37"/>
      <c r="F212" s="37"/>
      <c r="G212" s="37"/>
      <c r="H212" s="37"/>
      <c r="I212" s="37"/>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row>
    <row r="213" spans="4:83" ht="14.25" customHeight="1">
      <c r="D213" s="37"/>
      <c r="E213" s="37"/>
      <c r="F213" s="37"/>
      <c r="G213" s="37"/>
      <c r="H213" s="37"/>
      <c r="I213" s="37"/>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row>
    <row r="214" spans="4:83" ht="14.25" customHeight="1">
      <c r="D214" s="37"/>
      <c r="E214" s="37"/>
      <c r="F214" s="37"/>
      <c r="G214" s="37"/>
      <c r="H214" s="37"/>
      <c r="I214" s="37"/>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row>
    <row r="215" spans="4:83" ht="14.25" customHeight="1">
      <c r="D215" s="37"/>
      <c r="E215" s="37"/>
      <c r="F215" s="37"/>
      <c r="G215" s="37"/>
      <c r="H215" s="37"/>
      <c r="I215" s="37"/>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row>
    <row r="216" spans="4:83" ht="14.25" customHeight="1">
      <c r="D216" s="37"/>
      <c r="E216" s="37"/>
      <c r="F216" s="37"/>
      <c r="G216" s="37"/>
      <c r="H216" s="37"/>
      <c r="I216" s="37"/>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row>
    <row r="217" spans="4:83" ht="14.25" customHeight="1">
      <c r="D217" s="37"/>
      <c r="E217" s="37"/>
      <c r="F217" s="37"/>
      <c r="G217" s="37"/>
      <c r="H217" s="37"/>
      <c r="I217" s="37"/>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row>
    <row r="218" spans="4:83" ht="14.25" customHeight="1">
      <c r="D218" s="37"/>
      <c r="E218" s="37"/>
      <c r="F218" s="37"/>
      <c r="G218" s="37"/>
      <c r="H218" s="37"/>
      <c r="I218" s="37"/>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row>
    <row r="219" spans="4:83" ht="14.25" customHeight="1">
      <c r="D219" s="37"/>
      <c r="E219" s="37"/>
      <c r="F219" s="37"/>
      <c r="G219" s="37"/>
      <c r="H219" s="37"/>
      <c r="I219" s="37"/>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row>
    <row r="220" spans="4:83" ht="14.25" customHeight="1">
      <c r="D220" s="37"/>
      <c r="E220" s="37"/>
      <c r="F220" s="37"/>
      <c r="G220" s="37"/>
      <c r="H220" s="37"/>
      <c r="I220" s="37"/>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row>
    <row r="221" spans="4:83" ht="14.25" customHeight="1">
      <c r="D221" s="37"/>
      <c r="E221" s="37"/>
      <c r="F221" s="37"/>
      <c r="G221" s="37"/>
      <c r="H221" s="37"/>
      <c r="I221" s="37"/>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row>
    <row r="222" spans="4:83" ht="14.25" customHeight="1">
      <c r="D222" s="37"/>
      <c r="E222" s="37"/>
      <c r="F222" s="37"/>
      <c r="G222" s="37"/>
      <c r="H222" s="37"/>
      <c r="I222" s="37"/>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row>
    <row r="223" spans="4:83" ht="14.25" customHeight="1">
      <c r="D223" s="37"/>
      <c r="E223" s="37"/>
      <c r="F223" s="37"/>
      <c r="G223" s="37"/>
      <c r="H223" s="37"/>
      <c r="I223" s="37"/>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row>
    <row r="224" spans="4:83" ht="14.25" customHeight="1">
      <c r="D224" s="37"/>
      <c r="E224" s="37"/>
      <c r="F224" s="37"/>
      <c r="G224" s="37"/>
      <c r="H224" s="37"/>
      <c r="I224" s="37"/>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row>
    <row r="225" spans="4:83" ht="14.25" customHeight="1">
      <c r="D225" s="37"/>
      <c r="E225" s="37"/>
      <c r="F225" s="37"/>
      <c r="G225" s="37"/>
      <c r="H225" s="37"/>
      <c r="I225" s="37"/>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row>
    <row r="226" spans="4:83" ht="14.25" customHeight="1">
      <c r="D226" s="37"/>
      <c r="E226" s="37"/>
      <c r="F226" s="37"/>
      <c r="G226" s="37"/>
      <c r="H226" s="37"/>
      <c r="I226" s="37"/>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row>
    <row r="227" spans="4:83" ht="14.25" customHeight="1">
      <c r="D227" s="37"/>
      <c r="E227" s="37"/>
      <c r="F227" s="37"/>
      <c r="G227" s="37"/>
      <c r="H227" s="37"/>
      <c r="I227" s="37"/>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row>
    <row r="228" spans="4:83" ht="14.25" customHeight="1">
      <c r="D228" s="37"/>
      <c r="E228" s="37"/>
      <c r="F228" s="37"/>
      <c r="G228" s="37"/>
      <c r="H228" s="37"/>
      <c r="I228" s="37"/>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row>
    <row r="229" spans="4:83" ht="14.25" customHeight="1">
      <c r="D229" s="37"/>
      <c r="E229" s="37"/>
      <c r="F229" s="37"/>
      <c r="G229" s="37"/>
      <c r="H229" s="37"/>
      <c r="I229" s="37"/>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row>
    <row r="230" spans="4:83" ht="14.25" customHeight="1">
      <c r="D230" s="37"/>
      <c r="E230" s="37"/>
      <c r="F230" s="37"/>
      <c r="G230" s="37"/>
      <c r="H230" s="37"/>
      <c r="I230" s="37"/>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row>
    <row r="231" spans="4:83" ht="14.25" customHeight="1">
      <c r="D231" s="37"/>
      <c r="E231" s="37"/>
      <c r="F231" s="37"/>
      <c r="G231" s="37"/>
      <c r="H231" s="37"/>
      <c r="I231" s="37"/>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row>
    <row r="232" spans="4:83" ht="14.25" customHeight="1">
      <c r="D232" s="37"/>
      <c r="E232" s="37"/>
      <c r="F232" s="37"/>
      <c r="G232" s="37"/>
      <c r="H232" s="37"/>
      <c r="I232" s="37"/>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row>
    <row r="233" spans="4:83" ht="14.25" customHeight="1">
      <c r="D233" s="37"/>
      <c r="E233" s="37"/>
      <c r="F233" s="37"/>
      <c r="G233" s="37"/>
      <c r="H233" s="37"/>
      <c r="I233" s="37"/>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row>
    <row r="234" spans="4:83" ht="14.25" customHeight="1">
      <c r="D234" s="37"/>
      <c r="E234" s="37"/>
      <c r="F234" s="37"/>
      <c r="G234" s="37"/>
      <c r="H234" s="37"/>
      <c r="I234" s="37"/>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row>
    <row r="235" spans="4:83" ht="14.25" customHeight="1">
      <c r="D235" s="37"/>
      <c r="E235" s="37"/>
      <c r="F235" s="37"/>
      <c r="G235" s="37"/>
      <c r="H235" s="37"/>
      <c r="I235" s="37"/>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row>
    <row r="236" spans="4:83" ht="14.25" customHeight="1">
      <c r="D236" s="37"/>
      <c r="E236" s="37"/>
      <c r="F236" s="37"/>
      <c r="G236" s="37"/>
      <c r="H236" s="37"/>
      <c r="I236" s="37"/>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row>
    <row r="237" spans="4:83" ht="14.25" customHeight="1">
      <c r="D237" s="37"/>
      <c r="E237" s="37"/>
      <c r="F237" s="37"/>
      <c r="G237" s="37"/>
      <c r="H237" s="37"/>
      <c r="I237" s="37"/>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row>
    <row r="238" spans="4:83" ht="14.25" customHeight="1">
      <c r="D238" s="37"/>
      <c r="E238" s="37"/>
      <c r="F238" s="37"/>
      <c r="G238" s="37"/>
      <c r="H238" s="37"/>
      <c r="I238" s="37"/>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row>
    <row r="239" spans="4:83" ht="14.25" customHeight="1">
      <c r="D239" s="37"/>
      <c r="E239" s="37"/>
      <c r="F239" s="37"/>
      <c r="G239" s="37"/>
      <c r="H239" s="37"/>
      <c r="I239" s="37"/>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row>
    <row r="240" spans="4:83" ht="14.25" customHeight="1">
      <c r="D240" s="37"/>
      <c r="E240" s="37"/>
      <c r="F240" s="37"/>
      <c r="G240" s="37"/>
      <c r="H240" s="37"/>
      <c r="I240" s="37"/>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row>
    <row r="241" spans="4:83" ht="14.25" customHeight="1">
      <c r="D241" s="37"/>
      <c r="E241" s="37"/>
      <c r="F241" s="37"/>
      <c r="G241" s="37"/>
      <c r="H241" s="37"/>
      <c r="I241" s="37"/>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row>
    <row r="242" spans="4:83" ht="14.25" customHeight="1">
      <c r="D242" s="37"/>
      <c r="E242" s="37"/>
      <c r="F242" s="37"/>
      <c r="G242" s="37"/>
      <c r="H242" s="37"/>
      <c r="I242" s="37"/>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row>
    <row r="243" spans="4:83" ht="14.25" customHeight="1">
      <c r="D243" s="37"/>
      <c r="E243" s="37"/>
      <c r="F243" s="37"/>
      <c r="G243" s="37"/>
      <c r="H243" s="37"/>
      <c r="I243" s="37"/>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row>
    <row r="244" spans="4:83" ht="14.25" customHeight="1">
      <c r="D244" s="37"/>
      <c r="E244" s="37"/>
      <c r="F244" s="37"/>
      <c r="G244" s="37"/>
      <c r="H244" s="37"/>
      <c r="I244" s="37"/>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row>
    <row r="245" spans="4:83" ht="14.25" customHeight="1">
      <c r="D245" s="37"/>
      <c r="E245" s="37"/>
      <c r="F245" s="37"/>
      <c r="G245" s="37"/>
      <c r="H245" s="37"/>
      <c r="I245" s="37"/>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row>
    <row r="246" spans="4:83" ht="14.25" customHeight="1">
      <c r="D246" s="37"/>
      <c r="E246" s="37"/>
      <c r="F246" s="37"/>
      <c r="G246" s="37"/>
      <c r="H246" s="37"/>
      <c r="I246" s="37"/>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row>
    <row r="247" spans="4:83" ht="14.25" customHeight="1">
      <c r="D247" s="37"/>
      <c r="E247" s="37"/>
      <c r="F247" s="37"/>
      <c r="G247" s="37"/>
      <c r="H247" s="37"/>
      <c r="I247" s="37"/>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row>
    <row r="248" spans="4:83" ht="14.25" customHeight="1">
      <c r="D248" s="37"/>
      <c r="E248" s="37"/>
      <c r="F248" s="37"/>
      <c r="G248" s="37"/>
      <c r="H248" s="37"/>
      <c r="I248" s="37"/>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row>
    <row r="249" spans="4:83" ht="14.25" customHeight="1">
      <c r="D249" s="37"/>
      <c r="E249" s="37"/>
      <c r="F249" s="37"/>
      <c r="G249" s="37"/>
      <c r="H249" s="37"/>
      <c r="I249" s="37"/>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row>
    <row r="250" spans="4:83" ht="14.25" customHeight="1">
      <c r="D250" s="37"/>
      <c r="E250" s="37"/>
      <c r="F250" s="37"/>
      <c r="G250" s="37"/>
      <c r="H250" s="37"/>
      <c r="I250" s="37"/>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row>
    <row r="251" spans="4:83" ht="14.25" customHeight="1">
      <c r="D251" s="37"/>
      <c r="E251" s="37"/>
      <c r="F251" s="37"/>
      <c r="G251" s="37"/>
      <c r="H251" s="37"/>
      <c r="I251" s="37"/>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row>
    <row r="252" spans="4:83" ht="14.25" customHeight="1">
      <c r="D252" s="37"/>
      <c r="E252" s="37"/>
      <c r="F252" s="37"/>
      <c r="G252" s="37"/>
      <c r="H252" s="37"/>
      <c r="I252" s="37"/>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row>
    <row r="253" spans="4:83" ht="14.25" customHeight="1">
      <c r="D253" s="37"/>
      <c r="E253" s="37"/>
      <c r="F253" s="37"/>
      <c r="G253" s="37"/>
      <c r="H253" s="37"/>
      <c r="I253" s="37"/>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row>
    <row r="254" spans="4:83" ht="14.25" customHeight="1">
      <c r="D254" s="37"/>
      <c r="E254" s="37"/>
      <c r="F254" s="37"/>
      <c r="G254" s="37"/>
      <c r="H254" s="37"/>
      <c r="I254" s="37"/>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row>
    <row r="255" spans="4:83" ht="14.25" customHeight="1">
      <c r="D255" s="37"/>
      <c r="E255" s="37"/>
      <c r="F255" s="37"/>
      <c r="G255" s="37"/>
      <c r="H255" s="37"/>
      <c r="I255" s="37"/>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row>
    <row r="256" spans="4:83" ht="14.25" customHeight="1">
      <c r="D256" s="37"/>
      <c r="E256" s="37"/>
      <c r="F256" s="37"/>
      <c r="G256" s="37"/>
      <c r="H256" s="37"/>
      <c r="I256" s="37"/>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row>
    <row r="257" spans="4:83" ht="14.25" customHeight="1">
      <c r="D257" s="37"/>
      <c r="E257" s="37"/>
      <c r="F257" s="37"/>
      <c r="G257" s="37"/>
      <c r="H257" s="37"/>
      <c r="I257" s="37"/>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row>
    <row r="258" spans="4:83" ht="14.25" customHeight="1">
      <c r="D258" s="37"/>
      <c r="E258" s="37"/>
      <c r="F258" s="37"/>
      <c r="G258" s="37"/>
      <c r="H258" s="37"/>
      <c r="I258" s="37"/>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row>
    <row r="259" spans="4:83" ht="14.25" customHeight="1">
      <c r="D259" s="37"/>
      <c r="E259" s="37"/>
      <c r="F259" s="37"/>
      <c r="G259" s="37"/>
      <c r="H259" s="37"/>
      <c r="I259" s="37"/>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row>
    <row r="260" spans="4:83" ht="14.25" customHeight="1">
      <c r="D260" s="37"/>
      <c r="E260" s="37"/>
      <c r="F260" s="37"/>
      <c r="G260" s="37"/>
      <c r="H260" s="37"/>
      <c r="I260" s="37"/>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row>
    <row r="261" spans="4:83" ht="14.25" customHeight="1">
      <c r="D261" s="37"/>
      <c r="E261" s="37"/>
      <c r="F261" s="37"/>
      <c r="G261" s="37"/>
      <c r="H261" s="37"/>
      <c r="I261" s="37"/>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row>
    <row r="262" spans="4:83" ht="14.25" customHeight="1">
      <c r="D262" s="37"/>
      <c r="E262" s="37"/>
      <c r="F262" s="37"/>
      <c r="G262" s="37"/>
      <c r="H262" s="37"/>
      <c r="I262" s="37"/>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row>
    <row r="263" spans="4:83" ht="14.25" customHeight="1">
      <c r="D263" s="37"/>
      <c r="E263" s="37"/>
      <c r="F263" s="37"/>
      <c r="G263" s="37"/>
      <c r="H263" s="37"/>
      <c r="I263" s="37"/>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row>
    <row r="264" spans="4:83" ht="14.25" customHeight="1">
      <c r="D264" s="37"/>
      <c r="E264" s="37"/>
      <c r="F264" s="37"/>
      <c r="G264" s="37"/>
      <c r="H264" s="37"/>
      <c r="I264" s="37"/>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row>
    <row r="265" spans="4:83" ht="14.25" customHeight="1">
      <c r="D265" s="37"/>
      <c r="E265" s="37"/>
      <c r="F265" s="37"/>
      <c r="G265" s="37"/>
      <c r="H265" s="37"/>
      <c r="I265" s="37"/>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row>
    <row r="266" spans="4:83" ht="14.25" customHeight="1">
      <c r="D266" s="37"/>
      <c r="E266" s="37"/>
      <c r="F266" s="37"/>
      <c r="G266" s="37"/>
      <c r="H266" s="37"/>
      <c r="I266" s="37"/>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row>
    <row r="267" spans="4:83" ht="14.25" customHeight="1">
      <c r="D267" s="37"/>
      <c r="E267" s="37"/>
      <c r="F267" s="37"/>
      <c r="G267" s="37"/>
      <c r="H267" s="37"/>
      <c r="I267" s="37"/>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row>
    <row r="268" spans="4:83" ht="14.25" customHeight="1">
      <c r="D268" s="37"/>
      <c r="E268" s="37"/>
      <c r="F268" s="37"/>
      <c r="G268" s="37"/>
      <c r="H268" s="37"/>
      <c r="I268" s="37"/>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row>
    <row r="269" spans="4:83" ht="14.25" customHeight="1">
      <c r="D269" s="37"/>
      <c r="E269" s="37"/>
      <c r="F269" s="37"/>
      <c r="G269" s="37"/>
      <c r="H269" s="37"/>
      <c r="I269" s="37"/>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row>
    <row r="270" spans="4:83" ht="14.25" customHeight="1">
      <c r="D270" s="37"/>
      <c r="E270" s="37"/>
      <c r="F270" s="37"/>
      <c r="G270" s="37"/>
      <c r="H270" s="37"/>
      <c r="I270" s="37"/>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row>
    <row r="271" spans="4:83" ht="14.25" customHeight="1">
      <c r="D271" s="37"/>
      <c r="E271" s="37"/>
      <c r="F271" s="37"/>
      <c r="G271" s="37"/>
      <c r="H271" s="37"/>
      <c r="I271" s="37"/>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row>
    <row r="272" spans="4:83" ht="14.25" customHeight="1">
      <c r="D272" s="37"/>
      <c r="E272" s="37"/>
      <c r="F272" s="37"/>
      <c r="G272" s="37"/>
      <c r="H272" s="37"/>
      <c r="I272" s="37"/>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row>
    <row r="273" spans="4:83" ht="14.25" customHeight="1">
      <c r="D273" s="37"/>
      <c r="E273" s="37"/>
      <c r="F273" s="37"/>
      <c r="G273" s="37"/>
      <c r="H273" s="37"/>
      <c r="I273" s="37"/>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row>
    <row r="274" spans="4:83" ht="14.25" customHeight="1">
      <c r="D274" s="37"/>
      <c r="E274" s="37"/>
      <c r="F274" s="37"/>
      <c r="G274" s="37"/>
      <c r="H274" s="37"/>
      <c r="I274" s="37"/>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row>
    <row r="275" spans="4:83" ht="14.25" customHeight="1">
      <c r="D275" s="37"/>
      <c r="E275" s="37"/>
      <c r="F275" s="37"/>
      <c r="G275" s="37"/>
      <c r="H275" s="37"/>
      <c r="I275" s="37"/>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row>
    <row r="276" spans="4:83" ht="14.25" customHeight="1">
      <c r="D276" s="37"/>
      <c r="E276" s="37"/>
      <c r="F276" s="37"/>
      <c r="G276" s="37"/>
      <c r="H276" s="37"/>
      <c r="I276" s="37"/>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row>
    <row r="277" spans="4:83" ht="14.25" customHeight="1">
      <c r="D277" s="37"/>
      <c r="E277" s="37"/>
      <c r="F277" s="37"/>
      <c r="G277" s="37"/>
      <c r="H277" s="37"/>
      <c r="I277" s="37"/>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row>
    <row r="278" spans="4:83" ht="14.25" customHeight="1">
      <c r="D278" s="37"/>
      <c r="E278" s="37"/>
      <c r="F278" s="37"/>
      <c r="G278" s="37"/>
      <c r="H278" s="37"/>
      <c r="I278" s="37"/>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row>
    <row r="279" spans="4:83" ht="14.25" customHeight="1">
      <c r="D279" s="37"/>
      <c r="E279" s="37"/>
      <c r="F279" s="37"/>
      <c r="G279" s="37"/>
      <c r="H279" s="37"/>
      <c r="I279" s="37"/>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row>
    <row r="280" spans="4:83" ht="14.25" customHeight="1">
      <c r="D280" s="37"/>
      <c r="E280" s="37"/>
      <c r="F280" s="37"/>
      <c r="G280" s="37"/>
      <c r="H280" s="37"/>
      <c r="I280" s="37"/>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row>
    <row r="281" spans="4:83" ht="14.25" customHeight="1">
      <c r="D281" s="37"/>
      <c r="E281" s="37"/>
      <c r="F281" s="37"/>
      <c r="G281" s="37"/>
      <c r="H281" s="37"/>
      <c r="I281" s="37"/>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row>
    <row r="282" spans="4:83" ht="14.25" customHeight="1">
      <c r="D282" s="37"/>
      <c r="E282" s="37"/>
      <c r="F282" s="37"/>
      <c r="G282" s="37"/>
      <c r="H282" s="37"/>
      <c r="I282" s="37"/>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row>
    <row r="283" spans="4:83" ht="14.25" customHeight="1">
      <c r="D283" s="37"/>
      <c r="E283" s="37"/>
      <c r="F283" s="37"/>
      <c r="G283" s="37"/>
      <c r="H283" s="37"/>
      <c r="I283" s="37"/>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row>
    <row r="284" spans="4:83" ht="14.25" customHeight="1">
      <c r="D284" s="37"/>
      <c r="E284" s="37"/>
      <c r="F284" s="37"/>
      <c r="G284" s="37"/>
      <c r="H284" s="37"/>
      <c r="I284" s="37"/>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row>
    <row r="285" spans="4:83" ht="14.25" customHeight="1">
      <c r="D285" s="37"/>
      <c r="E285" s="37"/>
      <c r="F285" s="37"/>
      <c r="G285" s="37"/>
      <c r="H285" s="37"/>
      <c r="I285" s="37"/>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row>
    <row r="286" spans="4:83" ht="14.25" customHeight="1">
      <c r="D286" s="37"/>
      <c r="E286" s="37"/>
      <c r="F286" s="37"/>
      <c r="G286" s="37"/>
      <c r="H286" s="37"/>
      <c r="I286" s="37"/>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row>
    <row r="287" spans="4:83" ht="14.25" customHeight="1">
      <c r="D287" s="37"/>
      <c r="E287" s="37"/>
      <c r="F287" s="37"/>
      <c r="G287" s="37"/>
      <c r="H287" s="37"/>
      <c r="I287" s="37"/>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row>
    <row r="288" spans="4:83" ht="14.25" customHeight="1">
      <c r="D288" s="37"/>
      <c r="E288" s="37"/>
      <c r="F288" s="37"/>
      <c r="G288" s="37"/>
      <c r="H288" s="37"/>
      <c r="I288" s="37"/>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row>
    <row r="289" spans="4:83" ht="14.25" customHeight="1">
      <c r="D289" s="37"/>
      <c r="E289" s="37"/>
      <c r="F289" s="37"/>
      <c r="G289" s="37"/>
      <c r="H289" s="37"/>
      <c r="I289" s="37"/>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row>
    <row r="290" spans="4:83" ht="14.25" customHeight="1">
      <c r="D290" s="37"/>
      <c r="E290" s="37"/>
      <c r="F290" s="37"/>
      <c r="G290" s="37"/>
      <c r="H290" s="37"/>
      <c r="I290" s="37"/>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row>
    <row r="291" spans="4:83" ht="14.25" customHeight="1">
      <c r="D291" s="37"/>
      <c r="E291" s="37"/>
      <c r="F291" s="37"/>
      <c r="G291" s="37"/>
      <c r="H291" s="37"/>
      <c r="I291" s="37"/>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row>
    <row r="292" spans="4:83" ht="14.25" customHeight="1">
      <c r="D292" s="37"/>
      <c r="E292" s="37"/>
      <c r="F292" s="37"/>
      <c r="G292" s="37"/>
      <c r="H292" s="37"/>
      <c r="I292" s="37"/>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row>
    <row r="293" spans="4:83" ht="14.25" customHeight="1">
      <c r="D293" s="37"/>
      <c r="E293" s="37"/>
      <c r="F293" s="37"/>
      <c r="G293" s="37"/>
      <c r="H293" s="37"/>
      <c r="I293" s="37"/>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row>
    <row r="294" spans="4:83" ht="14.25" customHeight="1">
      <c r="D294" s="37"/>
      <c r="E294" s="37"/>
      <c r="F294" s="37"/>
      <c r="G294" s="37"/>
      <c r="H294" s="37"/>
      <c r="I294" s="37"/>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row>
    <row r="295" spans="4:83" ht="14.25" customHeight="1">
      <c r="D295" s="37"/>
      <c r="E295" s="37"/>
      <c r="F295" s="37"/>
      <c r="G295" s="37"/>
      <c r="H295" s="37"/>
      <c r="I295" s="37"/>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row>
    <row r="296" spans="4:83" ht="14.25" customHeight="1">
      <c r="D296" s="37"/>
      <c r="E296" s="37"/>
      <c r="F296" s="37"/>
      <c r="G296" s="37"/>
      <c r="H296" s="37"/>
      <c r="I296" s="37"/>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row>
    <row r="297" spans="4:83" ht="14.25" customHeight="1">
      <c r="D297" s="37"/>
      <c r="E297" s="37"/>
      <c r="F297" s="37"/>
      <c r="G297" s="37"/>
      <c r="H297" s="37"/>
      <c r="I297" s="37"/>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row>
    <row r="298" spans="4:83" ht="14.25" customHeight="1">
      <c r="D298" s="37"/>
      <c r="E298" s="37"/>
      <c r="F298" s="37"/>
      <c r="G298" s="37"/>
      <c r="H298" s="37"/>
      <c r="I298" s="37"/>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row>
    <row r="299" spans="4:83" ht="14.25" customHeight="1">
      <c r="D299" s="37"/>
      <c r="E299" s="37"/>
      <c r="F299" s="37"/>
      <c r="G299" s="37"/>
      <c r="H299" s="37"/>
      <c r="I299" s="37"/>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row>
    <row r="300" spans="4:83" ht="14.25" customHeight="1">
      <c r="D300" s="37"/>
      <c r="E300" s="37"/>
      <c r="F300" s="37"/>
      <c r="G300" s="37"/>
      <c r="H300" s="37"/>
      <c r="I300" s="37"/>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row>
    <row r="301" spans="4:83" ht="14.25" customHeight="1">
      <c r="D301" s="37"/>
      <c r="E301" s="37"/>
      <c r="F301" s="37"/>
      <c r="G301" s="37"/>
      <c r="H301" s="37"/>
      <c r="I301" s="37"/>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row>
    <row r="302" spans="4:83" ht="14.25" customHeight="1">
      <c r="D302" s="37"/>
      <c r="E302" s="37"/>
      <c r="F302" s="37"/>
      <c r="G302" s="37"/>
      <c r="H302" s="37"/>
      <c r="I302" s="37"/>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row>
    <row r="303" spans="4:83" ht="14.25" customHeight="1">
      <c r="D303" s="37"/>
      <c r="E303" s="37"/>
      <c r="F303" s="37"/>
      <c r="G303" s="37"/>
      <c r="H303" s="37"/>
      <c r="I303" s="37"/>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row>
    <row r="304" spans="4:83" ht="14.25" customHeight="1">
      <c r="D304" s="37"/>
      <c r="E304" s="37"/>
      <c r="F304" s="37"/>
      <c r="G304" s="37"/>
      <c r="H304" s="37"/>
      <c r="I304" s="37"/>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row>
    <row r="305" spans="4:83" ht="14.25" customHeight="1">
      <c r="D305" s="37"/>
      <c r="E305" s="37"/>
      <c r="F305" s="37"/>
      <c r="G305" s="37"/>
      <c r="H305" s="37"/>
      <c r="I305" s="37"/>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row>
    <row r="306" spans="4:83" ht="14.25" customHeight="1">
      <c r="D306" s="37"/>
      <c r="E306" s="37"/>
      <c r="F306" s="37"/>
      <c r="G306" s="37"/>
      <c r="H306" s="37"/>
      <c r="I306" s="37"/>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row>
    <row r="307" spans="4:83" ht="14.25" customHeight="1">
      <c r="D307" s="37"/>
      <c r="E307" s="37"/>
      <c r="F307" s="37"/>
      <c r="G307" s="37"/>
      <c r="H307" s="37"/>
      <c r="I307" s="37"/>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row>
    <row r="308" spans="4:83" ht="14.25" customHeight="1">
      <c r="D308" s="37"/>
      <c r="E308" s="37"/>
      <c r="F308" s="37"/>
      <c r="G308" s="37"/>
      <c r="H308" s="37"/>
      <c r="I308" s="37"/>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row>
    <row r="309" spans="4:83" ht="14.25" customHeight="1">
      <c r="D309" s="37"/>
      <c r="E309" s="37"/>
      <c r="F309" s="37"/>
      <c r="G309" s="37"/>
      <c r="H309" s="37"/>
      <c r="I309" s="37"/>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row>
    <row r="310" spans="4:83" ht="14.25" customHeight="1">
      <c r="D310" s="37"/>
      <c r="E310" s="37"/>
      <c r="F310" s="37"/>
      <c r="G310" s="37"/>
      <c r="H310" s="37"/>
      <c r="I310" s="37"/>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row>
    <row r="311" spans="4:83" ht="14.25" customHeight="1">
      <c r="D311" s="37"/>
      <c r="E311" s="37"/>
      <c r="F311" s="37"/>
      <c r="G311" s="37"/>
      <c r="H311" s="37"/>
      <c r="I311" s="37"/>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row>
    <row r="312" spans="4:83" ht="14.25" customHeight="1">
      <c r="D312" s="37"/>
      <c r="E312" s="37"/>
      <c r="F312" s="37"/>
      <c r="G312" s="37"/>
      <c r="H312" s="37"/>
      <c r="I312" s="37"/>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row>
    <row r="313" spans="4:83" ht="14.25" customHeight="1">
      <c r="D313" s="37"/>
      <c r="E313" s="37"/>
      <c r="F313" s="37"/>
      <c r="G313" s="37"/>
      <c r="H313" s="37"/>
      <c r="I313" s="37"/>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row>
    <row r="314" spans="4:83" ht="14.25" customHeight="1">
      <c r="D314" s="37"/>
      <c r="E314" s="37"/>
      <c r="F314" s="37"/>
      <c r="G314" s="37"/>
      <c r="H314" s="37"/>
      <c r="I314" s="37"/>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row>
    <row r="315" spans="4:83" ht="14.25" customHeight="1">
      <c r="D315" s="37"/>
      <c r="E315" s="37"/>
      <c r="F315" s="37"/>
      <c r="G315" s="37"/>
      <c r="H315" s="37"/>
      <c r="I315" s="37"/>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row>
    <row r="316" spans="4:83" ht="14.25" customHeight="1">
      <c r="D316" s="37"/>
      <c r="E316" s="37"/>
      <c r="F316" s="37"/>
      <c r="G316" s="37"/>
      <c r="H316" s="37"/>
      <c r="I316" s="37"/>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row>
    <row r="317" spans="4:83" ht="14.25" customHeight="1">
      <c r="D317" s="37"/>
      <c r="E317" s="37"/>
      <c r="F317" s="37"/>
      <c r="G317" s="37"/>
      <c r="H317" s="37"/>
      <c r="I317" s="37"/>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row>
    <row r="318" spans="4:83" ht="14.25" customHeight="1">
      <c r="D318" s="37"/>
      <c r="E318" s="37"/>
      <c r="F318" s="37"/>
      <c r="G318" s="37"/>
      <c r="H318" s="37"/>
      <c r="I318" s="37"/>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row>
    <row r="319" spans="4:83" ht="14.25" customHeight="1">
      <c r="D319" s="37"/>
      <c r="E319" s="37"/>
      <c r="F319" s="37"/>
      <c r="G319" s="37"/>
      <c r="H319" s="37"/>
      <c r="I319" s="37"/>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row>
    <row r="320" spans="4:83" ht="14.25" customHeight="1">
      <c r="D320" s="37"/>
      <c r="E320" s="37"/>
      <c r="F320" s="37"/>
      <c r="G320" s="37"/>
      <c r="H320" s="37"/>
      <c r="I320" s="37"/>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row>
    <row r="321" spans="4:83" ht="14.25" customHeight="1">
      <c r="D321" s="37"/>
      <c r="E321" s="37"/>
      <c r="F321" s="37"/>
      <c r="G321" s="37"/>
      <c r="H321" s="37"/>
      <c r="I321" s="37"/>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row>
    <row r="322" spans="4:83" ht="14.25" customHeight="1">
      <c r="D322" s="37"/>
      <c r="E322" s="37"/>
      <c r="F322" s="37"/>
      <c r="G322" s="37"/>
      <c r="H322" s="37"/>
      <c r="I322" s="37"/>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row>
    <row r="323" spans="4:83" ht="14.25" customHeight="1">
      <c r="D323" s="37"/>
      <c r="E323" s="37"/>
      <c r="F323" s="37"/>
      <c r="G323" s="37"/>
      <c r="H323" s="37"/>
      <c r="I323" s="37"/>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row>
    <row r="324" spans="4:83" ht="14.25" customHeight="1">
      <c r="D324" s="37"/>
      <c r="E324" s="37"/>
      <c r="F324" s="37"/>
      <c r="G324" s="37"/>
      <c r="H324" s="37"/>
      <c r="I324" s="37"/>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row>
    <row r="325" spans="4:83" ht="14.25" customHeight="1">
      <c r="D325" s="37"/>
      <c r="E325" s="37"/>
      <c r="F325" s="37"/>
      <c r="G325" s="37"/>
      <c r="H325" s="37"/>
      <c r="I325" s="37"/>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row>
    <row r="326" spans="4:83" ht="14.25" customHeight="1">
      <c r="D326" s="37"/>
      <c r="E326" s="37"/>
      <c r="F326" s="37"/>
      <c r="G326" s="37"/>
      <c r="H326" s="37"/>
      <c r="I326" s="37"/>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row>
    <row r="327" spans="4:83" ht="14.25" customHeight="1">
      <c r="D327" s="37"/>
      <c r="E327" s="37"/>
      <c r="F327" s="37"/>
      <c r="G327" s="37"/>
      <c r="H327" s="37"/>
      <c r="I327" s="37"/>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row>
    <row r="328" spans="4:83" ht="14.25" customHeight="1">
      <c r="D328" s="37"/>
      <c r="E328" s="37"/>
      <c r="F328" s="37"/>
      <c r="G328" s="37"/>
      <c r="H328" s="37"/>
      <c r="I328" s="37"/>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row>
    <row r="329" spans="4:83" ht="14.25" customHeight="1">
      <c r="D329" s="37"/>
      <c r="E329" s="37"/>
      <c r="F329" s="37"/>
      <c r="G329" s="37"/>
      <c r="H329" s="37"/>
      <c r="I329" s="37"/>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row>
    <row r="330" spans="4:83" ht="14.25" customHeight="1">
      <c r="D330" s="37"/>
      <c r="E330" s="37"/>
      <c r="F330" s="37"/>
      <c r="G330" s="37"/>
      <c r="H330" s="37"/>
      <c r="I330" s="37"/>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row>
    <row r="331" spans="4:83" ht="14.25" customHeight="1">
      <c r="D331" s="37"/>
      <c r="E331" s="37"/>
      <c r="F331" s="37"/>
      <c r="G331" s="37"/>
      <c r="H331" s="37"/>
      <c r="I331" s="37"/>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row>
    <row r="332" spans="4:83" ht="14.25" customHeight="1">
      <c r="D332" s="37"/>
      <c r="E332" s="37"/>
      <c r="F332" s="37"/>
      <c r="G332" s="37"/>
      <c r="H332" s="37"/>
      <c r="I332" s="37"/>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row>
    <row r="333" spans="4:83" ht="14.25" customHeight="1">
      <c r="D333" s="37"/>
      <c r="E333" s="37"/>
      <c r="F333" s="37"/>
      <c r="G333" s="37"/>
      <c r="H333" s="37"/>
      <c r="I333" s="37"/>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row>
    <row r="334" spans="4:83" ht="14.25" customHeight="1">
      <c r="D334" s="37"/>
      <c r="E334" s="37"/>
      <c r="F334" s="37"/>
      <c r="G334" s="37"/>
      <c r="H334" s="37"/>
      <c r="I334" s="37"/>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row>
    <row r="335" spans="4:83" ht="14.25" customHeight="1">
      <c r="D335" s="37"/>
      <c r="E335" s="37"/>
      <c r="F335" s="37"/>
      <c r="G335" s="37"/>
      <c r="H335" s="37"/>
      <c r="I335" s="37"/>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row>
    <row r="336" spans="4:83" ht="14.25" customHeight="1">
      <c r="D336" s="37"/>
      <c r="E336" s="37"/>
      <c r="F336" s="37"/>
      <c r="G336" s="37"/>
      <c r="H336" s="37"/>
      <c r="I336" s="37"/>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row>
    <row r="337" spans="4:83" ht="14.25" customHeight="1">
      <c r="D337" s="37"/>
      <c r="E337" s="37"/>
      <c r="F337" s="37"/>
      <c r="G337" s="37"/>
      <c r="H337" s="37"/>
      <c r="I337" s="37"/>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row>
    <row r="338" spans="4:83" ht="14.25" customHeight="1">
      <c r="D338" s="37"/>
      <c r="E338" s="37"/>
      <c r="F338" s="37"/>
      <c r="G338" s="37"/>
      <c r="H338" s="37"/>
      <c r="I338" s="37"/>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row>
    <row r="339" spans="4:83" ht="14.25" customHeight="1">
      <c r="D339" s="37"/>
      <c r="E339" s="37"/>
      <c r="F339" s="37"/>
      <c r="G339" s="37"/>
      <c r="H339" s="37"/>
      <c r="I339" s="37"/>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row>
    <row r="340" spans="4:83" ht="14.25" customHeight="1">
      <c r="D340" s="37"/>
      <c r="E340" s="37"/>
      <c r="F340" s="37"/>
      <c r="G340" s="37"/>
      <c r="H340" s="37"/>
      <c r="I340" s="37"/>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row>
    <row r="341" spans="4:83" ht="14.25" customHeight="1">
      <c r="D341" s="37"/>
      <c r="E341" s="37"/>
      <c r="F341" s="37"/>
      <c r="G341" s="37"/>
      <c r="H341" s="37"/>
      <c r="I341" s="37"/>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row>
    <row r="342" spans="4:83" ht="14.25" customHeight="1">
      <c r="D342" s="37"/>
      <c r="E342" s="37"/>
      <c r="F342" s="37"/>
      <c r="G342" s="37"/>
      <c r="H342" s="37"/>
      <c r="I342" s="37"/>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row>
    <row r="343" spans="4:83" ht="14.25" customHeight="1">
      <c r="D343" s="37"/>
      <c r="E343" s="37"/>
      <c r="F343" s="37"/>
      <c r="G343" s="37"/>
      <c r="H343" s="37"/>
      <c r="I343" s="37"/>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row>
    <row r="344" spans="4:83" ht="14.25" customHeight="1">
      <c r="D344" s="37"/>
      <c r="E344" s="37"/>
      <c r="F344" s="37"/>
      <c r="G344" s="37"/>
      <c r="H344" s="37"/>
      <c r="I344" s="37"/>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row>
    <row r="345" spans="4:83" ht="14.25" customHeight="1">
      <c r="D345" s="37"/>
      <c r="E345" s="37"/>
      <c r="F345" s="37"/>
      <c r="G345" s="37"/>
      <c r="H345" s="37"/>
      <c r="I345" s="37"/>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row>
    <row r="346" spans="4:83" ht="14.25" customHeight="1">
      <c r="D346" s="37"/>
      <c r="E346" s="37"/>
      <c r="F346" s="37"/>
      <c r="G346" s="37"/>
      <c r="H346" s="37"/>
      <c r="I346" s="37"/>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row>
    <row r="347" spans="4:83" ht="14.25" customHeight="1">
      <c r="D347" s="37"/>
      <c r="E347" s="37"/>
      <c r="F347" s="37"/>
      <c r="G347" s="37"/>
      <c r="H347" s="37"/>
      <c r="I347" s="37"/>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row>
    <row r="348" spans="4:83" ht="14.25" customHeight="1">
      <c r="D348" s="37"/>
      <c r="E348" s="37"/>
      <c r="F348" s="37"/>
      <c r="G348" s="37"/>
      <c r="H348" s="37"/>
      <c r="I348" s="37"/>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row>
    <row r="349" spans="4:83" ht="14.25" customHeight="1">
      <c r="D349" s="37"/>
      <c r="E349" s="37"/>
      <c r="F349" s="37"/>
      <c r="G349" s="37"/>
      <c r="H349" s="37"/>
      <c r="I349" s="37"/>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row>
    <row r="350" spans="4:83" ht="14.25" customHeight="1">
      <c r="D350" s="37"/>
      <c r="E350" s="37"/>
      <c r="F350" s="37"/>
      <c r="G350" s="37"/>
      <c r="H350" s="37"/>
      <c r="I350" s="37"/>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row>
    <row r="351" spans="4:83" ht="14.25" customHeight="1">
      <c r="D351" s="37"/>
      <c r="E351" s="37"/>
      <c r="F351" s="37"/>
      <c r="G351" s="37"/>
      <c r="H351" s="37"/>
      <c r="I351" s="37"/>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row>
    <row r="352" spans="4:83" ht="14.25" customHeight="1">
      <c r="D352" s="37"/>
      <c r="E352" s="37"/>
      <c r="F352" s="37"/>
      <c r="G352" s="37"/>
      <c r="H352" s="37"/>
      <c r="I352" s="37"/>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row>
    <row r="353" spans="4:83" ht="14.25" customHeight="1">
      <c r="D353" s="37"/>
      <c r="E353" s="37"/>
      <c r="F353" s="37"/>
      <c r="G353" s="37"/>
      <c r="H353" s="37"/>
      <c r="I353" s="37"/>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row>
    <row r="354" spans="4:83" ht="14.25" customHeight="1">
      <c r="D354" s="37"/>
      <c r="E354" s="37"/>
      <c r="F354" s="37"/>
      <c r="G354" s="37"/>
      <c r="H354" s="37"/>
      <c r="I354" s="37"/>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row>
    <row r="355" spans="4:83" ht="14.25" customHeight="1">
      <c r="D355" s="37"/>
      <c r="E355" s="37"/>
      <c r="F355" s="37"/>
      <c r="G355" s="37"/>
      <c r="H355" s="37"/>
      <c r="I355" s="37"/>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row>
    <row r="356" spans="4:83" ht="14.25" customHeight="1">
      <c r="D356" s="37"/>
      <c r="E356" s="37"/>
      <c r="F356" s="37"/>
      <c r="G356" s="37"/>
      <c r="H356" s="37"/>
      <c r="I356" s="37"/>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row>
    <row r="357" spans="4:83" ht="14.25" customHeight="1">
      <c r="D357" s="37"/>
      <c r="E357" s="37"/>
      <c r="F357" s="37"/>
      <c r="G357" s="37"/>
      <c r="H357" s="37"/>
      <c r="I357" s="37"/>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row>
    <row r="358" spans="4:83" ht="14.25" customHeight="1">
      <c r="D358" s="37"/>
      <c r="E358" s="37"/>
      <c r="F358" s="37"/>
      <c r="G358" s="37"/>
      <c r="H358" s="37"/>
      <c r="I358" s="37"/>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row>
    <row r="359" spans="4:83" ht="14.25" customHeight="1">
      <c r="D359" s="37"/>
      <c r="E359" s="37"/>
      <c r="F359" s="37"/>
      <c r="G359" s="37"/>
      <c r="H359" s="37"/>
      <c r="I359" s="37"/>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row>
    <row r="360" spans="4:83" ht="14.25" customHeight="1">
      <c r="D360" s="37"/>
      <c r="E360" s="37"/>
      <c r="F360" s="37"/>
      <c r="G360" s="37"/>
      <c r="H360" s="37"/>
      <c r="I360" s="37"/>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row>
    <row r="361" spans="4:83" ht="14.25" customHeight="1">
      <c r="D361" s="37"/>
      <c r="E361" s="37"/>
      <c r="F361" s="37"/>
      <c r="G361" s="37"/>
      <c r="H361" s="37"/>
      <c r="I361" s="37"/>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row>
    <row r="362" spans="4:83" ht="14.25" customHeight="1">
      <c r="D362" s="37"/>
      <c r="E362" s="37"/>
      <c r="F362" s="37"/>
      <c r="G362" s="37"/>
      <c r="H362" s="37"/>
      <c r="I362" s="37"/>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row>
    <row r="363" spans="4:83" ht="14.25" customHeight="1">
      <c r="D363" s="37"/>
      <c r="E363" s="37"/>
      <c r="F363" s="37"/>
      <c r="G363" s="37"/>
      <c r="H363" s="37"/>
      <c r="I363" s="37"/>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row>
    <row r="364" spans="4:83" ht="14.25" customHeight="1">
      <c r="D364" s="37"/>
      <c r="E364" s="37"/>
      <c r="F364" s="37"/>
      <c r="G364" s="37"/>
      <c r="H364" s="37"/>
      <c r="I364" s="37"/>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row>
    <row r="365" spans="4:83" ht="14.25" customHeight="1">
      <c r="D365" s="37"/>
      <c r="E365" s="37"/>
      <c r="F365" s="37"/>
      <c r="G365" s="37"/>
      <c r="H365" s="37"/>
      <c r="I365" s="37"/>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row>
    <row r="366" spans="4:83" ht="14.25" customHeight="1">
      <c r="D366" s="37"/>
      <c r="E366" s="37"/>
      <c r="F366" s="37"/>
      <c r="G366" s="37"/>
      <c r="H366" s="37"/>
      <c r="I366" s="37"/>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row>
    <row r="367" spans="4:83" ht="14.25" customHeight="1">
      <c r="D367" s="37"/>
      <c r="E367" s="37"/>
      <c r="F367" s="37"/>
      <c r="G367" s="37"/>
      <c r="H367" s="37"/>
      <c r="I367" s="37"/>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row>
    <row r="368" spans="4:83" ht="14.25" customHeight="1">
      <c r="D368" s="37"/>
      <c r="E368" s="37"/>
      <c r="F368" s="37"/>
      <c r="G368" s="37"/>
      <c r="H368" s="37"/>
      <c r="I368" s="37"/>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row>
    <row r="369" spans="4:83" ht="14.25" customHeight="1">
      <c r="D369" s="37"/>
      <c r="E369" s="37"/>
      <c r="F369" s="37"/>
      <c r="G369" s="37"/>
      <c r="H369" s="37"/>
      <c r="I369" s="37"/>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row>
    <row r="370" spans="4:83" ht="14.25" customHeight="1">
      <c r="D370" s="37"/>
      <c r="E370" s="37"/>
      <c r="F370" s="37"/>
      <c r="G370" s="37"/>
      <c r="H370" s="37"/>
      <c r="I370" s="37"/>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row>
    <row r="371" spans="4:83" ht="14.25" customHeight="1">
      <c r="D371" s="37"/>
      <c r="E371" s="37"/>
      <c r="F371" s="37"/>
      <c r="G371" s="37"/>
      <c r="H371" s="37"/>
      <c r="I371" s="37"/>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row>
    <row r="372" spans="4:83" ht="14.25" customHeight="1">
      <c r="D372" s="37"/>
      <c r="E372" s="37"/>
      <c r="F372" s="37"/>
      <c r="G372" s="37"/>
      <c r="H372" s="37"/>
      <c r="I372" s="37"/>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row>
    <row r="373" spans="4:83" ht="14.25" customHeight="1">
      <c r="D373" s="37"/>
      <c r="E373" s="37"/>
      <c r="F373" s="37"/>
      <c r="G373" s="37"/>
      <c r="H373" s="37"/>
      <c r="I373" s="37"/>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row>
    <row r="374" spans="4:83" ht="14.25" customHeight="1">
      <c r="D374" s="37"/>
      <c r="E374" s="37"/>
      <c r="F374" s="37"/>
      <c r="G374" s="37"/>
      <c r="H374" s="37"/>
      <c r="I374" s="37"/>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row>
    <row r="375" spans="4:83" ht="14.25" customHeight="1">
      <c r="D375" s="37"/>
      <c r="E375" s="37"/>
      <c r="F375" s="37"/>
      <c r="G375" s="37"/>
      <c r="H375" s="37"/>
      <c r="I375" s="37"/>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row>
    <row r="376" spans="4:83" ht="14.25" customHeight="1">
      <c r="D376" s="37"/>
      <c r="E376" s="37"/>
      <c r="F376" s="37"/>
      <c r="G376" s="37"/>
      <c r="H376" s="37"/>
      <c r="I376" s="37"/>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row>
    <row r="377" spans="4:83" ht="14.25" customHeight="1">
      <c r="D377" s="37"/>
      <c r="E377" s="37"/>
      <c r="F377" s="37"/>
      <c r="G377" s="37"/>
      <c r="H377" s="37"/>
      <c r="I377" s="37"/>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row>
    <row r="378" spans="4:83" ht="14.25" customHeight="1">
      <c r="D378" s="37"/>
      <c r="E378" s="37"/>
      <c r="F378" s="37"/>
      <c r="G378" s="37"/>
      <c r="H378" s="37"/>
      <c r="I378" s="37"/>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row>
    <row r="379" spans="4:83" ht="14.25" customHeight="1">
      <c r="D379" s="37"/>
      <c r="E379" s="37"/>
      <c r="F379" s="37"/>
      <c r="G379" s="37"/>
      <c r="H379" s="37"/>
      <c r="I379" s="37"/>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row>
    <row r="380" spans="4:83" ht="14.25" customHeight="1">
      <c r="D380" s="37"/>
      <c r="E380" s="37"/>
      <c r="F380" s="37"/>
      <c r="G380" s="37"/>
      <c r="H380" s="37"/>
      <c r="I380" s="37"/>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row>
    <row r="381" spans="4:83" ht="14.25" customHeight="1">
      <c r="D381" s="37"/>
      <c r="E381" s="37"/>
      <c r="F381" s="37"/>
      <c r="G381" s="37"/>
      <c r="H381" s="37"/>
      <c r="I381" s="37"/>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row>
    <row r="382" spans="4:83" ht="14.25" customHeight="1">
      <c r="D382" s="37"/>
      <c r="E382" s="37"/>
      <c r="F382" s="37"/>
      <c r="G382" s="37"/>
      <c r="H382" s="37"/>
      <c r="I382" s="37"/>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row>
    <row r="383" spans="4:83" ht="14.25" customHeight="1">
      <c r="D383" s="37"/>
      <c r="E383" s="37"/>
      <c r="F383" s="37"/>
      <c r="G383" s="37"/>
      <c r="H383" s="37"/>
      <c r="I383" s="37"/>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row>
    <row r="384" spans="4:83" ht="14.25" customHeight="1">
      <c r="D384" s="37"/>
      <c r="E384" s="37"/>
      <c r="F384" s="37"/>
      <c r="G384" s="37"/>
      <c r="H384" s="37"/>
      <c r="I384" s="37"/>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row>
    <row r="385" spans="4:83" ht="14.25" customHeight="1">
      <c r="D385" s="37"/>
      <c r="E385" s="37"/>
      <c r="F385" s="37"/>
      <c r="G385" s="37"/>
      <c r="H385" s="37"/>
      <c r="I385" s="37"/>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row>
    <row r="386" spans="4:83" ht="14.25" customHeight="1">
      <c r="D386" s="37"/>
      <c r="E386" s="37"/>
      <c r="F386" s="37"/>
      <c r="G386" s="37"/>
      <c r="H386" s="37"/>
      <c r="I386" s="37"/>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row>
    <row r="387" spans="4:83" ht="14.25" customHeight="1">
      <c r="D387" s="37"/>
      <c r="E387" s="37"/>
      <c r="F387" s="37"/>
      <c r="G387" s="37"/>
      <c r="H387" s="37"/>
      <c r="I387" s="37"/>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row>
    <row r="388" spans="4:83" ht="14.25" customHeight="1">
      <c r="D388" s="37"/>
      <c r="E388" s="37"/>
      <c r="F388" s="37"/>
      <c r="G388" s="37"/>
      <c r="H388" s="37"/>
      <c r="I388" s="37"/>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row>
    <row r="389" spans="4:83" ht="14.25" customHeight="1">
      <c r="D389" s="37"/>
      <c r="E389" s="37"/>
      <c r="F389" s="37"/>
      <c r="G389" s="37"/>
      <c r="H389" s="37"/>
      <c r="I389" s="37"/>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row>
    <row r="390" spans="4:83" ht="14.25" customHeight="1">
      <c r="D390" s="37"/>
      <c r="E390" s="37"/>
      <c r="F390" s="37"/>
      <c r="G390" s="37"/>
      <c r="H390" s="37"/>
      <c r="I390" s="37"/>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row>
    <row r="391" spans="4:83" ht="14.25" customHeight="1">
      <c r="D391" s="37"/>
      <c r="E391" s="37"/>
      <c r="F391" s="37"/>
      <c r="G391" s="37"/>
      <c r="H391" s="37"/>
      <c r="I391" s="37"/>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row>
    <row r="392" spans="4:83" ht="14.25" customHeight="1">
      <c r="D392" s="37"/>
      <c r="E392" s="37"/>
      <c r="F392" s="37"/>
      <c r="G392" s="37"/>
      <c r="H392" s="37"/>
      <c r="I392" s="37"/>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row>
    <row r="393" spans="4:83" ht="14.25" customHeight="1">
      <c r="D393" s="37"/>
      <c r="E393" s="37"/>
      <c r="F393" s="37"/>
      <c r="G393" s="37"/>
      <c r="H393" s="37"/>
      <c r="I393" s="37"/>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row>
    <row r="394" spans="4:83" ht="14.25" customHeight="1">
      <c r="D394" s="37"/>
      <c r="E394" s="37"/>
      <c r="F394" s="37"/>
      <c r="G394" s="37"/>
      <c r="H394" s="37"/>
      <c r="I394" s="37"/>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row>
    <row r="395" spans="4:83" ht="14.25" customHeight="1">
      <c r="D395" s="37"/>
      <c r="E395" s="37"/>
      <c r="F395" s="37"/>
      <c r="G395" s="37"/>
      <c r="H395" s="37"/>
      <c r="I395" s="37"/>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row>
    <row r="396" spans="4:83" ht="14.25" customHeight="1">
      <c r="D396" s="37"/>
      <c r="E396" s="37"/>
      <c r="F396" s="37"/>
      <c r="G396" s="37"/>
      <c r="H396" s="37"/>
      <c r="I396" s="37"/>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row>
    <row r="397" spans="4:83" ht="14.25" customHeight="1">
      <c r="D397" s="37"/>
      <c r="E397" s="37"/>
      <c r="F397" s="37"/>
      <c r="G397" s="37"/>
      <c r="H397" s="37"/>
      <c r="I397" s="37"/>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row>
    <row r="398" spans="4:83" ht="14.25" customHeight="1">
      <c r="D398" s="37"/>
      <c r="E398" s="37"/>
      <c r="F398" s="37"/>
      <c r="G398" s="37"/>
      <c r="H398" s="37"/>
      <c r="I398" s="37"/>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row>
    <row r="399" spans="4:83" ht="14.25" customHeight="1">
      <c r="D399" s="37"/>
      <c r="E399" s="37"/>
      <c r="F399" s="37"/>
      <c r="G399" s="37"/>
      <c r="H399" s="37"/>
      <c r="I399" s="37"/>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row>
    <row r="400" spans="4:83" ht="14.25" customHeight="1">
      <c r="D400" s="37"/>
      <c r="E400" s="37"/>
      <c r="F400" s="37"/>
      <c r="G400" s="37"/>
      <c r="H400" s="37"/>
      <c r="I400" s="37"/>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row>
    <row r="401" spans="4:83" ht="14.25" customHeight="1">
      <c r="D401" s="37"/>
      <c r="E401" s="37"/>
      <c r="F401" s="37"/>
      <c r="G401" s="37"/>
      <c r="H401" s="37"/>
      <c r="I401" s="37"/>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row>
    <row r="402" spans="4:83" ht="14.25" customHeight="1">
      <c r="D402" s="37"/>
      <c r="E402" s="37"/>
      <c r="F402" s="37"/>
      <c r="G402" s="37"/>
      <c r="H402" s="37"/>
      <c r="I402" s="37"/>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row>
    <row r="403" spans="4:83" ht="14.25" customHeight="1">
      <c r="D403" s="37"/>
      <c r="E403" s="37"/>
      <c r="F403" s="37"/>
      <c r="G403" s="37"/>
      <c r="H403" s="37"/>
      <c r="I403" s="37"/>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row>
    <row r="404" spans="4:83" ht="14.25" customHeight="1">
      <c r="D404" s="37"/>
      <c r="E404" s="37"/>
      <c r="F404" s="37"/>
      <c r="G404" s="37"/>
      <c r="H404" s="37"/>
      <c r="I404" s="37"/>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row>
    <row r="405" spans="4:83" ht="14.25" customHeight="1">
      <c r="D405" s="37"/>
      <c r="E405" s="37"/>
      <c r="F405" s="37"/>
      <c r="G405" s="37"/>
      <c r="H405" s="37"/>
      <c r="I405" s="37"/>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row>
    <row r="406" spans="4:83" ht="14.25" customHeight="1">
      <c r="D406" s="37"/>
      <c r="E406" s="37"/>
      <c r="F406" s="37"/>
      <c r="G406" s="37"/>
      <c r="H406" s="37"/>
      <c r="I406" s="37"/>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row>
    <row r="407" spans="4:83" ht="14.25" customHeight="1">
      <c r="D407" s="37"/>
      <c r="E407" s="37"/>
      <c r="F407" s="37"/>
      <c r="G407" s="37"/>
      <c r="H407" s="37"/>
      <c r="I407" s="37"/>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row>
    <row r="408" spans="4:83" ht="14.25" customHeight="1">
      <c r="D408" s="37"/>
      <c r="E408" s="37"/>
      <c r="F408" s="37"/>
      <c r="G408" s="37"/>
      <c r="H408" s="37"/>
      <c r="I408" s="37"/>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row>
    <row r="409" spans="4:83" ht="14.25" customHeight="1">
      <c r="D409" s="37"/>
      <c r="E409" s="37"/>
      <c r="F409" s="37"/>
      <c r="G409" s="37"/>
      <c r="H409" s="37"/>
      <c r="I409" s="37"/>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row>
    <row r="410" spans="4:83" ht="14.25" customHeight="1">
      <c r="D410" s="37"/>
      <c r="E410" s="37"/>
      <c r="F410" s="37"/>
      <c r="G410" s="37"/>
      <c r="H410" s="37"/>
      <c r="I410" s="37"/>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row>
    <row r="411" spans="4:83" ht="14.25" customHeight="1">
      <c r="D411" s="37"/>
      <c r="E411" s="37"/>
      <c r="F411" s="37"/>
      <c r="G411" s="37"/>
      <c r="H411" s="37"/>
      <c r="I411" s="37"/>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row>
    <row r="412" spans="4:83" ht="14.25" customHeight="1">
      <c r="D412" s="37"/>
      <c r="E412" s="37"/>
      <c r="F412" s="37"/>
      <c r="G412" s="37"/>
      <c r="H412" s="37"/>
      <c r="I412" s="37"/>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row>
    <row r="413" spans="4:83" ht="14.25" customHeight="1">
      <c r="D413" s="37"/>
      <c r="E413" s="37"/>
      <c r="F413" s="37"/>
      <c r="G413" s="37"/>
      <c r="H413" s="37"/>
      <c r="I413" s="37"/>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row>
    <row r="414" spans="4:83" ht="14.25" customHeight="1">
      <c r="D414" s="37"/>
      <c r="E414" s="37"/>
      <c r="F414" s="37"/>
      <c r="G414" s="37"/>
      <c r="H414" s="37"/>
      <c r="I414" s="37"/>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row>
    <row r="415" spans="4:83" ht="14.25" customHeight="1">
      <c r="D415" s="37"/>
      <c r="E415" s="37"/>
      <c r="F415" s="37"/>
      <c r="G415" s="37"/>
      <c r="H415" s="37"/>
      <c r="I415" s="37"/>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row>
    <row r="416" spans="4:83" ht="14.25" customHeight="1">
      <c r="D416" s="37"/>
      <c r="E416" s="37"/>
      <c r="F416" s="37"/>
      <c r="G416" s="37"/>
      <c r="H416" s="37"/>
      <c r="I416" s="37"/>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row>
    <row r="417" spans="4:83" ht="14.25" customHeight="1">
      <c r="D417" s="37"/>
      <c r="E417" s="37"/>
      <c r="F417" s="37"/>
      <c r="G417" s="37"/>
      <c r="H417" s="37"/>
      <c r="I417" s="37"/>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row>
    <row r="418" spans="4:83" ht="14.25" customHeight="1">
      <c r="D418" s="37"/>
      <c r="E418" s="37"/>
      <c r="F418" s="37"/>
      <c r="G418" s="37"/>
      <c r="H418" s="37"/>
      <c r="I418" s="37"/>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row>
    <row r="419" spans="4:83" ht="14.25" customHeight="1">
      <c r="D419" s="37"/>
      <c r="E419" s="37"/>
      <c r="F419" s="37"/>
      <c r="G419" s="37"/>
      <c r="H419" s="37"/>
      <c r="I419" s="37"/>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row>
    <row r="420" spans="4:83" ht="14.25" customHeight="1">
      <c r="D420" s="37"/>
      <c r="E420" s="37"/>
      <c r="F420" s="37"/>
      <c r="G420" s="37"/>
      <c r="H420" s="37"/>
      <c r="I420" s="37"/>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row>
    <row r="421" spans="4:83" ht="14.25" customHeight="1">
      <c r="D421" s="37"/>
      <c r="E421" s="37"/>
      <c r="F421" s="37"/>
      <c r="G421" s="37"/>
      <c r="H421" s="37"/>
      <c r="I421" s="37"/>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row>
    <row r="422" spans="4:83" ht="14.25" customHeight="1">
      <c r="D422" s="37"/>
      <c r="E422" s="37"/>
      <c r="F422" s="37"/>
      <c r="G422" s="37"/>
      <c r="H422" s="37"/>
      <c r="I422" s="37"/>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row>
    <row r="423" spans="4:83" ht="14.25" customHeight="1">
      <c r="D423" s="37"/>
      <c r="E423" s="37"/>
      <c r="F423" s="37"/>
      <c r="G423" s="37"/>
      <c r="H423" s="37"/>
      <c r="I423" s="37"/>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row>
    <row r="424" spans="4:83" ht="14.25" customHeight="1">
      <c r="D424" s="37"/>
      <c r="E424" s="37"/>
      <c r="F424" s="37"/>
      <c r="G424" s="37"/>
      <c r="H424" s="37"/>
      <c r="I424" s="37"/>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row>
    <row r="425" spans="4:83" ht="14.25" customHeight="1">
      <c r="D425" s="37"/>
      <c r="E425" s="37"/>
      <c r="F425" s="37"/>
      <c r="G425" s="37"/>
      <c r="H425" s="37"/>
      <c r="I425" s="37"/>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row>
    <row r="426" spans="4:83" ht="14.25" customHeight="1">
      <c r="D426" s="37"/>
      <c r="E426" s="37"/>
      <c r="F426" s="37"/>
      <c r="G426" s="37"/>
      <c r="H426" s="37"/>
      <c r="I426" s="37"/>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row>
    <row r="427" spans="4:83" ht="14.25" customHeight="1">
      <c r="D427" s="37"/>
      <c r="E427" s="37"/>
      <c r="F427" s="37"/>
      <c r="G427" s="37"/>
      <c r="H427" s="37"/>
      <c r="I427" s="37"/>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row>
    <row r="428" spans="4:83" ht="14.25" customHeight="1">
      <c r="D428" s="37"/>
      <c r="E428" s="37"/>
      <c r="F428" s="37"/>
      <c r="G428" s="37"/>
      <c r="H428" s="37"/>
      <c r="I428" s="37"/>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row>
    <row r="429" spans="4:83" ht="14.25" customHeight="1">
      <c r="D429" s="37"/>
      <c r="E429" s="37"/>
      <c r="F429" s="37"/>
      <c r="G429" s="37"/>
      <c r="H429" s="37"/>
      <c r="I429" s="37"/>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row>
    <row r="430" spans="4:83" ht="14.25" customHeight="1">
      <c r="D430" s="37"/>
      <c r="E430" s="37"/>
      <c r="F430" s="37"/>
      <c r="G430" s="37"/>
      <c r="H430" s="37"/>
      <c r="I430" s="37"/>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row>
    <row r="431" spans="4:83" ht="14.25" customHeight="1">
      <c r="D431" s="37"/>
      <c r="E431" s="37"/>
      <c r="F431" s="37"/>
      <c r="G431" s="37"/>
      <c r="H431" s="37"/>
      <c r="I431" s="37"/>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row>
    <row r="432" spans="4:83" ht="14.25" customHeight="1">
      <c r="D432" s="37"/>
      <c r="E432" s="37"/>
      <c r="F432" s="37"/>
      <c r="G432" s="37"/>
      <c r="H432" s="37"/>
      <c r="I432" s="37"/>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row>
    <row r="433" spans="4:83" ht="14.25" customHeight="1">
      <c r="D433" s="37"/>
      <c r="E433" s="37"/>
      <c r="F433" s="37"/>
      <c r="G433" s="37"/>
      <c r="H433" s="37"/>
      <c r="I433" s="37"/>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row>
    <row r="434" spans="4:83" ht="14.25" customHeight="1">
      <c r="D434" s="37"/>
      <c r="E434" s="37"/>
      <c r="F434" s="37"/>
      <c r="G434" s="37"/>
      <c r="H434" s="37"/>
      <c r="I434" s="37"/>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row>
    <row r="435" spans="4:83" ht="14.25" customHeight="1">
      <c r="D435" s="37"/>
      <c r="E435" s="37"/>
      <c r="F435" s="37"/>
      <c r="G435" s="37"/>
      <c r="H435" s="37"/>
      <c r="I435" s="37"/>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row>
    <row r="436" spans="4:83" ht="14.25" customHeight="1">
      <c r="D436" s="37"/>
      <c r="E436" s="37"/>
      <c r="F436" s="37"/>
      <c r="G436" s="37"/>
      <c r="H436" s="37"/>
      <c r="I436" s="37"/>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row>
    <row r="437" spans="4:83" ht="14.25" customHeight="1">
      <c r="D437" s="37"/>
      <c r="E437" s="37"/>
      <c r="F437" s="37"/>
      <c r="G437" s="37"/>
      <c r="H437" s="37"/>
      <c r="I437" s="37"/>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row>
    <row r="438" spans="4:83" ht="14.25" customHeight="1">
      <c r="D438" s="37"/>
      <c r="E438" s="37"/>
      <c r="F438" s="37"/>
      <c r="G438" s="37"/>
      <c r="H438" s="37"/>
      <c r="I438" s="37"/>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row>
    <row r="439" spans="4:83" ht="14.25" customHeight="1">
      <c r="D439" s="37"/>
      <c r="E439" s="37"/>
      <c r="F439" s="37"/>
      <c r="G439" s="37"/>
      <c r="H439" s="37"/>
      <c r="I439" s="37"/>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row>
    <row r="440" spans="4:83" ht="14.25" customHeight="1">
      <c r="D440" s="37"/>
      <c r="E440" s="37"/>
      <c r="F440" s="37"/>
      <c r="G440" s="37"/>
      <c r="H440" s="37"/>
      <c r="I440" s="37"/>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row>
    <row r="441" spans="4:83" ht="14.25" customHeight="1">
      <c r="D441" s="37"/>
      <c r="E441" s="37"/>
      <c r="F441" s="37"/>
      <c r="G441" s="37"/>
      <c r="H441" s="37"/>
      <c r="I441" s="37"/>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row>
    <row r="442" spans="4:83" ht="14.25" customHeight="1">
      <c r="D442" s="37"/>
      <c r="E442" s="37"/>
      <c r="F442" s="37"/>
      <c r="G442" s="37"/>
      <c r="H442" s="37"/>
      <c r="I442" s="37"/>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row>
    <row r="443" spans="4:83" ht="14.25" customHeight="1">
      <c r="D443" s="37"/>
      <c r="E443" s="37"/>
      <c r="F443" s="37"/>
      <c r="G443" s="37"/>
      <c r="H443" s="37"/>
      <c r="I443" s="37"/>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row>
    <row r="444" spans="4:83" ht="14.25" customHeight="1">
      <c r="D444" s="37"/>
      <c r="E444" s="37"/>
      <c r="F444" s="37"/>
      <c r="G444" s="37"/>
      <c r="H444" s="37"/>
      <c r="I444" s="37"/>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row>
    <row r="445" spans="4:83" ht="14.25" customHeight="1">
      <c r="D445" s="37"/>
      <c r="E445" s="37"/>
      <c r="F445" s="37"/>
      <c r="G445" s="37"/>
      <c r="H445" s="37"/>
      <c r="I445" s="37"/>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row>
    <row r="446" spans="4:83" ht="14.25" customHeight="1">
      <c r="D446" s="37"/>
      <c r="E446" s="37"/>
      <c r="F446" s="37"/>
      <c r="G446" s="37"/>
      <c r="H446" s="37"/>
      <c r="I446" s="37"/>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row>
    <row r="447" spans="4:83" ht="14.25" customHeight="1">
      <c r="D447" s="37"/>
      <c r="E447" s="37"/>
      <c r="F447" s="37"/>
      <c r="G447" s="37"/>
      <c r="H447" s="37"/>
      <c r="I447" s="37"/>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row>
    <row r="448" spans="4:83" ht="14.25" customHeight="1">
      <c r="D448" s="37"/>
      <c r="E448" s="37"/>
      <c r="F448" s="37"/>
      <c r="G448" s="37"/>
      <c r="H448" s="37"/>
      <c r="I448" s="37"/>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row>
    <row r="449" spans="4:83" ht="14.25" customHeight="1">
      <c r="D449" s="37"/>
      <c r="E449" s="37"/>
      <c r="F449" s="37"/>
      <c r="G449" s="37"/>
      <c r="H449" s="37"/>
      <c r="I449" s="37"/>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row>
    <row r="450" spans="4:83" ht="14.25" customHeight="1">
      <c r="D450" s="37"/>
      <c r="E450" s="37"/>
      <c r="F450" s="37"/>
      <c r="G450" s="37"/>
      <c r="H450" s="37"/>
      <c r="I450" s="37"/>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row>
    <row r="451" spans="4:83" ht="14.25" customHeight="1">
      <c r="D451" s="37"/>
      <c r="E451" s="37"/>
      <c r="F451" s="37"/>
      <c r="G451" s="37"/>
      <c r="H451" s="37"/>
      <c r="I451" s="37"/>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row>
    <row r="452" spans="4:83" ht="14.25" customHeight="1">
      <c r="D452" s="37"/>
      <c r="E452" s="37"/>
      <c r="F452" s="37"/>
      <c r="G452" s="37"/>
      <c r="H452" s="37"/>
      <c r="I452" s="37"/>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row>
    <row r="453" spans="4:83" ht="14.25" customHeight="1">
      <c r="D453" s="37"/>
      <c r="E453" s="37"/>
      <c r="F453" s="37"/>
      <c r="G453" s="37"/>
      <c r="H453" s="37"/>
      <c r="I453" s="37"/>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row>
    <row r="454" spans="4:83" ht="14.25" customHeight="1">
      <c r="D454" s="37"/>
      <c r="E454" s="37"/>
      <c r="F454" s="37"/>
      <c r="G454" s="37"/>
      <c r="H454" s="37"/>
      <c r="I454" s="37"/>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row>
    <row r="455" spans="4:83" ht="14.25" customHeight="1">
      <c r="D455" s="37"/>
      <c r="E455" s="37"/>
      <c r="F455" s="37"/>
      <c r="G455" s="37"/>
      <c r="H455" s="37"/>
      <c r="I455" s="37"/>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row>
    <row r="456" spans="4:83" ht="14.25" customHeight="1">
      <c r="D456" s="37"/>
      <c r="E456" s="37"/>
      <c r="F456" s="37"/>
      <c r="G456" s="37"/>
      <c r="H456" s="37"/>
      <c r="I456" s="37"/>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row>
    <row r="457" spans="4:83" ht="14.25" customHeight="1">
      <c r="D457" s="37"/>
      <c r="E457" s="37"/>
      <c r="F457" s="37"/>
      <c r="G457" s="37"/>
      <c r="H457" s="37"/>
      <c r="I457" s="37"/>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row>
    <row r="458" spans="4:83" ht="14.25" customHeight="1">
      <c r="D458" s="37"/>
      <c r="E458" s="37"/>
      <c r="F458" s="37"/>
      <c r="G458" s="37"/>
      <c r="H458" s="37"/>
      <c r="I458" s="37"/>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row>
    <row r="459" spans="4:83" ht="14.25" customHeight="1">
      <c r="D459" s="37"/>
      <c r="E459" s="37"/>
      <c r="F459" s="37"/>
      <c r="G459" s="37"/>
      <c r="H459" s="37"/>
      <c r="I459" s="37"/>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row>
    <row r="460" spans="4:83" ht="14.25" customHeight="1">
      <c r="D460" s="37"/>
      <c r="E460" s="37"/>
      <c r="F460" s="37"/>
      <c r="G460" s="37"/>
      <c r="H460" s="37"/>
      <c r="I460" s="37"/>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row>
    <row r="461" spans="4:83" ht="14.25" customHeight="1">
      <c r="D461" s="37"/>
      <c r="E461" s="37"/>
      <c r="F461" s="37"/>
      <c r="G461" s="37"/>
      <c r="H461" s="37"/>
      <c r="I461" s="37"/>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row>
    <row r="462" spans="4:83" ht="14.25" customHeight="1">
      <c r="D462" s="37"/>
      <c r="E462" s="37"/>
      <c r="F462" s="37"/>
      <c r="G462" s="37"/>
      <c r="H462" s="37"/>
      <c r="I462" s="37"/>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row>
    <row r="463" spans="4:83" ht="14.25" customHeight="1">
      <c r="D463" s="37"/>
      <c r="E463" s="37"/>
      <c r="F463" s="37"/>
      <c r="G463" s="37"/>
      <c r="H463" s="37"/>
      <c r="I463" s="37"/>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row>
    <row r="464" spans="4:83" ht="14.25" customHeight="1">
      <c r="D464" s="37"/>
      <c r="E464" s="37"/>
      <c r="F464" s="37"/>
      <c r="G464" s="37"/>
      <c r="H464" s="37"/>
      <c r="I464" s="37"/>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row>
    <row r="465" spans="4:83" ht="14.25" customHeight="1">
      <c r="D465" s="37"/>
      <c r="E465" s="37"/>
      <c r="F465" s="37"/>
      <c r="G465" s="37"/>
      <c r="H465" s="37"/>
      <c r="I465" s="37"/>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row>
    <row r="466" spans="4:83" ht="14.25" customHeight="1">
      <c r="D466" s="37"/>
      <c r="E466" s="37"/>
      <c r="F466" s="37"/>
      <c r="G466" s="37"/>
      <c r="H466" s="37"/>
      <c r="I466" s="37"/>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row>
    <row r="467" spans="4:83" ht="14.25" customHeight="1">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row>
    <row r="468" spans="4:83" ht="14.25" customHeight="1">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row>
    <row r="469" spans="4:83" ht="14.25" customHeight="1">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row>
    <row r="470" spans="4:83" ht="14.25" customHeight="1">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row>
    <row r="471" spans="4:83" ht="14.25" customHeight="1">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row>
    <row r="472" spans="4:83" ht="14.25" customHeight="1">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row>
    <row r="473" spans="4:83" ht="14.25" customHeight="1">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row>
    <row r="474" spans="4:83" ht="14.25" customHeight="1">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row>
    <row r="475" spans="4:83" ht="14.25" customHeight="1">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row>
    <row r="476" spans="4:83" ht="14.25" customHeight="1">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row>
    <row r="477" spans="4:83" ht="14.25" customHeight="1">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row>
    <row r="478" spans="4:83" ht="14.25" customHeight="1">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row>
    <row r="479" spans="4:83" ht="14.25" customHeight="1">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row>
    <row r="480" spans="4:83" ht="14.25" customHeight="1">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row>
    <row r="481" spans="30:83" ht="14.25" customHeight="1">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row>
    <row r="482" spans="30:83" ht="14.25" customHeight="1">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row>
    <row r="483" spans="30:83" ht="14.25" customHeight="1">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row>
    <row r="484" spans="30:83" ht="14.25" customHeight="1">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row>
    <row r="485" spans="30:83" ht="14.25" customHeight="1">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row>
    <row r="486" spans="30:83" ht="14.25" customHeight="1">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row>
    <row r="487" spans="30:83" ht="14.25" customHeight="1">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row>
    <row r="488" spans="30:83" ht="14.25" customHeight="1">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row>
    <row r="489" spans="30:83" ht="14.25" customHeight="1">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row>
    <row r="490" spans="30:83" ht="14.25" customHeight="1">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row>
    <row r="491" spans="30:83" ht="14.25" customHeight="1">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row>
    <row r="492" spans="30:83" ht="14.25" customHeight="1">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row>
    <row r="493" spans="30:83" ht="14.25" customHeight="1">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row>
    <row r="494" spans="30:83" ht="14.25" customHeight="1">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row>
    <row r="495" spans="30:83" ht="14.25" customHeight="1">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row>
    <row r="496" spans="30:83" ht="14.25" customHeight="1">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row>
    <row r="497" spans="30:83" ht="14.25" customHeight="1">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row>
    <row r="498" spans="30:83" ht="14.25" customHeight="1">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row>
    <row r="499" spans="30:83" ht="14.25" customHeight="1">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row>
    <row r="500" spans="30:83" ht="14.25" customHeight="1">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row>
    <row r="501" spans="30:83" ht="14.25" customHeight="1">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row>
    <row r="502" spans="30:83" ht="14.25" customHeight="1">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row>
    <row r="503" spans="30:83" ht="14.25" customHeight="1">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row>
    <row r="504" spans="30:83" ht="14.25" customHeight="1">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row>
    <row r="505" spans="30:83" ht="14.25" customHeight="1">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row>
    <row r="506" spans="30:83" ht="14.25" customHeight="1">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row>
    <row r="507" spans="30:83" ht="14.25" customHeight="1">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row>
    <row r="508" spans="30:83" ht="14.25" customHeight="1">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row>
    <row r="509" spans="30:83" ht="14.25" customHeight="1">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row>
    <row r="510" spans="30:83" ht="14.25" customHeight="1">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row>
    <row r="511" spans="30:83" ht="14.25" customHeight="1">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row>
    <row r="512" spans="30:83" ht="14.25" customHeight="1">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row>
    <row r="513" spans="30:83" ht="14.25" customHeight="1">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row>
    <row r="514" spans="30:83" ht="14.25" customHeight="1">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row>
    <row r="515" spans="30:83" ht="14.25" customHeight="1">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row>
    <row r="516" spans="30:83" ht="14.25" customHeight="1">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row>
    <row r="517" spans="30:83" ht="14.25" customHeight="1">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row>
    <row r="518" spans="30:83" ht="14.25" customHeight="1">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row>
    <row r="519" spans="30:83" ht="14.25" customHeight="1">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row>
    <row r="520" spans="30:83" ht="14.25" customHeight="1">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row>
    <row r="521" spans="30:83" ht="14.25" customHeight="1">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row>
    <row r="522" spans="30:83" ht="14.25" customHeight="1">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row>
    <row r="523" spans="30:83" ht="14.25" customHeight="1">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row>
    <row r="524" spans="30:83" ht="14.25" customHeight="1">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row>
    <row r="525" spans="30:83" ht="14.25" customHeight="1">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row>
    <row r="526" spans="30:83" ht="14.25" customHeight="1">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row>
    <row r="527" spans="30:83" ht="14.25" customHeight="1">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row>
    <row r="528" spans="30:83" ht="14.25" customHeight="1">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row>
    <row r="529" spans="30:83" ht="14.25" customHeight="1">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row>
    <row r="530" spans="30:83" ht="14.25" customHeight="1">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row>
    <row r="531" spans="30:83" ht="14.25" customHeight="1">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row>
    <row r="532" spans="30:83" ht="14.25" customHeight="1">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row>
    <row r="533" spans="30:83" ht="14.25" customHeight="1">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row>
    <row r="534" spans="30:83" ht="14.25" customHeight="1">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row>
    <row r="535" spans="30:83" ht="14.25" customHeight="1">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row>
    <row r="536" spans="30:83" ht="14.25" customHeight="1">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row>
    <row r="537" spans="30:83" ht="14.25" customHeight="1">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row>
    <row r="538" spans="30:83" ht="14.25" customHeight="1">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row>
    <row r="539" spans="30:83" ht="14.25" customHeight="1">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row>
    <row r="540" spans="30:83" ht="14.25" customHeight="1">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row>
    <row r="541" spans="30:83" ht="14.25" customHeight="1">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row>
    <row r="542" spans="30:83" ht="14.25" customHeight="1">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row>
    <row r="543" spans="30:83" ht="14.25" customHeight="1">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row>
    <row r="544" spans="30:83" ht="14.25" customHeight="1">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row>
    <row r="545" spans="30:83" ht="14.25" customHeight="1">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row>
    <row r="546" spans="30:83" ht="14.25" customHeight="1">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row>
    <row r="547" spans="30:83" ht="14.25" customHeight="1">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row>
    <row r="548" spans="30:83" ht="14.25" customHeight="1">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row>
    <row r="549" spans="30:83" ht="14.25" customHeight="1">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row>
    <row r="550" spans="30:83" ht="14.25" customHeight="1">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row>
    <row r="551" spans="30:83" ht="14.25" customHeight="1">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row>
    <row r="552" spans="30:83" ht="14.25" customHeight="1">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row>
    <row r="553" spans="30:83" ht="14.25" customHeight="1">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row>
    <row r="554" spans="30:83" ht="14.25" customHeight="1">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row>
    <row r="555" spans="30:83" ht="14.25" customHeight="1">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row>
    <row r="556" spans="30:83" ht="14.25" customHeight="1">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row>
    <row r="557" spans="30:83" ht="14.25" customHeight="1">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row>
    <row r="558" spans="30:83" ht="14.25" customHeight="1">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row>
    <row r="559" spans="30:83" ht="14.25" customHeight="1">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row>
    <row r="560" spans="30:83" ht="14.25" customHeight="1">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row>
    <row r="561" spans="30:83" ht="14.25" customHeight="1">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row>
    <row r="562" spans="30:83" ht="14.25" customHeight="1">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row>
    <row r="563" spans="30:83" ht="14.25" customHeight="1">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row>
    <row r="564" spans="30:83" ht="14.25" customHeight="1">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row>
    <row r="565" spans="30:83" ht="14.25" customHeight="1">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row>
    <row r="566" spans="30:83" ht="14.25" customHeight="1">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row>
    <row r="567" spans="30:83" ht="14.25" customHeight="1">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row>
    <row r="568" spans="30:83" ht="14.25" customHeight="1">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row>
    <row r="569" spans="30:83" ht="14.25" customHeight="1">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row>
    <row r="570" spans="30:83" ht="14.25" customHeight="1">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row>
    <row r="571" spans="30:83" ht="14.25" customHeight="1">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row>
    <row r="572" spans="30:83" ht="14.25" customHeight="1">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row>
    <row r="573" spans="30:83" ht="14.25" customHeight="1">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row>
    <row r="574" spans="30:83" ht="14.25" customHeight="1">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row>
    <row r="575" spans="30:83" ht="14.25" customHeight="1">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row>
    <row r="576" spans="30:83" ht="14.25" customHeight="1">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row>
    <row r="577" spans="30:83" ht="14.25" customHeight="1">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row>
    <row r="578" spans="30:83" ht="14.25" customHeight="1">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row>
    <row r="579" spans="30:83" ht="14.25" customHeight="1">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row>
    <row r="580" spans="30:83" ht="14.25" customHeight="1">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row>
    <row r="581" spans="30:83" ht="14.25" customHeight="1">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row>
    <row r="582" spans="30:83" ht="14.25" customHeight="1">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row>
    <row r="583" spans="30:83" ht="14.25" customHeight="1">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row>
    <row r="584" spans="30:83" ht="14.25" customHeight="1">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row>
    <row r="585" spans="30:83" ht="14.25" customHeight="1">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row>
    <row r="586" spans="30:83" ht="14.25" customHeight="1">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row>
    <row r="587" spans="30:83" ht="14.25" customHeight="1">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row>
    <row r="588" spans="30:83" ht="14.25" customHeight="1">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row>
    <row r="589" spans="30:83" ht="14.25" customHeight="1">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row>
    <row r="590" spans="30:83" ht="14.25" customHeight="1">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row>
    <row r="591" spans="30:83" ht="14.25" customHeight="1">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row>
    <row r="592" spans="30:83" ht="14.25" customHeight="1">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row>
    <row r="593" spans="30:83" ht="14.25" customHeight="1">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row>
    <row r="594" spans="30:83" ht="14.25" customHeight="1">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row>
    <row r="595" spans="30:83" ht="14.25" customHeight="1">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row>
    <row r="596" spans="30:83" ht="14.25" customHeight="1">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row>
    <row r="597" spans="30:83" ht="14.25" customHeight="1">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row>
    <row r="598" spans="30:83" ht="14.25" customHeight="1">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row>
    <row r="599" spans="30:83" ht="14.25" customHeight="1">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row>
    <row r="600" spans="30:83" ht="14.25" customHeight="1">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row>
    <row r="601" spans="30:83" ht="14.25" customHeight="1">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row>
    <row r="602" spans="30:83" ht="14.25" customHeight="1">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row>
    <row r="603" spans="30:83" ht="14.25" customHeight="1">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row>
    <row r="604" spans="30:83" ht="14.25" customHeight="1">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row>
    <row r="605" spans="30:83" ht="14.25" customHeight="1">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row>
    <row r="606" spans="30:83" ht="14.25" customHeight="1">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row>
    <row r="607" spans="30:83" ht="14.25" customHeight="1">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row>
    <row r="608" spans="30:83" ht="14.25" customHeight="1">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row>
    <row r="609" spans="30:83" ht="14.25" customHeight="1">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row>
    <row r="610" spans="30:83" ht="14.25" customHeight="1">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row>
    <row r="611" spans="30:83" ht="14.25" customHeight="1">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row>
    <row r="612" spans="30:83" ht="14.25" customHeight="1">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row>
    <row r="613" spans="30:83" ht="14.25" customHeight="1">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row>
    <row r="614" spans="30:83" ht="14.25" customHeight="1">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row>
    <row r="615" spans="30:83" ht="14.25" customHeight="1">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row>
    <row r="616" spans="30:83" ht="14.25" customHeight="1">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row>
    <row r="617" spans="30:83" ht="14.25" customHeight="1">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row>
    <row r="618" spans="30:83" ht="14.25" customHeight="1">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row>
    <row r="619" spans="30:83" ht="14.25" customHeight="1">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row>
    <row r="620" spans="30:83" ht="14.25" customHeight="1">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row>
    <row r="621" spans="30:83" ht="14.25" customHeight="1">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row>
    <row r="622" spans="30:83" ht="14.25" customHeight="1">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row>
    <row r="623" spans="30:83" ht="14.25" customHeight="1">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row>
    <row r="624" spans="30:83" ht="14.25" customHeight="1">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row>
    <row r="625" spans="30:83" ht="14.25" customHeight="1">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row>
    <row r="626" spans="30:83" ht="14.25" customHeight="1">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row>
  </sheetData>
  <sortState xmlns:xlrd2="http://schemas.microsoft.com/office/spreadsheetml/2017/richdata2" ref="J4:R93">
    <sortCondition ref="J4:J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A54"/>
  <sheetViews>
    <sheetView zoomScaleNormal="100" workbookViewId="0">
      <pane ySplit="3" topLeftCell="A4" activePane="bottomLeft" state="frozen"/>
      <selection activeCell="J2" sqref="J2"/>
      <selection pane="bottomLeft" activeCell="J2" sqref="J2"/>
    </sheetView>
  </sheetViews>
  <sheetFormatPr defaultColWidth="8.85546875" defaultRowHeight="14.25" customHeight="1"/>
  <cols>
    <col min="1" max="1" width="18.5703125" customWidth="1"/>
    <col min="2" max="2" width="12.7109375" customWidth="1"/>
    <col min="3" max="3" width="14.7109375" customWidth="1"/>
    <col min="4" max="5" width="7.28515625" bestFit="1" customWidth="1"/>
    <col min="6" max="6" width="7.42578125" customWidth="1"/>
    <col min="7" max="7" width="8.42578125" bestFit="1" customWidth="1"/>
    <col min="8" max="8" width="19.140625" bestFit="1" customWidth="1"/>
    <col min="9" max="9" width="12.85546875" customWidth="1"/>
    <col min="10" max="10" width="8" customWidth="1"/>
    <col min="11" max="11" width="7.42578125" customWidth="1"/>
  </cols>
  <sheetData>
    <row r="1" spans="1:79" ht="16.5" customHeight="1">
      <c r="A1" s="10" t="s">
        <v>448</v>
      </c>
      <c r="K1" s="45"/>
      <c r="L1" s="46"/>
      <c r="M1" s="47"/>
      <c r="N1" s="46"/>
      <c r="O1" s="46"/>
      <c r="P1" s="46"/>
      <c r="Q1" s="46"/>
      <c r="R1" s="46"/>
    </row>
    <row r="2" spans="1:79" ht="9" customHeight="1">
      <c r="A2" s="7"/>
      <c r="B2" s="255"/>
      <c r="C2" s="255"/>
      <c r="D2" s="255"/>
      <c r="E2" s="255"/>
      <c r="F2" s="255"/>
      <c r="G2" s="255"/>
      <c r="H2" s="255"/>
      <c r="I2" s="255"/>
      <c r="R2" s="65"/>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row>
    <row r="3" spans="1:79" ht="60" customHeight="1">
      <c r="A3" s="7"/>
      <c r="B3" s="212" t="s">
        <v>449</v>
      </c>
      <c r="C3" s="313" t="s">
        <v>450</v>
      </c>
      <c r="D3" s="212" t="s">
        <v>451</v>
      </c>
      <c r="E3" s="212" t="s">
        <v>452</v>
      </c>
      <c r="F3" s="212" t="s">
        <v>453</v>
      </c>
      <c r="G3" s="212" t="s">
        <v>454</v>
      </c>
      <c r="H3" s="212" t="s">
        <v>455</v>
      </c>
      <c r="T3" s="65"/>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1:79" ht="13.5" customHeight="1">
      <c r="A4" s="516" t="s">
        <v>110</v>
      </c>
      <c r="B4" s="518">
        <v>1</v>
      </c>
      <c r="C4" s="518">
        <v>30</v>
      </c>
      <c r="D4" s="518"/>
      <c r="E4" s="518"/>
      <c r="F4" s="518"/>
      <c r="G4" s="518"/>
      <c r="H4" s="317">
        <f>C4+E4+G4</f>
        <v>30</v>
      </c>
    </row>
    <row r="5" spans="1:79" ht="13.5" customHeight="1">
      <c r="A5" s="516" t="s">
        <v>225</v>
      </c>
      <c r="B5" s="518">
        <v>1</v>
      </c>
      <c r="C5" s="518">
        <v>40</v>
      </c>
      <c r="D5" s="518">
        <v>3</v>
      </c>
      <c r="E5" s="518">
        <v>17.5</v>
      </c>
      <c r="F5" s="518"/>
      <c r="G5" s="518"/>
      <c r="H5" s="317">
        <f>C5+E5+G5</f>
        <v>57.5</v>
      </c>
    </row>
    <row r="6" spans="1:79" s="73" customFormat="1" ht="13.5" customHeight="1">
      <c r="A6" s="516" t="s">
        <v>113</v>
      </c>
      <c r="B6" s="518"/>
      <c r="C6" s="518"/>
      <c r="D6" s="518"/>
      <c r="E6" s="518"/>
      <c r="F6" s="518"/>
      <c r="G6" s="518"/>
      <c r="H6" s="317"/>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row>
    <row r="7" spans="1:79" ht="13.5" customHeight="1">
      <c r="A7" s="516" t="s">
        <v>226</v>
      </c>
      <c r="B7" s="518"/>
      <c r="C7" s="518"/>
      <c r="D7" s="518">
        <v>2</v>
      </c>
      <c r="E7" s="518">
        <v>45</v>
      </c>
      <c r="F7" s="518"/>
      <c r="G7" s="518"/>
      <c r="H7" s="317">
        <f>C7+E7+G7</f>
        <v>45</v>
      </c>
    </row>
    <row r="8" spans="1:79" ht="13.5" customHeight="1">
      <c r="A8" s="516" t="s">
        <v>115</v>
      </c>
      <c r="B8" s="518"/>
      <c r="C8" s="518"/>
      <c r="D8" s="518"/>
      <c r="E8" s="518"/>
      <c r="F8" s="518"/>
      <c r="G8" s="518"/>
      <c r="H8" s="317"/>
    </row>
    <row r="9" spans="1:79" ht="13.5" customHeight="1">
      <c r="A9" s="516" t="s">
        <v>117</v>
      </c>
      <c r="B9" s="518"/>
      <c r="C9" s="518"/>
      <c r="D9" s="518"/>
      <c r="E9" s="518"/>
      <c r="F9" s="518"/>
      <c r="G9" s="518"/>
      <c r="H9" s="317"/>
    </row>
    <row r="10" spans="1:79" ht="13.5" customHeight="1">
      <c r="A10" s="516" t="s">
        <v>314</v>
      </c>
      <c r="B10" s="518"/>
      <c r="C10" s="518"/>
      <c r="D10" s="518"/>
      <c r="E10" s="518"/>
      <c r="F10" s="518"/>
      <c r="G10" s="518"/>
      <c r="H10" s="317"/>
    </row>
    <row r="11" spans="1:79" ht="13.5" customHeight="1">
      <c r="A11" s="516" t="s">
        <v>315</v>
      </c>
      <c r="B11" s="518"/>
      <c r="C11" s="518"/>
      <c r="D11" s="518"/>
      <c r="E11" s="518"/>
      <c r="F11" s="518"/>
      <c r="G11" s="518"/>
      <c r="H11" s="317"/>
    </row>
    <row r="12" spans="1:79" ht="13.5" customHeight="1">
      <c r="A12" s="516" t="s">
        <v>125</v>
      </c>
      <c r="B12" s="518">
        <v>2</v>
      </c>
      <c r="C12" s="518">
        <v>91</v>
      </c>
      <c r="D12" s="518">
        <v>1</v>
      </c>
      <c r="E12" s="518">
        <v>12</v>
      </c>
      <c r="F12" s="518"/>
      <c r="G12" s="518"/>
      <c r="H12" s="317">
        <f>C12+E12+G12</f>
        <v>103</v>
      </c>
    </row>
    <row r="13" spans="1:79" s="73" customFormat="1" ht="13.5" customHeight="1">
      <c r="A13" s="516" t="s">
        <v>126</v>
      </c>
      <c r="B13" s="518">
        <v>2</v>
      </c>
      <c r="C13" s="518">
        <v>34</v>
      </c>
      <c r="D13" s="518"/>
      <c r="E13" s="518"/>
      <c r="F13" s="518"/>
      <c r="G13" s="518"/>
      <c r="H13" s="317">
        <f>C13+E13+G13</f>
        <v>34</v>
      </c>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row>
    <row r="14" spans="1:79" s="73" customFormat="1" ht="13.5" customHeight="1">
      <c r="A14" s="516" t="s">
        <v>227</v>
      </c>
      <c r="B14" s="518"/>
      <c r="C14" s="518"/>
      <c r="D14" s="518">
        <v>2</v>
      </c>
      <c r="E14" s="518">
        <v>27</v>
      </c>
      <c r="F14" s="518"/>
      <c r="G14" s="518"/>
      <c r="H14" s="317">
        <f>C14+E14+G14</f>
        <v>27</v>
      </c>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row>
    <row r="15" spans="1:79" s="73" customFormat="1" ht="13.5" customHeight="1">
      <c r="A15" s="516" t="s">
        <v>127</v>
      </c>
      <c r="B15" s="518"/>
      <c r="C15" s="518"/>
      <c r="D15" s="518"/>
      <c r="E15" s="518"/>
      <c r="F15" s="518"/>
      <c r="G15" s="518"/>
      <c r="H15" s="317"/>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row>
    <row r="16" spans="1:79" s="73" customFormat="1" ht="13.5" customHeight="1">
      <c r="A16" s="516" t="s">
        <v>128</v>
      </c>
      <c r="B16" s="518"/>
      <c r="C16" s="518"/>
      <c r="D16" s="518"/>
      <c r="E16" s="518"/>
      <c r="F16" s="518"/>
      <c r="G16" s="518"/>
      <c r="H16" s="317"/>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row>
    <row r="17" spans="1:8" s="73" customFormat="1" ht="13.5" customHeight="1">
      <c r="A17" s="516" t="s">
        <v>130</v>
      </c>
      <c r="B17" s="518"/>
      <c r="C17" s="518"/>
      <c r="D17" s="518"/>
      <c r="E17" s="518"/>
      <c r="F17" s="518">
        <v>3</v>
      </c>
      <c r="G17" s="518">
        <v>21.5</v>
      </c>
      <c r="H17" s="317">
        <f t="shared" ref="H17:H46" si="0">C17+E17+G17</f>
        <v>21.5</v>
      </c>
    </row>
    <row r="18" spans="1:8" s="73" customFormat="1" ht="13.5" customHeight="1">
      <c r="A18" s="516" t="s">
        <v>131</v>
      </c>
      <c r="B18" s="518">
        <v>1</v>
      </c>
      <c r="C18" s="518">
        <v>42</v>
      </c>
      <c r="D18" s="518"/>
      <c r="E18" s="518"/>
      <c r="F18" s="518">
        <v>1</v>
      </c>
      <c r="G18" s="518">
        <v>7</v>
      </c>
      <c r="H18" s="317">
        <f t="shared" si="0"/>
        <v>49</v>
      </c>
    </row>
    <row r="19" spans="1:8" s="73" customFormat="1" ht="13.5" customHeight="1">
      <c r="A19" s="516" t="s">
        <v>132</v>
      </c>
      <c r="B19" s="518">
        <v>2</v>
      </c>
      <c r="C19" s="518">
        <v>35</v>
      </c>
      <c r="D19" s="518"/>
      <c r="E19" s="518"/>
      <c r="F19" s="518"/>
      <c r="G19" s="518"/>
      <c r="H19" s="317">
        <f t="shared" si="0"/>
        <v>35</v>
      </c>
    </row>
    <row r="20" spans="1:8" ht="13.5" customHeight="1">
      <c r="A20" s="516" t="s">
        <v>133</v>
      </c>
      <c r="B20" s="518">
        <v>1</v>
      </c>
      <c r="C20" s="518">
        <v>40</v>
      </c>
      <c r="D20" s="518"/>
      <c r="E20" s="518"/>
      <c r="F20" s="518"/>
      <c r="G20" s="518"/>
      <c r="H20" s="317">
        <f t="shared" si="0"/>
        <v>40</v>
      </c>
    </row>
    <row r="21" spans="1:8" ht="13.5" customHeight="1">
      <c r="A21" s="516" t="s">
        <v>135</v>
      </c>
      <c r="B21" s="518"/>
      <c r="C21" s="518"/>
      <c r="D21" s="518"/>
      <c r="E21" s="518"/>
      <c r="F21" s="518"/>
      <c r="G21" s="518"/>
      <c r="H21" s="317"/>
    </row>
    <row r="22" spans="1:8" ht="13.5" customHeight="1">
      <c r="A22" s="516" t="s">
        <v>139</v>
      </c>
      <c r="B22" s="518"/>
      <c r="C22" s="518"/>
      <c r="D22" s="518"/>
      <c r="E22" s="518"/>
      <c r="F22" s="518"/>
      <c r="G22" s="518"/>
      <c r="H22" s="317"/>
    </row>
    <row r="23" spans="1:8" ht="13.5" customHeight="1">
      <c r="A23" s="516" t="s">
        <v>229</v>
      </c>
      <c r="B23" s="518">
        <v>1</v>
      </c>
      <c r="C23" s="518">
        <v>40</v>
      </c>
      <c r="D23" s="518"/>
      <c r="E23" s="518"/>
      <c r="F23" s="518"/>
      <c r="G23" s="518"/>
      <c r="H23" s="317">
        <f t="shared" si="0"/>
        <v>40</v>
      </c>
    </row>
    <row r="24" spans="1:8" ht="13.5" customHeight="1">
      <c r="A24" s="516" t="s">
        <v>230</v>
      </c>
      <c r="B24" s="518"/>
      <c r="C24" s="518"/>
      <c r="D24" s="518">
        <v>1</v>
      </c>
      <c r="E24" s="518">
        <v>6</v>
      </c>
      <c r="F24" s="518"/>
      <c r="G24" s="518"/>
      <c r="H24" s="317">
        <f t="shared" si="0"/>
        <v>6</v>
      </c>
    </row>
    <row r="25" spans="1:8" ht="13.5" customHeight="1">
      <c r="A25" s="516" t="s">
        <v>318</v>
      </c>
      <c r="B25" s="518">
        <v>1</v>
      </c>
      <c r="C25" s="518">
        <v>45</v>
      </c>
      <c r="D25" s="518">
        <v>3</v>
      </c>
      <c r="E25" s="518">
        <v>105</v>
      </c>
      <c r="F25" s="518">
        <v>2</v>
      </c>
      <c r="G25" s="518">
        <v>14</v>
      </c>
      <c r="H25" s="317">
        <f t="shared" si="0"/>
        <v>164</v>
      </c>
    </row>
    <row r="26" spans="1:8" s="73" customFormat="1" ht="13.5" customHeight="1">
      <c r="A26" s="516" t="s">
        <v>141</v>
      </c>
      <c r="B26" s="518"/>
      <c r="C26" s="518"/>
      <c r="D26" s="518"/>
      <c r="E26" s="518"/>
      <c r="F26" s="518"/>
      <c r="G26" s="518"/>
      <c r="H26" s="317"/>
    </row>
    <row r="27" spans="1:8" s="73" customFormat="1" ht="13.5" customHeight="1">
      <c r="A27" s="516" t="s">
        <v>142</v>
      </c>
      <c r="B27" s="518"/>
      <c r="C27" s="518"/>
      <c r="D27" s="518"/>
      <c r="E27" s="518"/>
      <c r="F27" s="518"/>
      <c r="G27" s="518"/>
      <c r="H27" s="317"/>
    </row>
    <row r="28" spans="1:8" ht="13.5" customHeight="1">
      <c r="A28" s="516" t="s">
        <v>143</v>
      </c>
      <c r="B28" s="518"/>
      <c r="C28" s="518"/>
      <c r="D28" s="518"/>
      <c r="E28" s="518"/>
      <c r="F28" s="518"/>
      <c r="G28" s="518"/>
      <c r="H28" s="317"/>
    </row>
    <row r="29" spans="1:8" ht="13.5" customHeight="1">
      <c r="A29" s="516" t="s">
        <v>144</v>
      </c>
      <c r="B29" s="518"/>
      <c r="C29" s="518"/>
      <c r="D29" s="518"/>
      <c r="E29" s="518"/>
      <c r="F29" s="518"/>
      <c r="G29" s="518"/>
      <c r="H29" s="317"/>
    </row>
    <row r="30" spans="1:8" ht="13.5" customHeight="1">
      <c r="A30" s="516" t="s">
        <v>146</v>
      </c>
      <c r="B30" s="518"/>
      <c r="C30" s="518"/>
      <c r="D30" s="518">
        <v>1</v>
      </c>
      <c r="E30" s="518">
        <v>27.5</v>
      </c>
      <c r="F30" s="518"/>
      <c r="G30" s="518"/>
      <c r="H30" s="317">
        <f t="shared" si="0"/>
        <v>27.5</v>
      </c>
    </row>
    <row r="31" spans="1:8" ht="13.5" customHeight="1">
      <c r="A31" s="516" t="s">
        <v>148</v>
      </c>
      <c r="B31" s="518"/>
      <c r="C31" s="518"/>
      <c r="D31" s="518"/>
      <c r="E31" s="518"/>
      <c r="F31" s="518"/>
      <c r="G31" s="518"/>
      <c r="H31" s="317"/>
    </row>
    <row r="32" spans="1:8" ht="13.5" customHeight="1">
      <c r="A32" s="516" t="s">
        <v>149</v>
      </c>
      <c r="B32" s="518"/>
      <c r="C32" s="518"/>
      <c r="D32" s="518"/>
      <c r="E32" s="518"/>
      <c r="F32" s="518"/>
      <c r="G32" s="518"/>
      <c r="H32" s="317"/>
    </row>
    <row r="33" spans="1:9" ht="13.5" customHeight="1">
      <c r="A33" s="516" t="s">
        <v>320</v>
      </c>
      <c r="B33" s="518">
        <v>1</v>
      </c>
      <c r="C33" s="518">
        <v>50</v>
      </c>
      <c r="D33" s="518">
        <v>2</v>
      </c>
      <c r="E33" s="518">
        <v>119</v>
      </c>
      <c r="F33" s="518"/>
      <c r="G33" s="518"/>
      <c r="H33" s="317">
        <f t="shared" si="0"/>
        <v>169</v>
      </c>
    </row>
    <row r="34" spans="1:9" ht="13.5" customHeight="1">
      <c r="A34" s="516" t="s">
        <v>154</v>
      </c>
      <c r="B34" s="518"/>
      <c r="C34" s="518"/>
      <c r="D34" s="518">
        <v>1</v>
      </c>
      <c r="E34" s="518">
        <v>45</v>
      </c>
      <c r="F34" s="518">
        <v>2</v>
      </c>
      <c r="G34" s="518">
        <v>6</v>
      </c>
      <c r="H34" s="317">
        <f t="shared" si="0"/>
        <v>51</v>
      </c>
    </row>
    <row r="35" spans="1:9" ht="12.75">
      <c r="A35" s="516" t="s">
        <v>321</v>
      </c>
      <c r="B35" s="518"/>
      <c r="C35" s="518"/>
      <c r="D35" s="518">
        <v>2</v>
      </c>
      <c r="E35" s="518">
        <v>70</v>
      </c>
      <c r="F35" s="518"/>
      <c r="G35" s="518"/>
      <c r="H35" s="317">
        <f t="shared" si="0"/>
        <v>70</v>
      </c>
    </row>
    <row r="36" spans="1:9" ht="13.5" customHeight="1">
      <c r="A36" s="516" t="s">
        <v>234</v>
      </c>
      <c r="B36" s="518"/>
      <c r="C36" s="518"/>
      <c r="D36" s="518"/>
      <c r="E36" s="518"/>
      <c r="F36" s="518">
        <v>1</v>
      </c>
      <c r="G36" s="518">
        <v>5</v>
      </c>
      <c r="H36" s="317">
        <f t="shared" si="0"/>
        <v>5</v>
      </c>
    </row>
    <row r="37" spans="1:9" ht="13.5" customHeight="1">
      <c r="A37" s="516" t="s">
        <v>157</v>
      </c>
      <c r="B37" s="518"/>
      <c r="C37" s="518"/>
      <c r="D37" s="518"/>
      <c r="E37" s="518"/>
      <c r="F37" s="518"/>
      <c r="G37" s="518"/>
      <c r="H37" s="317"/>
    </row>
    <row r="38" spans="1:9" ht="13.5" customHeight="1">
      <c r="A38" s="516" t="s">
        <v>164</v>
      </c>
      <c r="B38" s="518"/>
      <c r="C38" s="518"/>
      <c r="D38" s="518"/>
      <c r="E38" s="518"/>
      <c r="F38" s="518"/>
      <c r="G38" s="518"/>
      <c r="H38" s="317"/>
    </row>
    <row r="39" spans="1:9" ht="13.5" customHeight="1">
      <c r="A39" s="516" t="s">
        <v>166</v>
      </c>
      <c r="B39" s="518"/>
      <c r="C39" s="518"/>
      <c r="D39" s="518">
        <v>1</v>
      </c>
      <c r="E39" s="518">
        <v>12</v>
      </c>
      <c r="F39" s="518"/>
      <c r="G39" s="518"/>
      <c r="H39" s="317">
        <f t="shared" si="0"/>
        <v>12</v>
      </c>
    </row>
    <row r="40" spans="1:9" s="73" customFormat="1" ht="13.5" customHeight="1">
      <c r="A40" s="516" t="s">
        <v>235</v>
      </c>
      <c r="B40" s="518"/>
      <c r="C40" s="518"/>
      <c r="D40" s="518"/>
      <c r="E40" s="518"/>
      <c r="F40" s="518"/>
      <c r="G40" s="518"/>
      <c r="H40" s="317"/>
      <c r="I40" s="260"/>
    </row>
    <row r="41" spans="1:9" ht="13.5" customHeight="1">
      <c r="A41" s="516" t="s">
        <v>167</v>
      </c>
      <c r="B41" s="518">
        <v>1</v>
      </c>
      <c r="C41" s="518">
        <v>45</v>
      </c>
      <c r="D41" s="518">
        <v>1</v>
      </c>
      <c r="E41" s="518">
        <v>6.5</v>
      </c>
      <c r="F41" s="518">
        <v>1</v>
      </c>
      <c r="G41" s="518">
        <v>7.5</v>
      </c>
      <c r="H41" s="317">
        <f t="shared" si="0"/>
        <v>59</v>
      </c>
    </row>
    <row r="42" spans="1:9" s="73" customFormat="1" ht="13.5" customHeight="1">
      <c r="A42" s="516" t="s">
        <v>168</v>
      </c>
      <c r="B42" s="518">
        <v>1</v>
      </c>
      <c r="C42" s="518">
        <v>4</v>
      </c>
      <c r="D42" s="518"/>
      <c r="E42" s="518"/>
      <c r="F42" s="518"/>
      <c r="G42" s="518"/>
      <c r="H42" s="317">
        <f t="shared" si="0"/>
        <v>4</v>
      </c>
      <c r="I42" s="260"/>
    </row>
    <row r="43" spans="1:9" ht="13.5" customHeight="1">
      <c r="A43" s="516" t="s">
        <v>188</v>
      </c>
      <c r="B43" s="518"/>
      <c r="C43" s="518"/>
      <c r="D43" s="518"/>
      <c r="E43" s="518"/>
      <c r="F43" s="518"/>
      <c r="G43" s="518"/>
      <c r="H43" s="317"/>
    </row>
    <row r="44" spans="1:9" ht="13.5" customHeight="1">
      <c r="A44" s="516" t="s">
        <v>170</v>
      </c>
      <c r="B44" s="518"/>
      <c r="C44" s="518"/>
      <c r="D44" s="518"/>
      <c r="E44" s="518"/>
      <c r="F44" s="518"/>
      <c r="G44" s="518"/>
      <c r="H44" s="317"/>
    </row>
    <row r="45" spans="1:9" ht="13.5" customHeight="1">
      <c r="A45" s="516" t="s">
        <v>171</v>
      </c>
      <c r="B45" s="518"/>
      <c r="C45" s="518"/>
      <c r="D45" s="518"/>
      <c r="E45" s="518"/>
      <c r="F45" s="518"/>
      <c r="G45" s="518"/>
      <c r="H45" s="317"/>
    </row>
    <row r="46" spans="1:9" ht="13.5" customHeight="1">
      <c r="A46" s="516" t="s">
        <v>172</v>
      </c>
      <c r="B46" s="518"/>
      <c r="C46" s="518"/>
      <c r="D46" s="518"/>
      <c r="E46" s="518"/>
      <c r="F46" s="518">
        <v>1</v>
      </c>
      <c r="G46" s="518">
        <v>3</v>
      </c>
      <c r="H46" s="317">
        <f t="shared" si="0"/>
        <v>3</v>
      </c>
    </row>
    <row r="47" spans="1:9" ht="13.5" customHeight="1">
      <c r="A47" s="3"/>
      <c r="B47" s="279"/>
      <c r="C47" s="317"/>
      <c r="D47" s="279"/>
      <c r="E47" s="317"/>
      <c r="F47" s="279"/>
      <c r="G47" s="317"/>
      <c r="H47" s="317"/>
      <c r="I47" s="3"/>
    </row>
    <row r="48" spans="1:9" ht="14.25" customHeight="1">
      <c r="A48" s="48" t="s">
        <v>11</v>
      </c>
      <c r="B48" s="62">
        <f>MEDIAN(B4:B46,'Service Pts &amp; Hours Open A-L(2)'!B4:B50)</f>
        <v>1</v>
      </c>
      <c r="C48" s="62">
        <f>MEDIAN(C4:C46,'Service Pts &amp; Hours Open A-L(2)'!C4:C50)</f>
        <v>43.25</v>
      </c>
      <c r="D48" s="62">
        <f>MEDIAN(D4:D46,'Service Pts &amp; Hours Open A-L(2)'!D4:D50)</f>
        <v>2</v>
      </c>
      <c r="E48" s="62">
        <f>MEDIAN(E4:E46,'Service Pts &amp; Hours Open A-L(2)'!E4:E50)</f>
        <v>27.5</v>
      </c>
      <c r="F48" s="62">
        <f>MEDIAN(F4:F46,'Service Pts &amp; Hours Open A-L(2)'!F4:F50)</f>
        <v>1</v>
      </c>
      <c r="G48" s="62">
        <f>MEDIAN(G4:G46,'Service Pts &amp; Hours Open A-L(2)'!G4:G50)</f>
        <v>7.25</v>
      </c>
      <c r="H48" s="62">
        <f>MEDIAN(H4:H46,'Service Pts &amp; Hours Open A-L(2)'!H4:H50)</f>
        <v>40.5</v>
      </c>
    </row>
    <row r="49" spans="1:8" ht="14.25" customHeight="1">
      <c r="A49" s="48" t="s">
        <v>10</v>
      </c>
      <c r="B49" s="62">
        <f>AVERAGE(B4:B46,'Service Pts &amp; Hours Open A-L(2)'!B4:B50)</f>
        <v>1.3</v>
      </c>
      <c r="C49" s="62">
        <f>AVERAGE(C4:C46,'Service Pts &amp; Hours Open A-L(2)'!C4:C50)</f>
        <v>44.575000000000003</v>
      </c>
      <c r="D49" s="62">
        <f>AVERAGE(D4:D46,'Service Pts &amp; Hours Open A-L(2)'!D4:D50)</f>
        <v>1.8571428571428572</v>
      </c>
      <c r="E49" s="62">
        <f>AVERAGE(E4:E46,'Service Pts &amp; Hours Open A-L(2)'!E4:E50)</f>
        <v>46.952380952380949</v>
      </c>
      <c r="F49" s="62">
        <f>AVERAGE(F4:F46,'Service Pts &amp; Hours Open A-L(2)'!F4:F50)</f>
        <v>1.5</v>
      </c>
      <c r="G49" s="62">
        <f>AVERAGE(G4:G46,'Service Pts &amp; Hours Open A-L(2)'!G4:G50)</f>
        <v>10.392857142857142</v>
      </c>
      <c r="H49" s="62">
        <f>AVERAGE(H4:H46,'Service Pts &amp; Hours Open A-L(2)'!H4:H50)</f>
        <v>48.166666666666664</v>
      </c>
    </row>
    <row r="50" spans="1:8" ht="14.25" customHeight="1">
      <c r="A50" s="48" t="s">
        <v>237</v>
      </c>
      <c r="B50" s="30">
        <f>SUM(B4:B46,'Service Pts &amp; Hours Open A-L(2)'!B4:B50)</f>
        <v>26</v>
      </c>
      <c r="C50" s="455">
        <f>SUM(C4:C46,'Service Pts &amp; Hours Open A-L(2)'!C4:C50)</f>
        <v>891.5</v>
      </c>
      <c r="D50" s="30">
        <f>SUM(D4:D46,'Service Pts &amp; Hours Open A-L(2)'!D4:D50)</f>
        <v>39</v>
      </c>
      <c r="E50" s="455">
        <f>SUM(E4:E46,'Service Pts &amp; Hours Open A-L(2)'!E4:E50)</f>
        <v>986</v>
      </c>
      <c r="F50" s="30">
        <f>SUM(F4:F46,'Service Pts &amp; Hours Open A-L(2)'!F4:F50)</f>
        <v>21</v>
      </c>
      <c r="G50" s="455">
        <f>SUM(G4:G46,'Service Pts &amp; Hours Open A-L(2)'!G4:G50)</f>
        <v>145.5</v>
      </c>
      <c r="H50" s="455">
        <f>SUM(H4:H46,'Service Pts &amp; Hours Open A-L(2)'!H4:H50)</f>
        <v>2023</v>
      </c>
    </row>
    <row r="52" spans="1:8" ht="14.25" customHeight="1">
      <c r="B52" s="292"/>
      <c r="C52" s="292"/>
      <c r="D52" s="292"/>
      <c r="E52" s="292"/>
      <c r="F52" s="292"/>
      <c r="G52" s="292"/>
      <c r="H52" s="292"/>
    </row>
    <row r="53" spans="1:8" ht="14.25" customHeight="1">
      <c r="B53" s="292"/>
      <c r="C53" s="292"/>
      <c r="D53" s="292"/>
      <c r="E53" s="292"/>
      <c r="F53" s="292"/>
      <c r="G53" s="292"/>
      <c r="H53" s="292"/>
    </row>
    <row r="54" spans="1:8" ht="14.25" customHeight="1">
      <c r="B54" s="292"/>
      <c r="C54" s="292"/>
      <c r="D54" s="292"/>
      <c r="E54" s="292"/>
      <c r="F54" s="292"/>
      <c r="G54" s="292"/>
      <c r="H54" s="292"/>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286"/>
  <sheetViews>
    <sheetView zoomScaleNormal="100" workbookViewId="0">
      <selection activeCell="E23" sqref="E23"/>
    </sheetView>
  </sheetViews>
  <sheetFormatPr defaultColWidth="8.85546875" defaultRowHeight="12.75"/>
  <cols>
    <col min="1" max="1" width="8.7109375" customWidth="1"/>
    <col min="2" max="2" width="19.42578125" bestFit="1" customWidth="1"/>
    <col min="3" max="3" width="7.140625" style="1" customWidth="1"/>
    <col min="4" max="4" width="9.140625" style="70" customWidth="1"/>
    <col min="5" max="6" width="10.7109375" style="84" customWidth="1"/>
    <col min="7" max="7" width="12.28515625" style="84" bestFit="1" customWidth="1"/>
    <col min="8" max="8" width="5.85546875" style="84" bestFit="1" customWidth="1"/>
    <col min="9" max="9" width="13.42578125" style="70" customWidth="1"/>
    <col min="10" max="11" width="8.85546875" customWidth="1"/>
    <col min="12" max="12" width="12" bestFit="1" customWidth="1"/>
    <col min="13" max="13" width="9" bestFit="1" customWidth="1"/>
  </cols>
  <sheetData>
    <row r="1" spans="1:9">
      <c r="A1" s="585" t="s">
        <v>178</v>
      </c>
      <c r="B1" s="585"/>
      <c r="C1" s="585"/>
      <c r="D1" s="585"/>
      <c r="E1" s="585"/>
      <c r="F1" s="585"/>
      <c r="G1" s="585"/>
      <c r="H1" s="585"/>
    </row>
    <row r="2" spans="1:9">
      <c r="A2" s="585"/>
      <c r="B2" s="585"/>
      <c r="C2" s="585"/>
      <c r="D2" s="585"/>
      <c r="E2" s="585"/>
      <c r="F2" s="585"/>
      <c r="G2" s="585"/>
      <c r="H2" s="585"/>
    </row>
    <row r="3" spans="1:9">
      <c r="A3" s="4"/>
      <c r="B3" s="5"/>
      <c r="C3"/>
      <c r="H3"/>
    </row>
    <row r="4" spans="1:9">
      <c r="A4" s="4"/>
      <c r="B4" s="5"/>
      <c r="C4"/>
      <c r="H4"/>
    </row>
    <row r="5" spans="1:9">
      <c r="B5" s="5"/>
      <c r="C5"/>
      <c r="G5" s="409"/>
      <c r="H5"/>
      <c r="I5" s="411"/>
    </row>
    <row r="6" spans="1:9">
      <c r="B6" s="5"/>
      <c r="C6" s="407"/>
      <c r="D6" s="412"/>
      <c r="E6" s="409"/>
      <c r="F6" s="409"/>
      <c r="G6" s="409"/>
      <c r="H6" s="409"/>
      <c r="I6" s="413"/>
    </row>
    <row r="7" spans="1:9" ht="14.25" customHeight="1">
      <c r="A7" s="407"/>
      <c r="B7" s="408"/>
      <c r="C7" s="414"/>
      <c r="D7" s="412"/>
      <c r="E7" s="409"/>
      <c r="F7" s="409"/>
      <c r="G7" s="409"/>
      <c r="H7" s="409"/>
      <c r="I7" s="413"/>
    </row>
    <row r="8" spans="1:9" ht="14.25" customHeight="1">
      <c r="A8" s="407"/>
      <c r="B8" s="408"/>
      <c r="C8" s="407"/>
      <c r="D8" s="415"/>
      <c r="E8" s="409"/>
      <c r="F8" s="409"/>
      <c r="G8" s="410"/>
      <c r="H8" s="409"/>
      <c r="I8" s="411"/>
    </row>
    <row r="9" spans="1:9" ht="14.25" customHeight="1">
      <c r="A9" s="407"/>
      <c r="B9" s="408"/>
      <c r="C9" s="67"/>
      <c r="D9" s="157"/>
      <c r="E9" s="409"/>
      <c r="F9" s="409"/>
      <c r="G9" s="410"/>
      <c r="H9" s="409"/>
      <c r="I9" s="411"/>
    </row>
    <row r="10" spans="1:9">
      <c r="D10" s="19"/>
      <c r="E10" s="127"/>
      <c r="F10" s="127"/>
      <c r="G10" s="127"/>
      <c r="H10" s="114"/>
      <c r="I10" s="19"/>
    </row>
    <row r="11" spans="1:9">
      <c r="D11" s="19"/>
      <c r="E11" s="127"/>
      <c r="F11" s="127"/>
      <c r="G11" s="127"/>
      <c r="H11" s="114"/>
      <c r="I11" s="19"/>
    </row>
    <row r="12" spans="1:9">
      <c r="D12" s="19"/>
      <c r="E12" s="127"/>
      <c r="F12" s="127"/>
      <c r="G12" s="127"/>
      <c r="H12" s="114"/>
      <c r="I12" s="19"/>
    </row>
    <row r="13" spans="1:9">
      <c r="D13" s="19"/>
      <c r="E13" s="127"/>
      <c r="F13" s="127"/>
      <c r="G13" s="127"/>
      <c r="H13" s="114"/>
      <c r="I13" s="19"/>
    </row>
    <row r="14" spans="1:9">
      <c r="D14" s="19"/>
      <c r="E14" s="127"/>
      <c r="F14" s="127"/>
      <c r="G14" s="127"/>
      <c r="H14" s="114"/>
      <c r="I14" s="19"/>
    </row>
    <row r="15" spans="1:9">
      <c r="D15" s="19"/>
      <c r="E15" s="127"/>
      <c r="F15" s="127"/>
      <c r="G15" s="127"/>
      <c r="H15" s="114"/>
      <c r="I15" s="19"/>
    </row>
    <row r="16" spans="1:9">
      <c r="D16" s="19"/>
      <c r="E16" s="127"/>
      <c r="F16" s="127"/>
      <c r="G16" s="127"/>
      <c r="H16" s="114"/>
      <c r="I16" s="19"/>
    </row>
    <row r="17" spans="4:9">
      <c r="D17" s="19"/>
      <c r="E17" s="127"/>
      <c r="F17" s="127"/>
      <c r="G17" s="127"/>
      <c r="H17" s="127"/>
      <c r="I17" s="19"/>
    </row>
    <row r="18" spans="4:9">
      <c r="D18" s="19"/>
      <c r="E18" s="114"/>
      <c r="F18" s="127"/>
      <c r="G18" s="127"/>
      <c r="H18" s="114"/>
      <c r="I18" s="19"/>
    </row>
    <row r="19" spans="4:9">
      <c r="D19" s="19"/>
      <c r="E19" s="213"/>
      <c r="F19" s="127"/>
      <c r="G19" s="127"/>
      <c r="H19" s="114"/>
      <c r="I19" s="19"/>
    </row>
    <row r="20" spans="4:9">
      <c r="D20" s="19"/>
      <c r="E20" s="127"/>
      <c r="F20" s="127"/>
      <c r="G20" s="127"/>
      <c r="H20" s="114"/>
      <c r="I20" s="19"/>
    </row>
    <row r="21" spans="4:9">
      <c r="D21" s="19"/>
      <c r="E21" s="127"/>
      <c r="F21" s="127"/>
      <c r="G21" s="127"/>
      <c r="H21" s="114"/>
      <c r="I21" s="19"/>
    </row>
    <row r="22" spans="4:9">
      <c r="D22" s="19"/>
      <c r="E22" s="127"/>
      <c r="F22" s="127"/>
      <c r="G22" s="127"/>
      <c r="H22" s="114"/>
      <c r="I22" s="19"/>
    </row>
    <row r="23" spans="4:9">
      <c r="D23" s="19"/>
      <c r="E23" s="127"/>
      <c r="F23" s="127"/>
      <c r="G23" s="127"/>
      <c r="H23" s="114"/>
      <c r="I23" s="19"/>
    </row>
    <row r="24" spans="4:9">
      <c r="D24" s="19"/>
      <c r="E24" s="127"/>
      <c r="F24" s="127"/>
      <c r="G24" s="127"/>
      <c r="H24" s="114"/>
      <c r="I24" s="19"/>
    </row>
    <row r="25" spans="4:9">
      <c r="D25" s="19"/>
      <c r="E25" s="127"/>
      <c r="F25" s="127"/>
      <c r="G25" s="127"/>
      <c r="H25" s="114"/>
      <c r="I25" s="19"/>
    </row>
    <row r="26" spans="4:9">
      <c r="D26" s="3"/>
      <c r="E26" s="127"/>
      <c r="F26" s="127"/>
      <c r="G26" s="127"/>
      <c r="H26" s="114"/>
      <c r="I26" s="19"/>
    </row>
    <row r="27" spans="4:9">
      <c r="D27" s="19"/>
      <c r="E27" s="127"/>
      <c r="F27" s="127"/>
      <c r="G27" s="127"/>
      <c r="H27" s="114"/>
      <c r="I27" s="19"/>
    </row>
    <row r="28" spans="4:9">
      <c r="D28" s="19"/>
      <c r="E28" s="127"/>
      <c r="F28" s="127"/>
      <c r="G28" s="127"/>
      <c r="H28" s="114"/>
      <c r="I28" s="19"/>
    </row>
    <row r="29" spans="4:9">
      <c r="D29" s="19"/>
      <c r="E29" s="127"/>
      <c r="F29" s="127"/>
      <c r="G29" s="127"/>
      <c r="H29" s="114"/>
      <c r="I29" s="19"/>
    </row>
    <row r="30" spans="4:9">
      <c r="D30" s="19"/>
      <c r="E30" s="127"/>
      <c r="F30" s="127"/>
      <c r="G30" s="127"/>
      <c r="H30" s="114"/>
      <c r="I30" s="19"/>
    </row>
    <row r="31" spans="4:9">
      <c r="D31" s="19"/>
      <c r="E31" s="127"/>
      <c r="F31" s="127"/>
      <c r="G31" s="127"/>
      <c r="H31" s="114"/>
      <c r="I31" s="19"/>
    </row>
    <row r="32" spans="4:9">
      <c r="D32" s="19"/>
      <c r="E32" s="127"/>
      <c r="F32" s="127"/>
      <c r="G32" s="127"/>
      <c r="H32" s="114"/>
      <c r="I32" s="19"/>
    </row>
    <row r="33" spans="1:9">
      <c r="D33" s="19"/>
      <c r="E33" s="127"/>
      <c r="F33" s="127"/>
      <c r="G33" s="127"/>
      <c r="H33" s="114"/>
      <c r="I33" s="19"/>
    </row>
    <row r="34" spans="1:9">
      <c r="D34" s="19"/>
      <c r="E34" s="127"/>
      <c r="F34" s="127"/>
      <c r="G34" s="127"/>
      <c r="H34" s="114"/>
      <c r="I34" s="19"/>
    </row>
    <row r="35" spans="1:9">
      <c r="D35" s="19"/>
      <c r="E35" s="127"/>
      <c r="F35" s="127"/>
      <c r="G35" s="127"/>
      <c r="H35" s="114"/>
      <c r="I35" s="19"/>
    </row>
    <row r="36" spans="1:9">
      <c r="D36" s="19"/>
      <c r="E36" s="127"/>
      <c r="F36" s="127"/>
      <c r="G36" s="127"/>
      <c r="H36" s="114"/>
      <c r="I36" s="19"/>
    </row>
    <row r="37" spans="1:9">
      <c r="D37" s="19"/>
      <c r="E37" s="127"/>
      <c r="F37" s="127"/>
      <c r="G37" s="127"/>
      <c r="H37" s="114"/>
      <c r="I37" s="19"/>
    </row>
    <row r="38" spans="1:9">
      <c r="D38" s="19"/>
      <c r="E38" s="127"/>
      <c r="F38" s="127"/>
      <c r="G38" s="127"/>
      <c r="H38" s="114"/>
      <c r="I38" s="19"/>
    </row>
    <row r="39" spans="1:9">
      <c r="A39" s="3"/>
      <c r="B39" s="6"/>
      <c r="C39" s="3"/>
      <c r="D39" s="19"/>
      <c r="E39" s="114"/>
      <c r="F39" s="114"/>
      <c r="G39" s="114"/>
      <c r="H39" s="114"/>
      <c r="I39" s="19"/>
    </row>
    <row r="41" spans="1:9">
      <c r="A41" s="3"/>
    </row>
    <row r="42" spans="1:9">
      <c r="A42" s="6"/>
    </row>
    <row r="43" spans="1:9">
      <c r="A43" s="3"/>
    </row>
    <row r="44" spans="1:9">
      <c r="A44" s="3"/>
    </row>
    <row r="45" spans="1:9">
      <c r="A45" s="3"/>
      <c r="B45" s="3"/>
      <c r="C45" s="11"/>
      <c r="D45" s="19"/>
      <c r="E45" s="114"/>
      <c r="F45" s="114"/>
      <c r="G45" s="114"/>
      <c r="H45" s="114"/>
      <c r="I45" s="19"/>
    </row>
    <row r="46" spans="1:9">
      <c r="A46" s="3"/>
      <c r="B46" s="3"/>
      <c r="C46" s="11"/>
      <c r="D46" s="19"/>
      <c r="E46" s="114"/>
      <c r="F46" s="114"/>
      <c r="G46" s="114"/>
      <c r="H46" s="114"/>
      <c r="I46" s="19"/>
    </row>
    <row r="47" spans="1:9">
      <c r="A47" s="3"/>
      <c r="B47" s="3"/>
      <c r="C47" s="11"/>
      <c r="D47" s="19"/>
      <c r="E47" s="114"/>
      <c r="F47" s="114"/>
      <c r="G47" s="114"/>
      <c r="H47" s="114"/>
      <c r="I47" s="19"/>
    </row>
    <row r="48" spans="1:9">
      <c r="A48" s="3"/>
      <c r="B48" s="3"/>
      <c r="C48" s="11"/>
      <c r="D48" s="19"/>
      <c r="E48" s="114"/>
      <c r="F48" s="114"/>
      <c r="G48" s="114"/>
      <c r="H48" s="114"/>
      <c r="I48" s="19"/>
    </row>
    <row r="49" spans="1:9">
      <c r="A49" s="3"/>
      <c r="B49" s="3"/>
      <c r="C49" s="11"/>
      <c r="D49" s="19"/>
      <c r="E49" s="114"/>
      <c r="F49" s="114"/>
      <c r="G49" s="114"/>
      <c r="H49" s="114"/>
      <c r="I49" s="19"/>
    </row>
    <row r="50" spans="1:9">
      <c r="A50" s="3"/>
      <c r="B50" s="3"/>
      <c r="C50" s="11"/>
      <c r="D50" s="19"/>
      <c r="E50" s="114"/>
      <c r="F50" s="114"/>
      <c r="G50" s="114"/>
      <c r="H50" s="114"/>
      <c r="I50" s="19"/>
    </row>
    <row r="51" spans="1:9">
      <c r="A51" s="3"/>
    </row>
    <row r="52" spans="1:9">
      <c r="A52" s="3"/>
    </row>
    <row r="53" spans="1:9">
      <c r="A53" s="3"/>
    </row>
    <row r="54" spans="1:9">
      <c r="A54" s="3"/>
    </row>
    <row r="55" spans="1:9">
      <c r="A55" s="3"/>
      <c r="B55" s="3"/>
      <c r="C55" s="11"/>
      <c r="D55" s="19"/>
      <c r="E55" s="114"/>
      <c r="F55" s="114"/>
      <c r="G55" s="114"/>
      <c r="H55" s="114"/>
      <c r="I55" s="19"/>
    </row>
    <row r="56" spans="1:9">
      <c r="A56" s="3"/>
      <c r="B56" s="3"/>
      <c r="C56" s="11"/>
      <c r="D56" s="19"/>
      <c r="E56" s="114"/>
      <c r="F56" s="114"/>
      <c r="G56" s="114"/>
      <c r="H56" s="114"/>
      <c r="I56" s="19"/>
    </row>
    <row r="57" spans="1:9">
      <c r="A57" s="3"/>
      <c r="B57" s="3"/>
      <c r="C57" s="11"/>
      <c r="D57" s="19"/>
      <c r="E57" s="114"/>
      <c r="F57" s="114"/>
      <c r="G57" s="114"/>
      <c r="H57" s="114"/>
      <c r="I57" s="19"/>
    </row>
    <row r="58" spans="1:9">
      <c r="A58" s="2"/>
      <c r="B58" s="3"/>
      <c r="C58" s="11"/>
      <c r="D58" s="19"/>
      <c r="E58" s="114"/>
      <c r="F58" s="114"/>
      <c r="G58" s="114"/>
      <c r="H58" s="114"/>
      <c r="I58" s="19"/>
    </row>
    <row r="59" spans="1:9">
      <c r="A59" s="2"/>
      <c r="B59" s="3"/>
      <c r="C59" s="11"/>
      <c r="D59" s="19"/>
      <c r="E59" s="114"/>
      <c r="F59" s="114"/>
      <c r="G59" s="114"/>
      <c r="H59" s="114"/>
      <c r="I59" s="19"/>
    </row>
    <row r="60" spans="1:9">
      <c r="A60" s="2"/>
      <c r="B60" s="3"/>
      <c r="C60" s="11"/>
      <c r="D60" s="19"/>
      <c r="E60" s="114"/>
      <c r="F60" s="114"/>
      <c r="G60" s="114"/>
      <c r="H60" s="114"/>
      <c r="I60" s="19"/>
    </row>
    <row r="61" spans="1:9">
      <c r="A61" s="2"/>
      <c r="B61" s="3"/>
      <c r="C61" s="11"/>
      <c r="D61" s="19"/>
      <c r="E61" s="114"/>
      <c r="F61" s="114"/>
      <c r="G61" s="114"/>
      <c r="H61" s="114"/>
      <c r="I61" s="19"/>
    </row>
    <row r="62" spans="1:9">
      <c r="A62" s="2"/>
      <c r="B62" s="2"/>
      <c r="C62" s="581"/>
      <c r="D62" s="143"/>
      <c r="E62" s="156"/>
      <c r="F62" s="156"/>
      <c r="G62" s="156"/>
      <c r="H62" s="156"/>
      <c r="I62" s="143"/>
    </row>
    <row r="63" spans="1:9">
      <c r="A63" s="2"/>
      <c r="B63" s="2"/>
      <c r="C63" s="581"/>
      <c r="D63" s="143"/>
      <c r="E63" s="156"/>
      <c r="F63" s="156"/>
      <c r="G63" s="156"/>
      <c r="H63" s="156"/>
      <c r="I63" s="143"/>
    </row>
    <row r="64" spans="1:9">
      <c r="A64" s="2"/>
      <c r="B64" s="2"/>
      <c r="C64" s="581"/>
      <c r="D64" s="143"/>
      <c r="E64" s="156"/>
      <c r="F64" s="156"/>
      <c r="G64" s="156"/>
      <c r="H64" s="156"/>
      <c r="I64" s="143"/>
    </row>
    <row r="65" spans="1:9">
      <c r="A65" s="2"/>
      <c r="B65" s="2"/>
      <c r="C65" s="581"/>
      <c r="D65" s="143"/>
      <c r="E65" s="156"/>
      <c r="F65" s="156"/>
      <c r="G65" s="156"/>
      <c r="H65" s="156"/>
      <c r="I65" s="143"/>
    </row>
    <row r="66" spans="1:9">
      <c r="A66" s="2"/>
      <c r="B66" s="2"/>
      <c r="C66" s="581"/>
      <c r="D66" s="143"/>
      <c r="E66" s="156"/>
      <c r="F66" s="156"/>
      <c r="G66" s="156"/>
      <c r="H66" s="156"/>
      <c r="I66" s="143"/>
    </row>
    <row r="67" spans="1:9">
      <c r="A67" s="2"/>
      <c r="B67" s="2"/>
      <c r="C67" s="581"/>
      <c r="D67" s="143"/>
      <c r="E67" s="156"/>
      <c r="F67" s="156"/>
      <c r="G67" s="156"/>
      <c r="H67" s="156"/>
      <c r="I67" s="143"/>
    </row>
    <row r="68" spans="1:9">
      <c r="A68" s="2"/>
      <c r="B68" s="2"/>
      <c r="C68" s="581"/>
      <c r="D68" s="143"/>
      <c r="E68" s="156"/>
      <c r="F68" s="156"/>
      <c r="G68" s="156"/>
      <c r="H68" s="156"/>
      <c r="I68" s="143"/>
    </row>
    <row r="69" spans="1:9">
      <c r="A69" s="2"/>
      <c r="B69" s="2"/>
      <c r="C69" s="581"/>
      <c r="D69" s="143"/>
      <c r="E69" s="156"/>
      <c r="F69" s="156"/>
      <c r="G69" s="156"/>
      <c r="H69" s="156"/>
      <c r="I69" s="143"/>
    </row>
    <row r="70" spans="1:9">
      <c r="A70" s="2"/>
      <c r="B70" s="2"/>
      <c r="C70" s="581"/>
      <c r="D70" s="143"/>
      <c r="E70" s="156"/>
      <c r="F70" s="156"/>
      <c r="G70" s="156"/>
      <c r="H70" s="156"/>
      <c r="I70" s="143"/>
    </row>
    <row r="71" spans="1:9">
      <c r="A71" s="2"/>
      <c r="B71" s="2"/>
      <c r="C71" s="581"/>
      <c r="D71" s="143"/>
      <c r="E71" s="156"/>
      <c r="F71" s="156"/>
      <c r="G71" s="156"/>
      <c r="H71" s="156"/>
      <c r="I71" s="143"/>
    </row>
    <row r="72" spans="1:9">
      <c r="A72" s="2"/>
      <c r="B72" s="2"/>
      <c r="C72" s="581"/>
      <c r="D72" s="143"/>
      <c r="E72" s="156"/>
      <c r="F72" s="156"/>
      <c r="G72" s="156"/>
      <c r="H72" s="156"/>
      <c r="I72" s="143"/>
    </row>
    <row r="73" spans="1:9">
      <c r="A73" s="2"/>
      <c r="B73" s="2"/>
      <c r="C73" s="581"/>
      <c r="D73" s="143"/>
      <c r="E73" s="156"/>
      <c r="F73" s="156"/>
      <c r="G73" s="156"/>
      <c r="H73" s="156"/>
      <c r="I73" s="143"/>
    </row>
    <row r="74" spans="1:9">
      <c r="A74" s="2"/>
      <c r="B74" s="2"/>
      <c r="C74" s="581"/>
      <c r="D74" s="143"/>
      <c r="E74" s="156"/>
      <c r="F74" s="156"/>
      <c r="G74" s="156"/>
      <c r="H74" s="156"/>
      <c r="I74" s="143"/>
    </row>
    <row r="75" spans="1:9">
      <c r="A75" s="2"/>
      <c r="B75" s="2"/>
      <c r="C75" s="581"/>
      <c r="D75" s="143"/>
      <c r="E75" s="156"/>
      <c r="F75" s="156"/>
      <c r="G75" s="156"/>
      <c r="H75" s="156"/>
      <c r="I75" s="143"/>
    </row>
    <row r="76" spans="1:9">
      <c r="A76" s="2"/>
      <c r="B76" s="2"/>
      <c r="C76" s="581"/>
      <c r="D76" s="143"/>
      <c r="E76" s="156"/>
      <c r="F76" s="156"/>
      <c r="G76" s="156"/>
      <c r="H76" s="156"/>
      <c r="I76" s="143"/>
    </row>
    <row r="77" spans="1:9">
      <c r="A77" s="2"/>
      <c r="B77" s="2"/>
      <c r="C77" s="581"/>
      <c r="D77" s="143"/>
      <c r="E77" s="156"/>
      <c r="F77" s="156"/>
      <c r="G77" s="156"/>
      <c r="H77" s="156"/>
      <c r="I77" s="143"/>
    </row>
    <row r="78" spans="1:9">
      <c r="A78" s="2"/>
      <c r="B78" s="2"/>
      <c r="C78" s="581"/>
      <c r="D78" s="143"/>
      <c r="E78" s="156"/>
      <c r="F78" s="156"/>
      <c r="G78" s="156"/>
      <c r="H78" s="156"/>
      <c r="I78" s="143"/>
    </row>
    <row r="79" spans="1:9">
      <c r="A79" s="2"/>
      <c r="B79" s="2"/>
      <c r="C79" s="581"/>
      <c r="D79" s="143"/>
      <c r="E79" s="156"/>
      <c r="F79" s="156"/>
      <c r="G79" s="156"/>
      <c r="H79" s="156"/>
      <c r="I79" s="143"/>
    </row>
    <row r="80" spans="1:9">
      <c r="A80" s="2"/>
      <c r="B80" s="2"/>
      <c r="C80" s="581"/>
      <c r="D80" s="143"/>
      <c r="E80" s="156"/>
      <c r="F80" s="156"/>
      <c r="G80" s="156"/>
      <c r="H80" s="156"/>
      <c r="I80" s="143"/>
    </row>
    <row r="81" spans="1:9">
      <c r="A81" s="2"/>
      <c r="B81" s="2"/>
      <c r="C81" s="581"/>
      <c r="D81" s="143"/>
      <c r="E81" s="156"/>
      <c r="F81" s="156"/>
      <c r="G81" s="156"/>
      <c r="H81" s="156"/>
      <c r="I81" s="143"/>
    </row>
    <row r="82" spans="1:9">
      <c r="A82" s="2"/>
      <c r="B82" s="2"/>
      <c r="C82" s="581"/>
      <c r="D82" s="143"/>
      <c r="E82" s="156"/>
      <c r="F82" s="156"/>
      <c r="G82" s="156"/>
      <c r="H82" s="156"/>
      <c r="I82" s="143"/>
    </row>
    <row r="83" spans="1:9">
      <c r="A83" s="2"/>
      <c r="B83" s="2"/>
      <c r="C83" s="581"/>
      <c r="D83" s="143"/>
      <c r="E83" s="156"/>
      <c r="F83" s="156"/>
      <c r="G83" s="156"/>
      <c r="H83" s="156"/>
      <c r="I83" s="143"/>
    </row>
    <row r="84" spans="1:9">
      <c r="A84" s="2"/>
      <c r="B84" s="2"/>
      <c r="C84" s="581"/>
      <c r="D84" s="143"/>
      <c r="E84" s="156"/>
      <c r="F84" s="156"/>
      <c r="G84" s="156"/>
      <c r="H84" s="156"/>
      <c r="I84" s="143"/>
    </row>
    <row r="85" spans="1:9">
      <c r="A85" s="2"/>
      <c r="B85" s="2"/>
      <c r="C85" s="581"/>
      <c r="D85" s="143"/>
      <c r="E85" s="156"/>
      <c r="F85" s="156"/>
      <c r="G85" s="156"/>
      <c r="H85" s="156"/>
      <c r="I85" s="143"/>
    </row>
    <row r="86" spans="1:9">
      <c r="A86" s="2"/>
      <c r="B86" s="2"/>
      <c r="C86" s="581"/>
      <c r="D86" s="143"/>
      <c r="E86" s="156"/>
      <c r="F86" s="156"/>
      <c r="G86" s="156"/>
      <c r="H86" s="156"/>
      <c r="I86" s="143"/>
    </row>
    <row r="87" spans="1:9">
      <c r="A87" s="2"/>
      <c r="B87" s="2"/>
      <c r="C87" s="581"/>
      <c r="D87" s="143"/>
      <c r="E87" s="156"/>
      <c r="F87" s="156"/>
      <c r="G87" s="156"/>
      <c r="H87" s="156"/>
      <c r="I87" s="143"/>
    </row>
    <row r="88" spans="1:9">
      <c r="A88" s="2"/>
      <c r="B88" s="2"/>
      <c r="C88" s="581"/>
      <c r="D88" s="143"/>
      <c r="E88" s="156"/>
      <c r="F88" s="156"/>
      <c r="G88" s="156"/>
      <c r="H88" s="156"/>
      <c r="I88" s="143"/>
    </row>
    <row r="89" spans="1:9">
      <c r="A89" s="2"/>
      <c r="B89" s="2"/>
      <c r="C89" s="581"/>
      <c r="D89" s="143"/>
      <c r="E89" s="156"/>
      <c r="F89" s="156"/>
      <c r="G89" s="156"/>
      <c r="H89" s="156"/>
      <c r="I89" s="143"/>
    </row>
    <row r="90" spans="1:9">
      <c r="A90" s="2"/>
      <c r="B90" s="2"/>
      <c r="C90" s="581"/>
      <c r="D90" s="143"/>
      <c r="E90" s="156"/>
      <c r="F90" s="156"/>
      <c r="G90" s="156"/>
      <c r="H90" s="156"/>
      <c r="I90" s="143"/>
    </row>
    <row r="91" spans="1:9">
      <c r="A91" s="2"/>
      <c r="B91" s="2"/>
      <c r="C91" s="581"/>
      <c r="D91" s="143"/>
      <c r="E91" s="156"/>
      <c r="F91" s="156"/>
      <c r="G91" s="156"/>
      <c r="H91" s="156"/>
      <c r="I91" s="143"/>
    </row>
    <row r="92" spans="1:9">
      <c r="A92" s="2"/>
      <c r="B92" s="2"/>
      <c r="C92" s="581"/>
      <c r="D92" s="143"/>
      <c r="E92" s="156"/>
      <c r="F92" s="156"/>
      <c r="G92" s="156"/>
      <c r="H92" s="156"/>
      <c r="I92" s="143"/>
    </row>
    <row r="93" spans="1:9">
      <c r="A93" s="2"/>
      <c r="B93" s="2"/>
      <c r="C93" s="581"/>
      <c r="D93" s="143"/>
      <c r="E93" s="156"/>
      <c r="F93" s="156"/>
      <c r="G93" s="156"/>
      <c r="H93" s="156"/>
      <c r="I93" s="143"/>
    </row>
    <row r="94" spans="1:9">
      <c r="A94" s="2"/>
      <c r="B94" s="2"/>
      <c r="C94" s="581"/>
      <c r="D94" s="143"/>
      <c r="E94" s="156"/>
      <c r="F94" s="156"/>
      <c r="G94" s="156"/>
      <c r="H94" s="156"/>
      <c r="I94" s="143"/>
    </row>
    <row r="95" spans="1:9">
      <c r="A95" s="2"/>
      <c r="B95" s="2"/>
      <c r="C95" s="581"/>
      <c r="D95" s="143"/>
      <c r="E95" s="156"/>
      <c r="F95" s="156"/>
      <c r="G95" s="156"/>
      <c r="H95" s="156"/>
      <c r="I95" s="143"/>
    </row>
    <row r="96" spans="1:9">
      <c r="A96" s="2"/>
      <c r="B96" s="2"/>
      <c r="C96" s="581"/>
      <c r="D96" s="143"/>
      <c r="E96" s="156"/>
      <c r="F96" s="156"/>
      <c r="G96" s="156"/>
      <c r="H96" s="156"/>
      <c r="I96" s="143"/>
    </row>
    <row r="97" spans="1:9">
      <c r="A97" s="2"/>
      <c r="B97" s="2"/>
      <c r="C97" s="581"/>
      <c r="D97" s="143"/>
      <c r="E97" s="156"/>
      <c r="F97" s="156"/>
      <c r="G97" s="156"/>
      <c r="H97" s="156"/>
      <c r="I97" s="143"/>
    </row>
    <row r="98" spans="1:9">
      <c r="A98" s="2"/>
      <c r="B98" s="2"/>
      <c r="C98" s="581"/>
      <c r="D98" s="143"/>
      <c r="E98" s="156"/>
      <c r="F98" s="156"/>
      <c r="G98" s="156"/>
      <c r="H98" s="156"/>
      <c r="I98" s="143"/>
    </row>
    <row r="99" spans="1:9">
      <c r="A99" s="2"/>
      <c r="B99" s="2"/>
      <c r="C99" s="581"/>
      <c r="D99" s="143"/>
      <c r="E99" s="156"/>
      <c r="F99" s="156"/>
      <c r="G99" s="156"/>
      <c r="H99" s="156"/>
      <c r="I99" s="143"/>
    </row>
    <row r="100" spans="1:9">
      <c r="A100" s="2"/>
      <c r="B100" s="2"/>
      <c r="C100" s="581"/>
      <c r="D100" s="143"/>
      <c r="E100" s="156"/>
      <c r="F100" s="156"/>
      <c r="G100" s="156"/>
      <c r="H100" s="156"/>
      <c r="I100" s="143"/>
    </row>
    <row r="101" spans="1:9">
      <c r="A101" s="2"/>
      <c r="B101" s="2"/>
      <c r="C101" s="581"/>
      <c r="D101" s="143"/>
      <c r="E101" s="156"/>
      <c r="F101" s="156"/>
      <c r="G101" s="156"/>
      <c r="H101" s="156"/>
      <c r="I101" s="143"/>
    </row>
    <row r="102" spans="1:9">
      <c r="A102" s="2"/>
      <c r="B102" s="2"/>
      <c r="C102" s="581"/>
      <c r="D102" s="143"/>
      <c r="E102" s="156"/>
      <c r="F102" s="156"/>
      <c r="G102" s="156"/>
      <c r="H102" s="156"/>
      <c r="I102" s="143"/>
    </row>
    <row r="103" spans="1:9">
      <c r="A103" s="2"/>
      <c r="B103" s="2"/>
      <c r="C103" s="581"/>
      <c r="D103" s="143"/>
      <c r="E103" s="156"/>
      <c r="F103" s="156"/>
      <c r="G103" s="156"/>
      <c r="H103" s="156"/>
      <c r="I103" s="143"/>
    </row>
    <row r="104" spans="1:9">
      <c r="A104" s="2"/>
      <c r="B104" s="2"/>
      <c r="C104" s="581"/>
      <c r="D104" s="143"/>
      <c r="E104" s="156"/>
      <c r="F104" s="156"/>
      <c r="G104" s="156"/>
      <c r="H104" s="156"/>
      <c r="I104" s="143"/>
    </row>
    <row r="105" spans="1:9">
      <c r="A105" s="2"/>
      <c r="B105" s="2"/>
      <c r="C105" s="581"/>
      <c r="D105" s="143"/>
      <c r="E105" s="156"/>
      <c r="F105" s="156"/>
      <c r="G105" s="156"/>
      <c r="H105" s="156"/>
      <c r="I105" s="143"/>
    </row>
    <row r="106" spans="1:9">
      <c r="A106" s="2"/>
      <c r="B106" s="2"/>
      <c r="C106" s="581"/>
      <c r="D106" s="143"/>
      <c r="E106" s="156"/>
      <c r="F106" s="156"/>
      <c r="G106" s="156"/>
      <c r="H106" s="156"/>
      <c r="I106" s="143"/>
    </row>
    <row r="107" spans="1:9">
      <c r="A107" s="2"/>
      <c r="B107" s="2"/>
      <c r="C107" s="581"/>
      <c r="D107" s="143"/>
      <c r="E107" s="156"/>
      <c r="F107" s="156"/>
      <c r="G107" s="156"/>
      <c r="H107" s="156"/>
      <c r="I107" s="143"/>
    </row>
    <row r="108" spans="1:9">
      <c r="A108" s="2"/>
      <c r="B108" s="2"/>
      <c r="C108" s="581"/>
      <c r="D108" s="143"/>
      <c r="E108" s="156"/>
      <c r="F108" s="156"/>
      <c r="G108" s="156"/>
      <c r="H108" s="156"/>
      <c r="I108" s="143"/>
    </row>
    <row r="109" spans="1:9">
      <c r="A109" s="2"/>
      <c r="B109" s="2"/>
      <c r="C109" s="581"/>
      <c r="D109" s="143"/>
      <c r="E109" s="156"/>
      <c r="F109" s="156"/>
      <c r="G109" s="156"/>
      <c r="H109" s="156"/>
      <c r="I109" s="143"/>
    </row>
    <row r="110" spans="1:9">
      <c r="A110" s="2"/>
      <c r="B110" s="2"/>
      <c r="C110" s="581"/>
      <c r="D110" s="143"/>
      <c r="E110" s="156"/>
      <c r="F110" s="156"/>
      <c r="G110" s="156"/>
      <c r="H110" s="156"/>
      <c r="I110" s="143"/>
    </row>
    <row r="111" spans="1:9">
      <c r="A111" s="2"/>
      <c r="B111" s="2"/>
      <c r="C111" s="581"/>
      <c r="D111" s="143"/>
      <c r="E111" s="156"/>
      <c r="F111" s="156"/>
      <c r="G111" s="156"/>
      <c r="H111" s="156"/>
      <c r="I111" s="143"/>
    </row>
    <row r="112" spans="1:9">
      <c r="A112" s="2"/>
      <c r="B112" s="2"/>
      <c r="C112" s="581"/>
      <c r="D112" s="143"/>
      <c r="E112" s="156"/>
      <c r="F112" s="156"/>
      <c r="G112" s="156"/>
      <c r="H112" s="156"/>
      <c r="I112" s="143"/>
    </row>
    <row r="113" spans="1:9">
      <c r="A113" s="2"/>
      <c r="B113" s="2"/>
      <c r="C113" s="581"/>
      <c r="D113" s="143"/>
      <c r="E113" s="156"/>
      <c r="F113" s="156"/>
      <c r="G113" s="156"/>
      <c r="H113" s="156"/>
      <c r="I113" s="143"/>
    </row>
    <row r="114" spans="1:9">
      <c r="A114" s="2"/>
      <c r="B114" s="2"/>
      <c r="C114" s="581"/>
      <c r="D114" s="143"/>
      <c r="E114" s="156"/>
      <c r="F114" s="156"/>
      <c r="G114" s="156"/>
      <c r="H114" s="156"/>
      <c r="I114" s="143"/>
    </row>
    <row r="115" spans="1:9">
      <c r="A115" s="2"/>
      <c r="B115" s="2"/>
      <c r="C115" s="581"/>
      <c r="D115" s="143"/>
      <c r="E115" s="156"/>
      <c r="F115" s="156"/>
      <c r="G115" s="156"/>
      <c r="H115" s="156"/>
      <c r="I115" s="143"/>
    </row>
    <row r="116" spans="1:9">
      <c r="A116" s="2"/>
      <c r="B116" s="2"/>
      <c r="C116" s="581"/>
      <c r="D116" s="143"/>
      <c r="E116" s="156"/>
      <c r="F116" s="156"/>
      <c r="G116" s="156"/>
      <c r="H116" s="156"/>
      <c r="I116" s="143"/>
    </row>
    <row r="117" spans="1:9">
      <c r="A117" s="2"/>
      <c r="B117" s="2"/>
      <c r="C117" s="581"/>
      <c r="D117" s="143"/>
      <c r="E117" s="156"/>
      <c r="F117" s="156"/>
      <c r="G117" s="156"/>
      <c r="H117" s="156"/>
      <c r="I117" s="143"/>
    </row>
    <row r="118" spans="1:9">
      <c r="A118" s="2"/>
      <c r="B118" s="2"/>
      <c r="C118" s="581"/>
      <c r="D118" s="143"/>
      <c r="E118" s="156"/>
      <c r="F118" s="156"/>
      <c r="G118" s="156"/>
      <c r="H118" s="156"/>
      <c r="I118" s="143"/>
    </row>
    <row r="119" spans="1:9">
      <c r="A119" s="2"/>
      <c r="B119" s="2"/>
      <c r="C119" s="581"/>
      <c r="D119" s="143"/>
      <c r="E119" s="156"/>
      <c r="F119" s="156"/>
      <c r="G119" s="156"/>
      <c r="H119" s="156"/>
      <c r="I119" s="143"/>
    </row>
    <row r="120" spans="1:9">
      <c r="A120" s="2"/>
      <c r="B120" s="2"/>
      <c r="C120" s="581"/>
      <c r="D120" s="143"/>
      <c r="E120" s="156"/>
      <c r="F120" s="156"/>
      <c r="G120" s="156"/>
      <c r="H120" s="156"/>
      <c r="I120" s="143"/>
    </row>
    <row r="121" spans="1:9">
      <c r="A121" s="2"/>
      <c r="B121" s="2"/>
      <c r="C121" s="581"/>
      <c r="D121" s="143"/>
      <c r="E121" s="156"/>
      <c r="F121" s="156"/>
      <c r="G121" s="156"/>
      <c r="H121" s="156"/>
      <c r="I121" s="143"/>
    </row>
    <row r="122" spans="1:9">
      <c r="A122" s="2"/>
      <c r="B122" s="2"/>
      <c r="C122" s="581"/>
      <c r="D122" s="143"/>
      <c r="E122" s="156"/>
      <c r="F122" s="156"/>
      <c r="G122" s="156"/>
      <c r="H122" s="156"/>
      <c r="I122" s="143"/>
    </row>
    <row r="123" spans="1:9">
      <c r="A123" s="2"/>
      <c r="B123" s="2"/>
      <c r="C123" s="581"/>
      <c r="D123" s="143"/>
      <c r="E123" s="156"/>
      <c r="F123" s="156"/>
      <c r="G123" s="156"/>
      <c r="H123" s="156"/>
      <c r="I123" s="143"/>
    </row>
    <row r="124" spans="1:9">
      <c r="A124" s="2"/>
      <c r="B124" s="2"/>
      <c r="C124" s="581"/>
      <c r="D124" s="143"/>
      <c r="E124" s="156"/>
      <c r="F124" s="156"/>
      <c r="G124" s="156"/>
      <c r="H124" s="156"/>
      <c r="I124" s="143"/>
    </row>
    <row r="125" spans="1:9">
      <c r="A125" s="2"/>
      <c r="B125" s="2"/>
      <c r="C125" s="581"/>
      <c r="D125" s="143"/>
      <c r="E125" s="156"/>
      <c r="F125" s="156"/>
      <c r="G125" s="156"/>
      <c r="H125" s="156"/>
      <c r="I125" s="143"/>
    </row>
    <row r="126" spans="1:9">
      <c r="A126" s="2"/>
      <c r="B126" s="2"/>
      <c r="C126" s="581"/>
      <c r="D126" s="143"/>
      <c r="E126" s="156"/>
      <c r="F126" s="156"/>
      <c r="G126" s="156"/>
      <c r="H126" s="156"/>
      <c r="I126" s="143"/>
    </row>
    <row r="127" spans="1:9">
      <c r="A127" s="2"/>
      <c r="B127" s="2"/>
      <c r="C127" s="581"/>
      <c r="D127" s="143"/>
      <c r="E127" s="156"/>
      <c r="F127" s="156"/>
      <c r="G127" s="156"/>
      <c r="H127" s="156"/>
      <c r="I127" s="143"/>
    </row>
    <row r="128" spans="1:9">
      <c r="A128" s="2"/>
      <c r="B128" s="2"/>
      <c r="C128" s="581"/>
      <c r="D128" s="143"/>
      <c r="E128" s="156"/>
      <c r="F128" s="156"/>
      <c r="G128" s="156"/>
      <c r="H128" s="156"/>
      <c r="I128" s="143"/>
    </row>
    <row r="129" spans="1:9">
      <c r="A129" s="2"/>
      <c r="B129" s="2"/>
      <c r="C129" s="581"/>
      <c r="D129" s="143"/>
      <c r="E129" s="156"/>
      <c r="F129" s="156"/>
      <c r="G129" s="156"/>
      <c r="H129" s="156"/>
      <c r="I129" s="143"/>
    </row>
    <row r="130" spans="1:9">
      <c r="A130" s="2"/>
      <c r="B130" s="2"/>
      <c r="C130" s="581"/>
      <c r="D130" s="143"/>
      <c r="E130" s="156"/>
      <c r="F130" s="156"/>
      <c r="G130" s="156"/>
      <c r="H130" s="156"/>
      <c r="I130" s="143"/>
    </row>
    <row r="131" spans="1:9">
      <c r="A131" s="2"/>
      <c r="B131" s="2"/>
      <c r="C131" s="581"/>
      <c r="D131" s="143"/>
      <c r="E131" s="156"/>
      <c r="F131" s="156"/>
      <c r="G131" s="156"/>
      <c r="H131" s="156"/>
      <c r="I131" s="143"/>
    </row>
    <row r="132" spans="1:9">
      <c r="A132" s="2"/>
      <c r="B132" s="2"/>
      <c r="C132" s="581"/>
      <c r="D132" s="143"/>
      <c r="E132" s="156"/>
      <c r="F132" s="156"/>
      <c r="G132" s="156"/>
      <c r="H132" s="156"/>
      <c r="I132" s="143"/>
    </row>
    <row r="133" spans="1:9">
      <c r="A133" s="2"/>
      <c r="B133" s="2"/>
      <c r="C133" s="581"/>
      <c r="D133" s="143"/>
      <c r="E133" s="156"/>
      <c r="F133" s="156"/>
      <c r="G133" s="156"/>
      <c r="H133" s="156"/>
      <c r="I133" s="143"/>
    </row>
    <row r="134" spans="1:9">
      <c r="A134" s="2"/>
      <c r="B134" s="2"/>
      <c r="C134" s="581"/>
      <c r="D134" s="143"/>
      <c r="E134" s="156"/>
      <c r="F134" s="156"/>
      <c r="G134" s="156"/>
      <c r="H134" s="156"/>
      <c r="I134" s="143"/>
    </row>
    <row r="135" spans="1:9">
      <c r="A135" s="2"/>
      <c r="B135" s="2"/>
      <c r="C135" s="581"/>
      <c r="D135" s="143"/>
      <c r="E135" s="156"/>
      <c r="F135" s="156"/>
      <c r="G135" s="156"/>
      <c r="H135" s="156"/>
      <c r="I135" s="143"/>
    </row>
    <row r="136" spans="1:9">
      <c r="A136" s="2"/>
      <c r="B136" s="2"/>
      <c r="C136" s="581"/>
      <c r="D136" s="143"/>
      <c r="E136" s="156"/>
      <c r="F136" s="156"/>
      <c r="G136" s="156"/>
      <c r="H136" s="156"/>
      <c r="I136" s="143"/>
    </row>
    <row r="137" spans="1:9">
      <c r="A137" s="2"/>
      <c r="B137" s="2"/>
      <c r="C137" s="581"/>
      <c r="D137" s="143"/>
      <c r="E137" s="156"/>
      <c r="F137" s="156"/>
      <c r="G137" s="156"/>
      <c r="H137" s="156"/>
      <c r="I137" s="143"/>
    </row>
    <row r="138" spans="1:9">
      <c r="A138" s="2"/>
      <c r="B138" s="2"/>
      <c r="C138" s="581"/>
      <c r="D138" s="143"/>
      <c r="E138" s="156"/>
      <c r="F138" s="156"/>
      <c r="G138" s="156"/>
      <c r="H138" s="156"/>
      <c r="I138" s="143"/>
    </row>
    <row r="139" spans="1:9">
      <c r="A139" s="2"/>
      <c r="B139" s="2"/>
      <c r="C139" s="581"/>
      <c r="D139" s="143"/>
      <c r="E139" s="156"/>
      <c r="F139" s="156"/>
      <c r="G139" s="156"/>
      <c r="H139" s="156"/>
      <c r="I139" s="143"/>
    </row>
    <row r="140" spans="1:9">
      <c r="A140" s="2"/>
      <c r="B140" s="2"/>
      <c r="C140" s="581"/>
      <c r="D140" s="143"/>
      <c r="E140" s="156"/>
      <c r="F140" s="156"/>
      <c r="G140" s="156"/>
      <c r="H140" s="156"/>
      <c r="I140" s="143"/>
    </row>
    <row r="141" spans="1:9">
      <c r="A141" s="2"/>
      <c r="B141" s="2"/>
      <c r="C141" s="581"/>
      <c r="D141" s="143"/>
      <c r="E141" s="156"/>
      <c r="F141" s="156"/>
      <c r="G141" s="156"/>
      <c r="H141" s="156"/>
      <c r="I141" s="143"/>
    </row>
    <row r="142" spans="1:9">
      <c r="A142" s="2"/>
      <c r="B142" s="2"/>
      <c r="C142" s="581"/>
      <c r="D142" s="143"/>
      <c r="E142" s="156"/>
      <c r="F142" s="156"/>
      <c r="G142" s="156"/>
      <c r="H142" s="156"/>
      <c r="I142" s="143"/>
    </row>
    <row r="143" spans="1:9">
      <c r="A143" s="2"/>
      <c r="B143" s="2"/>
      <c r="C143" s="581"/>
      <c r="D143" s="143"/>
      <c r="E143" s="156"/>
      <c r="F143" s="156"/>
      <c r="G143" s="156"/>
      <c r="H143" s="156"/>
      <c r="I143" s="143"/>
    </row>
    <row r="144" spans="1:9">
      <c r="A144" s="2"/>
      <c r="B144" s="2"/>
      <c r="C144" s="581"/>
      <c r="D144" s="143"/>
      <c r="E144" s="156"/>
      <c r="F144" s="156"/>
      <c r="G144" s="156"/>
      <c r="H144" s="156"/>
      <c r="I144" s="143"/>
    </row>
    <row r="145" spans="1:9">
      <c r="A145" s="2"/>
      <c r="B145" s="2"/>
      <c r="C145" s="581"/>
      <c r="D145" s="143"/>
      <c r="E145" s="156"/>
      <c r="F145" s="156"/>
      <c r="G145" s="156"/>
      <c r="H145" s="156"/>
      <c r="I145" s="143"/>
    </row>
    <row r="146" spans="1:9">
      <c r="A146" s="2"/>
      <c r="B146" s="2"/>
      <c r="C146" s="581"/>
      <c r="D146" s="143"/>
      <c r="E146" s="156"/>
      <c r="F146" s="156"/>
      <c r="G146" s="156"/>
      <c r="H146" s="156"/>
      <c r="I146" s="143"/>
    </row>
    <row r="147" spans="1:9">
      <c r="A147" s="2"/>
      <c r="B147" s="2"/>
      <c r="C147" s="581"/>
      <c r="D147" s="143"/>
      <c r="E147" s="156"/>
      <c r="F147" s="156"/>
      <c r="G147" s="156"/>
      <c r="H147" s="156"/>
      <c r="I147" s="143"/>
    </row>
    <row r="148" spans="1:9">
      <c r="A148" s="2"/>
      <c r="B148" s="2"/>
      <c r="C148" s="581"/>
      <c r="D148" s="143"/>
      <c r="E148" s="156"/>
      <c r="F148" s="156"/>
      <c r="G148" s="156"/>
      <c r="H148" s="156"/>
      <c r="I148" s="143"/>
    </row>
    <row r="149" spans="1:9">
      <c r="A149" s="2"/>
      <c r="B149" s="2"/>
      <c r="C149" s="581"/>
      <c r="D149" s="143"/>
      <c r="E149" s="156"/>
      <c r="F149" s="156"/>
      <c r="G149" s="156"/>
      <c r="H149" s="156"/>
      <c r="I149" s="143"/>
    </row>
    <row r="150" spans="1:9">
      <c r="A150" s="2"/>
      <c r="B150" s="2"/>
      <c r="C150" s="581"/>
      <c r="D150" s="143"/>
      <c r="E150" s="156"/>
      <c r="F150" s="156"/>
      <c r="G150" s="156"/>
      <c r="H150" s="156"/>
      <c r="I150" s="143"/>
    </row>
    <row r="151" spans="1:9">
      <c r="A151" s="2"/>
      <c r="B151" s="2"/>
      <c r="C151" s="581"/>
      <c r="D151" s="143"/>
      <c r="E151" s="156"/>
      <c r="F151" s="156"/>
      <c r="G151" s="156"/>
      <c r="H151" s="156"/>
      <c r="I151" s="143"/>
    </row>
    <row r="152" spans="1:9">
      <c r="A152" s="2"/>
      <c r="B152" s="2"/>
      <c r="C152" s="581"/>
      <c r="D152" s="143"/>
      <c r="E152" s="156"/>
      <c r="F152" s="156"/>
      <c r="G152" s="156"/>
      <c r="H152" s="156"/>
      <c r="I152" s="143"/>
    </row>
    <row r="153" spans="1:9">
      <c r="A153" s="2"/>
      <c r="B153" s="2"/>
      <c r="C153" s="581"/>
      <c r="D153" s="143"/>
      <c r="E153" s="156"/>
      <c r="F153" s="156"/>
      <c r="G153" s="156"/>
      <c r="H153" s="156"/>
      <c r="I153" s="143"/>
    </row>
    <row r="154" spans="1:9">
      <c r="A154" s="2"/>
      <c r="B154" s="2"/>
      <c r="C154" s="581"/>
      <c r="D154" s="143"/>
      <c r="E154" s="156"/>
      <c r="F154" s="156"/>
      <c r="G154" s="156"/>
      <c r="H154" s="156"/>
      <c r="I154" s="143"/>
    </row>
    <row r="155" spans="1:9">
      <c r="A155" s="2"/>
      <c r="B155" s="2"/>
      <c r="C155" s="581"/>
      <c r="D155" s="143"/>
      <c r="E155" s="156"/>
      <c r="F155" s="156"/>
      <c r="G155" s="156"/>
      <c r="H155" s="156"/>
      <c r="I155" s="143"/>
    </row>
    <row r="156" spans="1:9">
      <c r="A156" s="2"/>
      <c r="B156" s="2"/>
      <c r="C156" s="581"/>
      <c r="D156" s="143"/>
      <c r="E156" s="156"/>
      <c r="F156" s="156"/>
      <c r="G156" s="156"/>
      <c r="H156" s="156"/>
      <c r="I156" s="143"/>
    </row>
    <row r="157" spans="1:9">
      <c r="A157" s="2"/>
      <c r="B157" s="2"/>
      <c r="C157" s="581"/>
      <c r="D157" s="143"/>
      <c r="E157" s="156"/>
      <c r="F157" s="156"/>
      <c r="G157" s="156"/>
      <c r="H157" s="156"/>
      <c r="I157" s="143"/>
    </row>
    <row r="158" spans="1:9">
      <c r="A158" s="2"/>
      <c r="B158" s="2"/>
      <c r="C158" s="581"/>
      <c r="D158" s="143"/>
      <c r="E158" s="156"/>
      <c r="F158" s="156"/>
      <c r="G158" s="156"/>
      <c r="H158" s="156"/>
      <c r="I158" s="143"/>
    </row>
    <row r="159" spans="1:9">
      <c r="A159" s="2"/>
      <c r="B159" s="2"/>
      <c r="C159" s="581"/>
      <c r="D159" s="143"/>
      <c r="E159" s="156"/>
      <c r="F159" s="156"/>
      <c r="G159" s="156"/>
      <c r="H159" s="156"/>
      <c r="I159" s="143"/>
    </row>
    <row r="160" spans="1:9">
      <c r="A160" s="2"/>
      <c r="B160" s="2"/>
      <c r="C160" s="581"/>
      <c r="D160" s="143"/>
      <c r="E160" s="156"/>
      <c r="F160" s="156"/>
      <c r="G160" s="156"/>
      <c r="H160" s="156"/>
      <c r="I160" s="143"/>
    </row>
    <row r="161" spans="1:9">
      <c r="A161" s="2"/>
      <c r="B161" s="2"/>
      <c r="C161" s="581"/>
      <c r="D161" s="143"/>
      <c r="E161" s="156"/>
      <c r="F161" s="156"/>
      <c r="G161" s="156"/>
      <c r="H161" s="156"/>
      <c r="I161" s="143"/>
    </row>
    <row r="162" spans="1:9">
      <c r="A162" s="2"/>
      <c r="B162" s="2"/>
      <c r="C162" s="581"/>
      <c r="D162" s="143"/>
      <c r="E162" s="156"/>
      <c r="F162" s="156"/>
      <c r="G162" s="156"/>
      <c r="H162" s="156"/>
      <c r="I162" s="143"/>
    </row>
    <row r="163" spans="1:9">
      <c r="A163" s="2"/>
      <c r="B163" s="2"/>
      <c r="C163" s="581"/>
      <c r="D163" s="143"/>
      <c r="E163" s="156"/>
      <c r="F163" s="156"/>
      <c r="G163" s="156"/>
      <c r="H163" s="156"/>
      <c r="I163" s="143"/>
    </row>
    <row r="164" spans="1:9">
      <c r="A164" s="2"/>
      <c r="B164" s="2"/>
      <c r="C164" s="581"/>
      <c r="D164" s="143"/>
      <c r="E164" s="156"/>
      <c r="F164" s="156"/>
      <c r="G164" s="156"/>
      <c r="H164" s="156"/>
      <c r="I164" s="143"/>
    </row>
    <row r="165" spans="1:9">
      <c r="A165" s="2"/>
      <c r="B165" s="2"/>
      <c r="C165" s="581"/>
      <c r="D165" s="143"/>
      <c r="E165" s="156"/>
      <c r="F165" s="156"/>
      <c r="G165" s="156"/>
      <c r="H165" s="156"/>
      <c r="I165" s="143"/>
    </row>
    <row r="166" spans="1:9">
      <c r="A166" s="2"/>
      <c r="B166" s="2"/>
      <c r="C166" s="581"/>
      <c r="D166" s="143"/>
      <c r="E166" s="156"/>
      <c r="F166" s="156"/>
      <c r="G166" s="156"/>
      <c r="H166" s="156"/>
      <c r="I166" s="143"/>
    </row>
    <row r="167" spans="1:9">
      <c r="A167" s="2"/>
      <c r="B167" s="2"/>
      <c r="C167" s="581"/>
      <c r="D167" s="143"/>
      <c r="E167" s="156"/>
      <c r="F167" s="156"/>
      <c r="G167" s="156"/>
      <c r="H167" s="156"/>
      <c r="I167" s="143"/>
    </row>
    <row r="168" spans="1:9">
      <c r="A168" s="2"/>
      <c r="B168" s="2"/>
      <c r="C168" s="581"/>
      <c r="D168" s="143"/>
      <c r="E168" s="156"/>
      <c r="F168" s="156"/>
      <c r="G168" s="156"/>
      <c r="H168" s="156"/>
      <c r="I168" s="143"/>
    </row>
    <row r="169" spans="1:9">
      <c r="A169" s="2"/>
      <c r="B169" s="2"/>
      <c r="C169" s="581"/>
      <c r="D169" s="143"/>
      <c r="E169" s="156"/>
      <c r="F169" s="156"/>
      <c r="G169" s="156"/>
      <c r="H169" s="156"/>
      <c r="I169" s="143"/>
    </row>
    <row r="170" spans="1:9">
      <c r="A170" s="2"/>
      <c r="B170" s="2"/>
      <c r="C170" s="581"/>
      <c r="D170" s="143"/>
      <c r="E170" s="156"/>
      <c r="F170" s="156"/>
      <c r="G170" s="156"/>
      <c r="H170" s="156"/>
      <c r="I170" s="143"/>
    </row>
    <row r="171" spans="1:9">
      <c r="A171" s="2"/>
      <c r="B171" s="2"/>
      <c r="C171" s="581"/>
      <c r="D171" s="143"/>
      <c r="E171" s="156"/>
      <c r="F171" s="156"/>
      <c r="G171" s="156"/>
      <c r="H171" s="156"/>
      <c r="I171" s="143"/>
    </row>
    <row r="172" spans="1:9">
      <c r="A172" s="2"/>
      <c r="B172" s="2"/>
      <c r="C172" s="581"/>
      <c r="D172" s="143"/>
      <c r="E172" s="156"/>
      <c r="F172" s="156"/>
      <c r="G172" s="156"/>
      <c r="H172" s="156"/>
      <c r="I172" s="143"/>
    </row>
    <row r="173" spans="1:9">
      <c r="A173" s="2"/>
      <c r="B173" s="2"/>
      <c r="C173" s="581"/>
      <c r="D173" s="143"/>
      <c r="E173" s="156"/>
      <c r="F173" s="156"/>
      <c r="G173" s="156"/>
      <c r="H173" s="156"/>
      <c r="I173" s="143"/>
    </row>
    <row r="174" spans="1:9">
      <c r="A174" s="2"/>
      <c r="B174" s="2"/>
      <c r="C174" s="581"/>
      <c r="D174" s="143"/>
      <c r="E174" s="156"/>
      <c r="F174" s="156"/>
      <c r="G174" s="156"/>
      <c r="H174" s="156"/>
      <c r="I174" s="143"/>
    </row>
    <row r="175" spans="1:9">
      <c r="A175" s="2"/>
      <c r="B175" s="2"/>
      <c r="C175" s="581"/>
      <c r="D175" s="143"/>
      <c r="E175" s="156"/>
      <c r="F175" s="156"/>
      <c r="G175" s="156"/>
      <c r="H175" s="156"/>
      <c r="I175" s="143"/>
    </row>
    <row r="176" spans="1:9">
      <c r="A176" s="2"/>
      <c r="B176" s="2"/>
      <c r="C176" s="581"/>
      <c r="D176" s="143"/>
      <c r="E176" s="156"/>
      <c r="F176" s="156"/>
      <c r="G176" s="156"/>
      <c r="H176" s="156"/>
      <c r="I176" s="143"/>
    </row>
    <row r="177" spans="1:9">
      <c r="A177" s="2"/>
      <c r="B177" s="2"/>
      <c r="C177" s="581"/>
      <c r="D177" s="143"/>
      <c r="E177" s="156"/>
      <c r="F177" s="156"/>
      <c r="G177" s="156"/>
      <c r="H177" s="156"/>
      <c r="I177" s="143"/>
    </row>
    <row r="178" spans="1:9">
      <c r="A178" s="2"/>
      <c r="B178" s="2"/>
      <c r="C178" s="581"/>
      <c r="D178" s="143"/>
      <c r="E178" s="156"/>
      <c r="F178" s="156"/>
      <c r="G178" s="156"/>
      <c r="H178" s="156"/>
      <c r="I178" s="143"/>
    </row>
    <row r="179" spans="1:9">
      <c r="A179" s="2"/>
      <c r="B179" s="2"/>
      <c r="C179" s="581"/>
      <c r="D179" s="143"/>
      <c r="E179" s="156"/>
      <c r="F179" s="156"/>
      <c r="G179" s="156"/>
      <c r="H179" s="156"/>
      <c r="I179" s="143"/>
    </row>
    <row r="180" spans="1:9">
      <c r="A180" s="2"/>
      <c r="B180" s="2"/>
      <c r="C180" s="581"/>
      <c r="D180" s="143"/>
      <c r="E180" s="156"/>
      <c r="F180" s="156"/>
      <c r="G180" s="156"/>
      <c r="H180" s="156"/>
      <c r="I180" s="143"/>
    </row>
    <row r="181" spans="1:9">
      <c r="A181" s="2"/>
      <c r="B181" s="2"/>
      <c r="C181" s="581"/>
      <c r="D181" s="143"/>
      <c r="E181" s="156"/>
      <c r="F181" s="156"/>
      <c r="G181" s="156"/>
      <c r="H181" s="156"/>
      <c r="I181" s="143"/>
    </row>
    <row r="182" spans="1:9">
      <c r="A182" s="2"/>
      <c r="B182" s="2"/>
      <c r="C182" s="581"/>
      <c r="D182" s="143"/>
      <c r="E182" s="156"/>
      <c r="F182" s="156"/>
      <c r="G182" s="156"/>
      <c r="H182" s="156"/>
      <c r="I182" s="143"/>
    </row>
    <row r="183" spans="1:9">
      <c r="A183" s="2"/>
      <c r="B183" s="2"/>
      <c r="C183" s="581"/>
      <c r="D183" s="143"/>
      <c r="E183" s="156"/>
      <c r="F183" s="156"/>
      <c r="G183" s="156"/>
      <c r="H183" s="156"/>
      <c r="I183" s="143"/>
    </row>
    <row r="184" spans="1:9">
      <c r="A184" s="2"/>
      <c r="B184" s="2"/>
      <c r="C184" s="581"/>
      <c r="D184" s="143"/>
      <c r="E184" s="156"/>
      <c r="F184" s="156"/>
      <c r="G184" s="156"/>
      <c r="H184" s="156"/>
      <c r="I184" s="143"/>
    </row>
    <row r="185" spans="1:9">
      <c r="A185" s="2"/>
      <c r="B185" s="2"/>
      <c r="C185" s="581"/>
      <c r="D185" s="143"/>
      <c r="E185" s="156"/>
      <c r="F185" s="156"/>
      <c r="G185" s="156"/>
      <c r="H185" s="156"/>
      <c r="I185" s="143"/>
    </row>
    <row r="186" spans="1:9">
      <c r="A186" s="2"/>
      <c r="B186" s="2"/>
      <c r="C186" s="581"/>
      <c r="D186" s="143"/>
      <c r="E186" s="156"/>
      <c r="F186" s="156"/>
      <c r="G186" s="156"/>
      <c r="H186" s="156"/>
      <c r="I186" s="143"/>
    </row>
    <row r="187" spans="1:9">
      <c r="A187" s="2"/>
      <c r="B187" s="2"/>
      <c r="C187" s="581"/>
      <c r="D187" s="143"/>
      <c r="E187" s="156"/>
      <c r="F187" s="156"/>
      <c r="G187" s="156"/>
      <c r="H187" s="156"/>
      <c r="I187" s="143"/>
    </row>
    <row r="188" spans="1:9">
      <c r="A188" s="2"/>
      <c r="B188" s="2"/>
      <c r="C188" s="581"/>
      <c r="D188" s="143"/>
      <c r="E188" s="156"/>
      <c r="F188" s="156"/>
      <c r="G188" s="156"/>
      <c r="H188" s="156"/>
      <c r="I188" s="143"/>
    </row>
    <row r="189" spans="1:9">
      <c r="A189" s="2"/>
      <c r="B189" s="2"/>
      <c r="C189" s="581"/>
      <c r="D189" s="143"/>
      <c r="E189" s="156"/>
      <c r="F189" s="156"/>
      <c r="G189" s="156"/>
      <c r="H189" s="156"/>
      <c r="I189" s="143"/>
    </row>
    <row r="190" spans="1:9">
      <c r="A190" s="2"/>
      <c r="B190" s="2"/>
      <c r="C190" s="581"/>
      <c r="D190" s="143"/>
      <c r="E190" s="156"/>
      <c r="F190" s="156"/>
      <c r="G190" s="156"/>
      <c r="H190" s="156"/>
      <c r="I190" s="143"/>
    </row>
    <row r="191" spans="1:9">
      <c r="A191" s="2"/>
      <c r="B191" s="2"/>
      <c r="C191" s="581"/>
      <c r="D191" s="143"/>
      <c r="E191" s="156"/>
      <c r="F191" s="156"/>
      <c r="G191" s="156"/>
      <c r="H191" s="156"/>
      <c r="I191" s="143"/>
    </row>
    <row r="192" spans="1:9">
      <c r="A192" s="2"/>
      <c r="B192" s="2"/>
      <c r="C192" s="581"/>
      <c r="D192" s="143"/>
      <c r="E192" s="156"/>
      <c r="F192" s="156"/>
      <c r="G192" s="156"/>
      <c r="H192" s="156"/>
      <c r="I192" s="143"/>
    </row>
    <row r="193" spans="1:9">
      <c r="A193" s="2"/>
      <c r="B193" s="2"/>
      <c r="C193" s="581"/>
      <c r="D193" s="143"/>
      <c r="E193" s="156"/>
      <c r="F193" s="156"/>
      <c r="G193" s="156"/>
      <c r="H193" s="156"/>
      <c r="I193" s="143"/>
    </row>
    <row r="194" spans="1:9">
      <c r="A194" s="2"/>
      <c r="B194" s="2"/>
      <c r="C194" s="581"/>
      <c r="D194" s="143"/>
      <c r="E194" s="156"/>
      <c r="F194" s="156"/>
      <c r="G194" s="156"/>
      <c r="H194" s="156"/>
      <c r="I194" s="143"/>
    </row>
    <row r="195" spans="1:9">
      <c r="A195" s="2"/>
      <c r="B195" s="2"/>
      <c r="C195" s="581"/>
      <c r="D195" s="143"/>
      <c r="E195" s="156"/>
      <c r="F195" s="156"/>
      <c r="G195" s="156"/>
      <c r="H195" s="156"/>
      <c r="I195" s="143"/>
    </row>
    <row r="196" spans="1:9">
      <c r="A196" s="2"/>
      <c r="B196" s="2"/>
      <c r="C196" s="581"/>
      <c r="D196" s="143"/>
      <c r="E196" s="156"/>
      <c r="F196" s="156"/>
      <c r="G196" s="156"/>
      <c r="H196" s="156"/>
      <c r="I196" s="143"/>
    </row>
    <row r="197" spans="1:9">
      <c r="A197" s="2"/>
      <c r="B197" s="2"/>
      <c r="C197" s="581"/>
      <c r="D197" s="143"/>
      <c r="E197" s="156"/>
      <c r="F197" s="156"/>
      <c r="G197" s="156"/>
      <c r="H197" s="156"/>
      <c r="I197" s="143"/>
    </row>
    <row r="198" spans="1:9">
      <c r="A198" s="2"/>
      <c r="B198" s="2"/>
      <c r="C198" s="581"/>
      <c r="D198" s="143"/>
      <c r="E198" s="156"/>
      <c r="F198" s="156"/>
      <c r="G198" s="156"/>
      <c r="H198" s="156"/>
      <c r="I198" s="143"/>
    </row>
    <row r="199" spans="1:9">
      <c r="A199" s="2"/>
      <c r="B199" s="2"/>
      <c r="C199" s="581"/>
      <c r="D199" s="143"/>
      <c r="E199" s="156"/>
      <c r="F199" s="156"/>
      <c r="G199" s="156"/>
      <c r="H199" s="156"/>
      <c r="I199" s="143"/>
    </row>
    <row r="200" spans="1:9">
      <c r="A200" s="2"/>
      <c r="B200" s="2"/>
      <c r="C200" s="581"/>
      <c r="D200" s="143"/>
      <c r="E200" s="156"/>
      <c r="F200" s="156"/>
      <c r="G200" s="156"/>
      <c r="H200" s="156"/>
      <c r="I200" s="143"/>
    </row>
    <row r="201" spans="1:9">
      <c r="A201" s="2"/>
      <c r="B201" s="2"/>
      <c r="C201" s="581"/>
      <c r="D201" s="143"/>
      <c r="E201" s="156"/>
      <c r="F201" s="156"/>
      <c r="G201" s="156"/>
      <c r="H201" s="156"/>
      <c r="I201" s="143"/>
    </row>
    <row r="202" spans="1:9">
      <c r="A202" s="2"/>
      <c r="B202" s="2"/>
      <c r="C202" s="581"/>
      <c r="D202" s="143"/>
      <c r="E202" s="156"/>
      <c r="F202" s="156"/>
      <c r="G202" s="156"/>
      <c r="H202" s="156"/>
      <c r="I202" s="143"/>
    </row>
    <row r="203" spans="1:9">
      <c r="A203" s="2"/>
      <c r="B203" s="2"/>
      <c r="C203" s="581"/>
      <c r="D203" s="143"/>
      <c r="E203" s="156"/>
      <c r="F203" s="156"/>
      <c r="G203" s="156"/>
      <c r="H203" s="156"/>
      <c r="I203" s="143"/>
    </row>
    <row r="204" spans="1:9">
      <c r="A204" s="2"/>
      <c r="B204" s="2"/>
      <c r="C204" s="581"/>
      <c r="D204" s="143"/>
      <c r="E204" s="156"/>
      <c r="F204" s="156"/>
      <c r="G204" s="156"/>
      <c r="H204" s="156"/>
      <c r="I204" s="143"/>
    </row>
    <row r="205" spans="1:9">
      <c r="A205" s="2"/>
      <c r="B205" s="2"/>
      <c r="C205" s="581"/>
      <c r="D205" s="143"/>
      <c r="E205" s="156"/>
      <c r="F205" s="156"/>
      <c r="G205" s="156"/>
      <c r="H205" s="156"/>
      <c r="I205" s="143"/>
    </row>
    <row r="206" spans="1:9">
      <c r="A206" s="2"/>
      <c r="B206" s="2"/>
      <c r="C206" s="581"/>
      <c r="D206" s="143"/>
      <c r="E206" s="156"/>
      <c r="F206" s="156"/>
      <c r="G206" s="156"/>
      <c r="H206" s="156"/>
      <c r="I206" s="143"/>
    </row>
    <row r="207" spans="1:9">
      <c r="A207" s="2"/>
      <c r="B207" s="2"/>
      <c r="C207" s="581"/>
      <c r="D207" s="143"/>
      <c r="E207" s="156"/>
      <c r="F207" s="156"/>
      <c r="G207" s="156"/>
      <c r="H207" s="156"/>
      <c r="I207" s="143"/>
    </row>
    <row r="208" spans="1:9">
      <c r="A208" s="2"/>
      <c r="B208" s="2"/>
      <c r="C208" s="581"/>
      <c r="D208" s="143"/>
      <c r="E208" s="156"/>
      <c r="F208" s="156"/>
      <c r="G208" s="156"/>
      <c r="H208" s="156"/>
      <c r="I208" s="143"/>
    </row>
    <row r="209" spans="1:9">
      <c r="A209" s="2"/>
      <c r="B209" s="2"/>
      <c r="C209" s="581"/>
      <c r="D209" s="143"/>
      <c r="E209" s="156"/>
      <c r="F209" s="156"/>
      <c r="G209" s="156"/>
      <c r="H209" s="156"/>
      <c r="I209" s="143"/>
    </row>
    <row r="210" spans="1:9">
      <c r="A210" s="2"/>
      <c r="B210" s="2"/>
      <c r="C210" s="581"/>
      <c r="D210" s="143"/>
      <c r="E210" s="156"/>
      <c r="F210" s="156"/>
      <c r="G210" s="156"/>
      <c r="H210" s="156"/>
      <c r="I210" s="143"/>
    </row>
    <row r="211" spans="1:9">
      <c r="A211" s="2"/>
      <c r="B211" s="2"/>
      <c r="C211" s="581"/>
      <c r="D211" s="143"/>
      <c r="E211" s="156"/>
      <c r="F211" s="156"/>
      <c r="G211" s="156"/>
      <c r="H211" s="156"/>
      <c r="I211" s="143"/>
    </row>
    <row r="212" spans="1:9">
      <c r="A212" s="2"/>
      <c r="B212" s="2"/>
      <c r="C212" s="581"/>
      <c r="D212" s="143"/>
      <c r="E212" s="156"/>
      <c r="F212" s="156"/>
      <c r="G212" s="156"/>
      <c r="H212" s="156"/>
      <c r="I212" s="143"/>
    </row>
    <row r="213" spans="1:9">
      <c r="A213" s="2"/>
      <c r="B213" s="2"/>
      <c r="C213" s="581"/>
      <c r="D213" s="143"/>
      <c r="E213" s="156"/>
      <c r="F213" s="156"/>
      <c r="G213" s="156"/>
      <c r="H213" s="156"/>
      <c r="I213" s="143"/>
    </row>
    <row r="214" spans="1:9">
      <c r="A214" s="2"/>
      <c r="B214" s="2"/>
      <c r="C214" s="581"/>
      <c r="D214" s="143"/>
      <c r="E214" s="156"/>
      <c r="F214" s="156"/>
      <c r="G214" s="156"/>
      <c r="H214" s="156"/>
      <c r="I214" s="143"/>
    </row>
    <row r="215" spans="1:9">
      <c r="A215" s="2"/>
      <c r="B215" s="2"/>
      <c r="C215" s="581"/>
      <c r="D215" s="143"/>
      <c r="E215" s="156"/>
      <c r="F215" s="156"/>
      <c r="G215" s="156"/>
      <c r="H215" s="156"/>
      <c r="I215" s="143"/>
    </row>
    <row r="216" spans="1:9">
      <c r="A216" s="2"/>
      <c r="B216" s="2"/>
      <c r="C216" s="581"/>
      <c r="D216" s="143"/>
      <c r="E216" s="156"/>
      <c r="F216" s="156"/>
      <c r="G216" s="156"/>
      <c r="H216" s="156"/>
      <c r="I216" s="143"/>
    </row>
    <row r="217" spans="1:9">
      <c r="A217" s="2"/>
      <c r="B217" s="2"/>
      <c r="C217" s="581"/>
      <c r="D217" s="143"/>
      <c r="E217" s="156"/>
      <c r="F217" s="156"/>
      <c r="G217" s="156"/>
      <c r="H217" s="156"/>
      <c r="I217" s="143"/>
    </row>
    <row r="218" spans="1:9">
      <c r="A218" s="2"/>
      <c r="B218" s="2"/>
      <c r="C218" s="581"/>
      <c r="D218" s="143"/>
      <c r="E218" s="156"/>
      <c r="F218" s="156"/>
      <c r="G218" s="156"/>
      <c r="H218" s="156"/>
      <c r="I218" s="143"/>
    </row>
    <row r="219" spans="1:9">
      <c r="A219" s="2"/>
      <c r="B219" s="2"/>
      <c r="C219" s="581"/>
      <c r="D219" s="143"/>
      <c r="E219" s="156"/>
      <c r="F219" s="156"/>
      <c r="G219" s="156"/>
      <c r="H219" s="156"/>
      <c r="I219" s="143"/>
    </row>
    <row r="220" spans="1:9">
      <c r="A220" s="2"/>
      <c r="B220" s="2"/>
      <c r="C220" s="581"/>
      <c r="D220" s="143"/>
      <c r="E220" s="156"/>
      <c r="F220" s="156"/>
      <c r="G220" s="156"/>
      <c r="H220" s="156"/>
      <c r="I220" s="143"/>
    </row>
    <row r="221" spans="1:9">
      <c r="A221" s="2"/>
      <c r="B221" s="2"/>
      <c r="C221" s="581"/>
      <c r="D221" s="143"/>
      <c r="E221" s="156"/>
      <c r="F221" s="156"/>
      <c r="G221" s="156"/>
      <c r="H221" s="156"/>
      <c r="I221" s="143"/>
    </row>
    <row r="222" spans="1:9">
      <c r="A222" s="2"/>
      <c r="B222" s="2"/>
      <c r="C222" s="581"/>
      <c r="D222" s="143"/>
      <c r="E222" s="156"/>
      <c r="F222" s="156"/>
      <c r="G222" s="156"/>
      <c r="H222" s="156"/>
      <c r="I222" s="143"/>
    </row>
    <row r="223" spans="1:9">
      <c r="A223" s="2"/>
      <c r="B223" s="2"/>
      <c r="C223" s="581"/>
      <c r="D223" s="143"/>
      <c r="E223" s="156"/>
      <c r="F223" s="156"/>
      <c r="G223" s="156"/>
      <c r="H223" s="156"/>
      <c r="I223" s="143"/>
    </row>
    <row r="224" spans="1:9">
      <c r="A224" s="2"/>
      <c r="B224" s="2"/>
      <c r="C224" s="581"/>
      <c r="D224" s="143"/>
      <c r="E224" s="156"/>
      <c r="F224" s="156"/>
      <c r="G224" s="156"/>
      <c r="H224" s="156"/>
      <c r="I224" s="143"/>
    </row>
    <row r="225" spans="1:9">
      <c r="A225" s="2"/>
      <c r="B225" s="2"/>
      <c r="C225" s="581"/>
      <c r="D225" s="143"/>
      <c r="E225" s="156"/>
      <c r="F225" s="156"/>
      <c r="G225" s="156"/>
      <c r="H225" s="156"/>
      <c r="I225" s="143"/>
    </row>
    <row r="226" spans="1:9">
      <c r="A226" s="2"/>
      <c r="B226" s="2"/>
      <c r="C226" s="581"/>
      <c r="D226" s="143"/>
      <c r="E226" s="156"/>
      <c r="F226" s="156"/>
      <c r="G226" s="156"/>
      <c r="H226" s="156"/>
      <c r="I226" s="143"/>
    </row>
    <row r="227" spans="1:9">
      <c r="A227" s="2"/>
      <c r="B227" s="2"/>
      <c r="C227" s="581"/>
      <c r="D227" s="143"/>
      <c r="E227" s="156"/>
      <c r="F227" s="156"/>
      <c r="G227" s="156"/>
      <c r="H227" s="156"/>
      <c r="I227" s="143"/>
    </row>
    <row r="228" spans="1:9">
      <c r="A228" s="2"/>
      <c r="B228" s="2"/>
      <c r="C228" s="581"/>
      <c r="D228" s="143"/>
      <c r="E228" s="156"/>
      <c r="F228" s="156"/>
      <c r="G228" s="156"/>
      <c r="H228" s="156"/>
      <c r="I228" s="143"/>
    </row>
    <row r="229" spans="1:9">
      <c r="A229" s="2"/>
      <c r="B229" s="2"/>
      <c r="C229" s="581"/>
      <c r="D229" s="143"/>
      <c r="E229" s="156"/>
      <c r="F229" s="156"/>
      <c r="G229" s="156"/>
      <c r="H229" s="156"/>
      <c r="I229" s="143"/>
    </row>
    <row r="230" spans="1:9">
      <c r="A230" s="2"/>
      <c r="B230" s="2"/>
      <c r="C230" s="581"/>
      <c r="D230" s="143"/>
      <c r="E230" s="156"/>
      <c r="F230" s="156"/>
      <c r="G230" s="156"/>
      <c r="H230" s="156"/>
      <c r="I230" s="143"/>
    </row>
    <row r="231" spans="1:9">
      <c r="A231" s="2"/>
      <c r="B231" s="2"/>
      <c r="C231" s="581"/>
      <c r="D231" s="143"/>
      <c r="E231" s="156"/>
      <c r="F231" s="156"/>
      <c r="G231" s="156"/>
      <c r="H231" s="156"/>
      <c r="I231" s="143"/>
    </row>
    <row r="232" spans="1:9">
      <c r="A232" s="2"/>
      <c r="B232" s="2"/>
      <c r="C232" s="581"/>
      <c r="D232" s="143"/>
      <c r="E232" s="156"/>
      <c r="F232" s="156"/>
      <c r="G232" s="156"/>
      <c r="H232" s="156"/>
      <c r="I232" s="143"/>
    </row>
    <row r="233" spans="1:9">
      <c r="A233" s="2"/>
      <c r="B233" s="2"/>
      <c r="C233" s="581"/>
      <c r="D233" s="143"/>
      <c r="E233" s="156"/>
      <c r="F233" s="156"/>
      <c r="G233" s="156"/>
      <c r="H233" s="156"/>
      <c r="I233" s="143"/>
    </row>
    <row r="234" spans="1:9">
      <c r="A234" s="2"/>
      <c r="B234" s="2"/>
      <c r="C234" s="581"/>
      <c r="D234" s="143"/>
      <c r="E234" s="156"/>
      <c r="F234" s="156"/>
      <c r="G234" s="156"/>
      <c r="H234" s="156"/>
      <c r="I234" s="143"/>
    </row>
    <row r="235" spans="1:9">
      <c r="A235" s="2"/>
      <c r="B235" s="2"/>
      <c r="C235" s="581"/>
      <c r="D235" s="143"/>
      <c r="E235" s="156"/>
      <c r="F235" s="156"/>
      <c r="G235" s="156"/>
      <c r="H235" s="156"/>
      <c r="I235" s="143"/>
    </row>
    <row r="236" spans="1:9">
      <c r="A236" s="2"/>
      <c r="B236" s="2"/>
      <c r="C236" s="581"/>
      <c r="D236" s="143"/>
      <c r="E236" s="156"/>
      <c r="F236" s="156"/>
      <c r="G236" s="156"/>
      <c r="H236" s="156"/>
      <c r="I236" s="143"/>
    </row>
    <row r="237" spans="1:9">
      <c r="A237" s="2"/>
      <c r="B237" s="2"/>
      <c r="C237" s="581"/>
      <c r="D237" s="143"/>
      <c r="E237" s="156"/>
      <c r="F237" s="156"/>
      <c r="G237" s="156"/>
      <c r="H237" s="156"/>
      <c r="I237" s="143"/>
    </row>
    <row r="238" spans="1:9">
      <c r="A238" s="2"/>
      <c r="B238" s="2"/>
      <c r="C238" s="581"/>
      <c r="D238" s="143"/>
      <c r="E238" s="156"/>
      <c r="F238" s="156"/>
      <c r="G238" s="156"/>
      <c r="H238" s="156"/>
      <c r="I238" s="143"/>
    </row>
    <row r="239" spans="1:9">
      <c r="A239" s="2"/>
      <c r="B239" s="2"/>
      <c r="C239" s="581"/>
      <c r="D239" s="143"/>
      <c r="E239" s="156"/>
      <c r="F239" s="156"/>
      <c r="G239" s="156"/>
      <c r="H239" s="156"/>
      <c r="I239" s="143"/>
    </row>
    <row r="240" spans="1:9">
      <c r="A240" s="2"/>
      <c r="B240" s="2"/>
      <c r="C240" s="581"/>
      <c r="D240" s="143"/>
      <c r="E240" s="156"/>
      <c r="F240" s="156"/>
      <c r="G240" s="156"/>
      <c r="H240" s="156"/>
      <c r="I240" s="143"/>
    </row>
    <row r="241" spans="1:9">
      <c r="A241" s="2"/>
      <c r="B241" s="2"/>
      <c r="C241" s="581"/>
      <c r="D241" s="143"/>
      <c r="E241" s="156"/>
      <c r="F241" s="156"/>
      <c r="G241" s="156"/>
      <c r="H241" s="156"/>
      <c r="I241" s="143"/>
    </row>
    <row r="242" spans="1:9">
      <c r="A242" s="2"/>
      <c r="B242" s="2"/>
      <c r="C242" s="581"/>
      <c r="D242" s="143"/>
      <c r="E242" s="156"/>
      <c r="F242" s="156"/>
      <c r="G242" s="156"/>
      <c r="H242" s="156"/>
      <c r="I242" s="143"/>
    </row>
    <row r="243" spans="1:9">
      <c r="A243" s="2"/>
      <c r="B243" s="2"/>
      <c r="C243" s="581"/>
      <c r="D243" s="143"/>
      <c r="E243" s="156"/>
      <c r="F243" s="156"/>
      <c r="G243" s="156"/>
      <c r="H243" s="156"/>
      <c r="I243" s="143"/>
    </row>
    <row r="244" spans="1:9">
      <c r="A244" s="2"/>
      <c r="B244" s="2"/>
      <c r="C244" s="581"/>
      <c r="D244" s="143"/>
      <c r="E244" s="156"/>
      <c r="F244" s="156"/>
      <c r="G244" s="156"/>
      <c r="H244" s="156"/>
      <c r="I244" s="143"/>
    </row>
    <row r="245" spans="1:9">
      <c r="A245" s="2"/>
      <c r="B245" s="2"/>
      <c r="C245" s="581"/>
      <c r="D245" s="143"/>
      <c r="E245" s="156"/>
      <c r="F245" s="156"/>
      <c r="G245" s="156"/>
      <c r="H245" s="156"/>
      <c r="I245" s="143"/>
    </row>
    <row r="246" spans="1:9">
      <c r="A246" s="2"/>
      <c r="B246" s="2"/>
      <c r="C246" s="581"/>
      <c r="D246" s="143"/>
      <c r="E246" s="156"/>
      <c r="F246" s="156"/>
      <c r="G246" s="156"/>
      <c r="H246" s="156"/>
      <c r="I246" s="143"/>
    </row>
    <row r="247" spans="1:9">
      <c r="A247" s="2"/>
      <c r="B247" s="2"/>
      <c r="C247" s="581"/>
      <c r="D247" s="143"/>
      <c r="E247" s="156"/>
      <c r="F247" s="156"/>
      <c r="G247" s="156"/>
      <c r="H247" s="156"/>
      <c r="I247" s="143"/>
    </row>
    <row r="248" spans="1:9">
      <c r="A248" s="2"/>
      <c r="B248" s="2"/>
      <c r="C248" s="581"/>
      <c r="D248" s="143"/>
      <c r="E248" s="156"/>
      <c r="F248" s="156"/>
      <c r="G248" s="156"/>
      <c r="H248" s="156"/>
      <c r="I248" s="143"/>
    </row>
    <row r="249" spans="1:9">
      <c r="A249" s="2"/>
      <c r="B249" s="2"/>
      <c r="C249" s="581"/>
      <c r="D249" s="143"/>
      <c r="E249" s="156"/>
      <c r="F249" s="156"/>
      <c r="G249" s="156"/>
      <c r="H249" s="156"/>
      <c r="I249" s="143"/>
    </row>
    <row r="250" spans="1:9">
      <c r="A250" s="2"/>
      <c r="B250" s="2"/>
      <c r="C250" s="581"/>
      <c r="D250" s="143"/>
      <c r="E250" s="156"/>
      <c r="F250" s="156"/>
      <c r="G250" s="156"/>
      <c r="H250" s="156"/>
      <c r="I250" s="143"/>
    </row>
    <row r="251" spans="1:9">
      <c r="A251" s="2"/>
      <c r="B251" s="2"/>
      <c r="C251" s="581"/>
      <c r="D251" s="143"/>
      <c r="E251" s="156"/>
      <c r="F251" s="156"/>
      <c r="G251" s="156"/>
      <c r="H251" s="156"/>
      <c r="I251" s="143"/>
    </row>
    <row r="252" spans="1:9">
      <c r="A252" s="2"/>
      <c r="B252" s="2"/>
      <c r="C252" s="581"/>
      <c r="D252" s="143"/>
      <c r="E252" s="156"/>
      <c r="F252" s="156"/>
      <c r="G252" s="156"/>
      <c r="H252" s="156"/>
      <c r="I252" s="143"/>
    </row>
    <row r="253" spans="1:9">
      <c r="A253" s="2"/>
      <c r="B253" s="2"/>
      <c r="C253" s="581"/>
      <c r="D253" s="143"/>
      <c r="E253" s="156"/>
      <c r="F253" s="156"/>
      <c r="G253" s="156"/>
      <c r="H253" s="156"/>
      <c r="I253" s="143"/>
    </row>
    <row r="254" spans="1:9">
      <c r="A254" s="2"/>
      <c r="B254" s="2"/>
      <c r="C254" s="581"/>
      <c r="D254" s="143"/>
      <c r="E254" s="156"/>
      <c r="F254" s="156"/>
      <c r="G254" s="156"/>
      <c r="H254" s="156"/>
      <c r="I254" s="143"/>
    </row>
    <row r="255" spans="1:9">
      <c r="A255" s="2"/>
      <c r="B255" s="2"/>
      <c r="C255" s="581"/>
      <c r="D255" s="143"/>
      <c r="E255" s="156"/>
      <c r="F255" s="156"/>
      <c r="G255" s="156"/>
      <c r="H255" s="156"/>
      <c r="I255" s="143"/>
    </row>
    <row r="256" spans="1:9">
      <c r="A256" s="2"/>
      <c r="B256" s="2"/>
      <c r="C256" s="581"/>
      <c r="D256" s="143"/>
      <c r="E256" s="156"/>
      <c r="F256" s="156"/>
      <c r="G256" s="156"/>
      <c r="H256" s="156"/>
      <c r="I256" s="143"/>
    </row>
    <row r="257" spans="1:9">
      <c r="A257" s="2"/>
      <c r="B257" s="2"/>
      <c r="C257" s="581"/>
      <c r="D257" s="143"/>
      <c r="E257" s="156"/>
      <c r="F257" s="156"/>
      <c r="G257" s="156"/>
      <c r="H257" s="156"/>
      <c r="I257" s="143"/>
    </row>
    <row r="258" spans="1:9">
      <c r="A258" s="2"/>
      <c r="B258" s="2"/>
      <c r="C258" s="581"/>
      <c r="D258" s="143"/>
      <c r="E258" s="156"/>
      <c r="F258" s="156"/>
      <c r="G258" s="156"/>
      <c r="H258" s="156"/>
      <c r="I258" s="143"/>
    </row>
    <row r="259" spans="1:9">
      <c r="A259" s="2"/>
      <c r="B259" s="2"/>
      <c r="C259" s="581"/>
      <c r="D259" s="143"/>
      <c r="E259" s="156"/>
      <c r="F259" s="156"/>
      <c r="G259" s="156"/>
      <c r="H259" s="156"/>
      <c r="I259" s="143"/>
    </row>
    <row r="260" spans="1:9">
      <c r="A260" s="2"/>
      <c r="B260" s="2"/>
      <c r="C260" s="581"/>
      <c r="D260" s="143"/>
      <c r="E260" s="156"/>
      <c r="F260" s="156"/>
      <c r="G260" s="156"/>
      <c r="H260" s="156"/>
      <c r="I260" s="143"/>
    </row>
    <row r="261" spans="1:9">
      <c r="A261" s="2"/>
      <c r="B261" s="2"/>
      <c r="C261" s="581"/>
      <c r="D261" s="143"/>
      <c r="E261" s="156"/>
      <c r="F261" s="156"/>
      <c r="G261" s="156"/>
      <c r="H261" s="156"/>
      <c r="I261" s="143"/>
    </row>
    <row r="262" spans="1:9">
      <c r="A262" s="2"/>
      <c r="B262" s="2"/>
      <c r="C262" s="581"/>
      <c r="D262" s="143"/>
      <c r="E262" s="156"/>
      <c r="F262" s="156"/>
      <c r="G262" s="156"/>
      <c r="H262" s="156"/>
      <c r="I262" s="143"/>
    </row>
    <row r="263" spans="1:9">
      <c r="A263" s="2"/>
      <c r="B263" s="2"/>
      <c r="C263" s="581"/>
      <c r="D263" s="143"/>
      <c r="E263" s="156"/>
      <c r="F263" s="156"/>
      <c r="G263" s="156"/>
      <c r="H263" s="156"/>
      <c r="I263" s="143"/>
    </row>
    <row r="264" spans="1:9">
      <c r="A264" s="2"/>
      <c r="B264" s="2"/>
      <c r="C264" s="581"/>
      <c r="D264" s="143"/>
      <c r="E264" s="156"/>
      <c r="F264" s="156"/>
      <c r="G264" s="156"/>
      <c r="H264" s="156"/>
      <c r="I264" s="143"/>
    </row>
    <row r="265" spans="1:9">
      <c r="A265" s="2"/>
      <c r="B265" s="2"/>
      <c r="C265" s="581"/>
      <c r="D265" s="143"/>
      <c r="E265" s="156"/>
      <c r="F265" s="156"/>
      <c r="G265" s="156"/>
      <c r="H265" s="156"/>
      <c r="I265" s="143"/>
    </row>
    <row r="266" spans="1:9">
      <c r="A266" s="2"/>
      <c r="B266" s="2"/>
      <c r="C266" s="581"/>
      <c r="D266" s="143"/>
      <c r="E266" s="156"/>
      <c r="F266" s="156"/>
      <c r="G266" s="156"/>
      <c r="H266" s="156"/>
      <c r="I266" s="143"/>
    </row>
    <row r="267" spans="1:9">
      <c r="A267" s="2"/>
      <c r="B267" s="2"/>
      <c r="C267" s="581"/>
      <c r="D267" s="143"/>
      <c r="E267" s="156"/>
      <c r="F267" s="156"/>
      <c r="G267" s="156"/>
      <c r="H267" s="156"/>
      <c r="I267" s="143"/>
    </row>
    <row r="268" spans="1:9">
      <c r="A268" s="2"/>
      <c r="B268" s="2"/>
      <c r="C268" s="581"/>
      <c r="D268" s="143"/>
      <c r="E268" s="156"/>
      <c r="F268" s="156"/>
      <c r="G268" s="156"/>
      <c r="H268" s="156"/>
      <c r="I268" s="143"/>
    </row>
    <row r="269" spans="1:9">
      <c r="A269" s="2"/>
      <c r="B269" s="2"/>
      <c r="C269" s="581"/>
      <c r="D269" s="143"/>
      <c r="E269" s="156"/>
      <c r="F269" s="156"/>
      <c r="G269" s="156"/>
      <c r="H269" s="156"/>
      <c r="I269" s="143"/>
    </row>
    <row r="270" spans="1:9">
      <c r="A270" s="2"/>
      <c r="B270" s="2"/>
      <c r="C270" s="581"/>
      <c r="D270" s="143"/>
      <c r="E270" s="156"/>
      <c r="F270" s="156"/>
      <c r="G270" s="156"/>
      <c r="H270" s="156"/>
      <c r="I270" s="143"/>
    </row>
    <row r="271" spans="1:9">
      <c r="A271" s="2"/>
      <c r="B271" s="2"/>
      <c r="C271" s="581"/>
      <c r="D271" s="143"/>
      <c r="E271" s="156"/>
      <c r="F271" s="156"/>
      <c r="G271" s="156"/>
      <c r="H271" s="156"/>
      <c r="I271" s="143"/>
    </row>
    <row r="272" spans="1:9">
      <c r="A272" s="2"/>
      <c r="B272" s="2"/>
      <c r="C272" s="581"/>
      <c r="D272" s="143"/>
      <c r="E272" s="156"/>
      <c r="F272" s="156"/>
      <c r="G272" s="156"/>
      <c r="H272" s="156"/>
      <c r="I272" s="143"/>
    </row>
    <row r="273" spans="1:9">
      <c r="A273" s="2"/>
      <c r="B273" s="2"/>
      <c r="C273" s="581"/>
      <c r="D273" s="143"/>
      <c r="E273" s="156"/>
      <c r="F273" s="156"/>
      <c r="G273" s="156"/>
      <c r="H273" s="156"/>
      <c r="I273" s="143"/>
    </row>
    <row r="274" spans="1:9">
      <c r="A274" s="2"/>
      <c r="B274" s="2"/>
      <c r="C274" s="581"/>
      <c r="D274" s="143"/>
      <c r="E274" s="156"/>
      <c r="F274" s="156"/>
      <c r="G274" s="156"/>
      <c r="H274" s="156"/>
      <c r="I274" s="143"/>
    </row>
    <row r="275" spans="1:9">
      <c r="A275" s="2"/>
      <c r="B275" s="2"/>
      <c r="C275" s="581"/>
      <c r="D275" s="143"/>
      <c r="E275" s="156"/>
      <c r="F275" s="156"/>
      <c r="G275" s="156"/>
      <c r="H275" s="156"/>
      <c r="I275" s="143"/>
    </row>
    <row r="276" spans="1:9">
      <c r="A276" s="2"/>
      <c r="B276" s="2"/>
      <c r="C276" s="581"/>
      <c r="D276" s="143"/>
      <c r="E276" s="156"/>
      <c r="F276" s="156"/>
      <c r="G276" s="156"/>
      <c r="H276" s="156"/>
      <c r="I276" s="143"/>
    </row>
    <row r="277" spans="1:9">
      <c r="A277" s="2"/>
      <c r="B277" s="2"/>
      <c r="C277" s="581"/>
      <c r="D277" s="143"/>
      <c r="E277" s="156"/>
      <c r="F277" s="156"/>
      <c r="G277" s="156"/>
      <c r="H277" s="156"/>
      <c r="I277" s="143"/>
    </row>
    <row r="278" spans="1:9">
      <c r="A278" s="2"/>
      <c r="B278" s="2"/>
      <c r="C278" s="581"/>
      <c r="D278" s="143"/>
      <c r="E278" s="156"/>
      <c r="F278" s="156"/>
      <c r="G278" s="156"/>
      <c r="H278" s="156"/>
      <c r="I278" s="143"/>
    </row>
    <row r="279" spans="1:9">
      <c r="A279" s="2"/>
      <c r="B279" s="2"/>
      <c r="C279" s="581"/>
      <c r="D279" s="143"/>
      <c r="E279" s="156"/>
      <c r="F279" s="156"/>
      <c r="G279" s="156"/>
      <c r="H279" s="156"/>
      <c r="I279" s="143"/>
    </row>
    <row r="280" spans="1:9">
      <c r="A280" s="2"/>
      <c r="B280" s="2"/>
      <c r="C280" s="581"/>
      <c r="D280" s="143"/>
      <c r="E280" s="156"/>
      <c r="F280" s="156"/>
      <c r="G280" s="156"/>
      <c r="H280" s="156"/>
      <c r="I280" s="143"/>
    </row>
    <row r="281" spans="1:9">
      <c r="A281" s="2"/>
      <c r="B281" s="2"/>
      <c r="C281" s="581"/>
      <c r="D281" s="143"/>
      <c r="E281" s="156"/>
      <c r="F281" s="156"/>
      <c r="G281" s="156"/>
      <c r="H281" s="156"/>
      <c r="I281" s="143"/>
    </row>
    <row r="282" spans="1:9">
      <c r="A282" s="2"/>
      <c r="B282" s="2"/>
      <c r="C282" s="581"/>
      <c r="D282" s="143"/>
      <c r="E282" s="156"/>
      <c r="F282" s="156"/>
      <c r="G282" s="156"/>
      <c r="H282" s="156"/>
      <c r="I282" s="143"/>
    </row>
    <row r="283" spans="1:9">
      <c r="B283" s="2"/>
      <c r="C283" s="581"/>
      <c r="D283" s="143"/>
      <c r="E283" s="156"/>
      <c r="F283" s="156"/>
      <c r="G283" s="156"/>
      <c r="H283" s="156"/>
      <c r="I283" s="143"/>
    </row>
    <row r="284" spans="1:9">
      <c r="B284" s="2"/>
      <c r="C284" s="581"/>
      <c r="D284" s="143"/>
      <c r="E284" s="156"/>
      <c r="F284" s="156"/>
      <c r="G284" s="156"/>
      <c r="H284" s="156"/>
      <c r="I284" s="143"/>
    </row>
    <row r="285" spans="1:9">
      <c r="B285" s="2"/>
      <c r="C285" s="581"/>
      <c r="D285" s="143"/>
      <c r="E285" s="156"/>
      <c r="F285" s="156"/>
      <c r="G285" s="156"/>
      <c r="H285" s="156"/>
      <c r="I285" s="143"/>
    </row>
    <row r="286" spans="1:9">
      <c r="B286" s="2"/>
      <c r="C286" s="581"/>
      <c r="D286" s="143"/>
      <c r="E286" s="156"/>
      <c r="F286" s="156"/>
      <c r="G286" s="156"/>
      <c r="H286" s="156"/>
      <c r="I286" s="143"/>
    </row>
  </sheetData>
  <mergeCells count="1">
    <mergeCell ref="A1:H2"/>
  </mergeCells>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6"/>
  <dimension ref="A1:Q128"/>
  <sheetViews>
    <sheetView zoomScaleNormal="100" workbookViewId="0">
      <pane ySplit="3" topLeftCell="A4" activePane="bottomLeft" state="frozen"/>
      <selection activeCell="J2" sqref="J2"/>
      <selection pane="bottomLeft" activeCell="I1" sqref="I1"/>
    </sheetView>
  </sheetViews>
  <sheetFormatPr defaultColWidth="9.140625" defaultRowHeight="14.25" customHeight="1"/>
  <cols>
    <col min="1" max="1" width="15.85546875" customWidth="1"/>
    <col min="2" max="2" width="9.7109375" customWidth="1"/>
    <col min="3" max="3" width="11.85546875" customWidth="1"/>
    <col min="4" max="4" width="11.7109375" customWidth="1"/>
    <col min="5" max="5" width="11.5703125" customWidth="1"/>
    <col min="6" max="6" width="12.85546875" customWidth="1"/>
    <col min="7" max="7" width="11.85546875" customWidth="1"/>
    <col min="8" max="8" width="8.42578125" customWidth="1"/>
    <col min="9" max="9" width="5.140625" customWidth="1"/>
    <col min="10" max="10" width="14.140625" customWidth="1"/>
    <col min="11" max="11" width="9.28515625" bestFit="1" customWidth="1"/>
    <col min="12" max="12" width="10" customWidth="1"/>
    <col min="13" max="13" width="7.140625" customWidth="1"/>
    <col min="14" max="14" width="9.42578125" customWidth="1"/>
    <col min="15" max="15" width="9.5703125" bestFit="1" customWidth="1"/>
    <col min="16" max="16" width="7.85546875" bestFit="1" customWidth="1"/>
    <col min="17" max="17" width="7.140625" bestFit="1" customWidth="1"/>
    <col min="20" max="20" width="21.5703125" bestFit="1" customWidth="1"/>
    <col min="21" max="21" width="15.28515625" customWidth="1"/>
  </cols>
  <sheetData>
    <row r="1" spans="1:17" ht="16.5" customHeight="1">
      <c r="A1" s="10" t="s">
        <v>456</v>
      </c>
      <c r="I1" s="320"/>
      <c r="J1" s="3"/>
      <c r="K1" s="3"/>
      <c r="L1" s="3"/>
      <c r="M1" s="3"/>
      <c r="N1" s="3"/>
      <c r="P1" s="3"/>
    </row>
    <row r="2" spans="1:17" ht="10.5" customHeight="1">
      <c r="I2" s="3"/>
      <c r="J2" s="3"/>
      <c r="K2" s="3"/>
      <c r="L2" s="3"/>
      <c r="M2" s="3"/>
      <c r="N2" s="3"/>
      <c r="P2" s="3"/>
    </row>
    <row r="3" spans="1:17" s="183" customFormat="1" ht="36.950000000000003" customHeight="1">
      <c r="A3" s="203"/>
      <c r="B3" s="212" t="s">
        <v>457</v>
      </c>
      <c r="C3" s="212" t="s">
        <v>458</v>
      </c>
      <c r="D3" s="212" t="s">
        <v>459</v>
      </c>
      <c r="E3" s="212" t="s">
        <v>460</v>
      </c>
      <c r="F3" s="212" t="s">
        <v>461</v>
      </c>
      <c r="G3" s="212" t="s">
        <v>462</v>
      </c>
      <c r="H3" s="212" t="s">
        <v>463</v>
      </c>
      <c r="I3" s="203"/>
      <c r="J3" s="516"/>
      <c r="K3" s="517"/>
      <c r="L3" s="517"/>
      <c r="M3" s="517"/>
      <c r="N3" s="517"/>
      <c r="O3" s="517"/>
      <c r="P3" s="517"/>
      <c r="Q3" s="517"/>
    </row>
    <row r="4" spans="1:17" ht="14.25" customHeight="1">
      <c r="A4" s="516" t="s">
        <v>313</v>
      </c>
      <c r="B4" s="518">
        <v>3</v>
      </c>
      <c r="C4" s="518">
        <v>2</v>
      </c>
      <c r="D4" s="518">
        <v>1</v>
      </c>
      <c r="E4" s="518">
        <v>2</v>
      </c>
      <c r="F4" s="518">
        <v>12.48</v>
      </c>
      <c r="G4" s="518">
        <v>1.3</v>
      </c>
      <c r="H4" s="518">
        <v>21.78</v>
      </c>
    </row>
    <row r="5" spans="1:17" ht="14.25" customHeight="1">
      <c r="A5" s="516" t="s">
        <v>185</v>
      </c>
      <c r="B5" s="518">
        <v>4</v>
      </c>
      <c r="C5" s="518"/>
      <c r="D5" s="518">
        <v>4</v>
      </c>
      <c r="E5" s="518"/>
      <c r="F5" s="518">
        <v>2.0499999999999998</v>
      </c>
      <c r="G5" s="518">
        <v>0.2</v>
      </c>
      <c r="H5" s="518">
        <v>10.25</v>
      </c>
    </row>
    <row r="6" spans="1:17" ht="14.25" customHeight="1">
      <c r="A6" s="516" t="s">
        <v>28</v>
      </c>
      <c r="B6" s="518">
        <v>1</v>
      </c>
      <c r="C6" s="518"/>
      <c r="D6" s="518"/>
      <c r="E6" s="518"/>
      <c r="F6" s="518"/>
      <c r="G6" s="518"/>
      <c r="H6" s="518">
        <v>1</v>
      </c>
    </row>
    <row r="7" spans="1:17" ht="14.25" customHeight="1">
      <c r="A7" s="516" t="s">
        <v>29</v>
      </c>
      <c r="B7" s="518">
        <v>3</v>
      </c>
      <c r="C7" s="518">
        <v>2</v>
      </c>
      <c r="D7" s="518">
        <v>1</v>
      </c>
      <c r="E7" s="518">
        <v>1</v>
      </c>
      <c r="F7" s="518">
        <v>2.95</v>
      </c>
      <c r="G7" s="518">
        <v>1.5</v>
      </c>
      <c r="H7" s="518">
        <v>11.45</v>
      </c>
    </row>
    <row r="8" spans="1:17" ht="14.25" customHeight="1">
      <c r="A8" s="516" t="s">
        <v>31</v>
      </c>
      <c r="B8" s="518">
        <v>11</v>
      </c>
      <c r="C8" s="518">
        <v>10</v>
      </c>
      <c r="D8" s="518">
        <v>10</v>
      </c>
      <c r="E8" s="518"/>
      <c r="F8" s="518">
        <v>12.13</v>
      </c>
      <c r="G8" s="518"/>
      <c r="H8" s="518">
        <v>43.13</v>
      </c>
    </row>
    <row r="9" spans="1:17" ht="14.25" customHeight="1">
      <c r="A9" s="516" t="s">
        <v>32</v>
      </c>
      <c r="B9" s="518">
        <v>3</v>
      </c>
      <c r="C9" s="518"/>
      <c r="D9" s="518">
        <v>2</v>
      </c>
      <c r="E9" s="518">
        <v>1</v>
      </c>
      <c r="F9" s="518">
        <v>5.52</v>
      </c>
      <c r="G9" s="518"/>
      <c r="H9" s="518">
        <v>11.52</v>
      </c>
    </row>
    <row r="10" spans="1:17" ht="14.25" customHeight="1">
      <c r="A10" s="516" t="s">
        <v>36</v>
      </c>
      <c r="B10" s="518">
        <v>1</v>
      </c>
      <c r="C10" s="518"/>
      <c r="D10" s="518"/>
      <c r="E10" s="518"/>
      <c r="F10" s="518">
        <v>2</v>
      </c>
      <c r="G10" s="518">
        <v>0.08</v>
      </c>
      <c r="H10" s="518">
        <v>3.08</v>
      </c>
    </row>
    <row r="11" spans="1:17" ht="14.25" customHeight="1">
      <c r="A11" s="516" t="s">
        <v>209</v>
      </c>
      <c r="B11" s="518">
        <v>3</v>
      </c>
      <c r="C11" s="518">
        <v>2</v>
      </c>
      <c r="D11" s="518">
        <v>3</v>
      </c>
      <c r="E11" s="518"/>
      <c r="F11" s="518">
        <v>3.2</v>
      </c>
      <c r="G11" s="518">
        <v>0.7</v>
      </c>
      <c r="H11" s="518">
        <v>11.9</v>
      </c>
    </row>
    <row r="12" spans="1:17" ht="14.25" customHeight="1">
      <c r="A12" s="516" t="s">
        <v>37</v>
      </c>
      <c r="B12" s="518">
        <v>20</v>
      </c>
      <c r="C12" s="518">
        <v>15</v>
      </c>
      <c r="D12" s="518"/>
      <c r="E12" s="518">
        <v>6</v>
      </c>
      <c r="F12" s="518">
        <v>19.5</v>
      </c>
      <c r="G12" s="518"/>
      <c r="H12" s="518">
        <v>60.5</v>
      </c>
    </row>
    <row r="13" spans="1:17" ht="14.25" customHeight="1">
      <c r="A13" s="516" t="s">
        <v>41</v>
      </c>
      <c r="B13" s="518">
        <v>9</v>
      </c>
      <c r="C13" s="518">
        <v>2</v>
      </c>
      <c r="D13" s="518">
        <v>6</v>
      </c>
      <c r="E13" s="518"/>
      <c r="F13" s="518">
        <v>6</v>
      </c>
      <c r="G13" s="518"/>
      <c r="H13" s="518">
        <v>23</v>
      </c>
    </row>
    <row r="14" spans="1:17" ht="14.25" customHeight="1">
      <c r="A14" s="516" t="s">
        <v>43</v>
      </c>
      <c r="B14" s="518"/>
      <c r="C14" s="518"/>
      <c r="D14" s="518"/>
      <c r="E14" s="518"/>
      <c r="F14" s="518">
        <v>2.2799999999999998</v>
      </c>
      <c r="G14" s="518">
        <v>0.1</v>
      </c>
      <c r="H14" s="518">
        <v>2.38</v>
      </c>
    </row>
    <row r="15" spans="1:17" ht="14.25" customHeight="1">
      <c r="A15" s="516" t="s">
        <v>47</v>
      </c>
      <c r="B15" s="518">
        <v>1</v>
      </c>
      <c r="C15" s="518">
        <v>2</v>
      </c>
      <c r="D15" s="518">
        <v>3</v>
      </c>
      <c r="E15" s="518"/>
      <c r="F15" s="518">
        <v>1</v>
      </c>
      <c r="G15" s="518"/>
      <c r="H15" s="518">
        <v>7</v>
      </c>
    </row>
    <row r="16" spans="1:17" ht="14.25" customHeight="1">
      <c r="A16" s="516" t="s">
        <v>49</v>
      </c>
      <c r="B16" s="518">
        <v>5</v>
      </c>
      <c r="C16" s="518">
        <v>6</v>
      </c>
      <c r="D16" s="518"/>
      <c r="E16" s="518">
        <v>1</v>
      </c>
      <c r="F16" s="518">
        <v>3.68</v>
      </c>
      <c r="G16" s="518">
        <v>1.04</v>
      </c>
      <c r="H16" s="518">
        <v>16.72</v>
      </c>
    </row>
    <row r="17" spans="1:8" ht="14.25" customHeight="1">
      <c r="A17" s="516" t="s">
        <v>52</v>
      </c>
      <c r="B17" s="518">
        <v>8</v>
      </c>
      <c r="C17" s="518">
        <v>3</v>
      </c>
      <c r="D17" s="518">
        <v>6</v>
      </c>
      <c r="E17" s="518">
        <v>1</v>
      </c>
      <c r="F17" s="518">
        <v>6.8</v>
      </c>
      <c r="G17" s="518"/>
      <c r="H17" s="518">
        <v>24.8</v>
      </c>
    </row>
    <row r="18" spans="1:8" ht="14.25" customHeight="1">
      <c r="A18" s="516" t="s">
        <v>54</v>
      </c>
      <c r="B18" s="518">
        <v>14</v>
      </c>
      <c r="C18" s="518">
        <v>11</v>
      </c>
      <c r="D18" s="518">
        <v>17</v>
      </c>
      <c r="E18" s="518">
        <v>3</v>
      </c>
      <c r="F18" s="518">
        <v>6.5</v>
      </c>
      <c r="G18" s="518"/>
      <c r="H18" s="518">
        <v>51.5</v>
      </c>
    </row>
    <row r="19" spans="1:8" ht="14.25" customHeight="1">
      <c r="A19" s="516" t="s">
        <v>56</v>
      </c>
      <c r="B19" s="518">
        <v>11</v>
      </c>
      <c r="C19" s="518">
        <v>8</v>
      </c>
      <c r="D19" s="518">
        <v>2</v>
      </c>
      <c r="E19" s="518"/>
      <c r="F19" s="518">
        <v>8.48</v>
      </c>
      <c r="G19" s="518"/>
      <c r="H19" s="518">
        <v>29.48</v>
      </c>
    </row>
    <row r="20" spans="1:8" ht="14.25" customHeight="1">
      <c r="A20" s="516" t="s">
        <v>57</v>
      </c>
      <c r="B20" s="518">
        <v>27</v>
      </c>
      <c r="C20" s="518">
        <v>33</v>
      </c>
      <c r="D20" s="518">
        <v>21</v>
      </c>
      <c r="E20" s="518">
        <v>7</v>
      </c>
      <c r="F20" s="518">
        <v>7.5</v>
      </c>
      <c r="G20" s="518">
        <v>4.5</v>
      </c>
      <c r="H20" s="518">
        <v>100</v>
      </c>
    </row>
    <row r="21" spans="1:8" ht="14.25" customHeight="1">
      <c r="A21" s="516" t="s">
        <v>59</v>
      </c>
      <c r="B21" s="518">
        <v>22</v>
      </c>
      <c r="C21" s="518">
        <v>7</v>
      </c>
      <c r="D21" s="518">
        <v>7</v>
      </c>
      <c r="E21" s="518">
        <v>12</v>
      </c>
      <c r="F21" s="518">
        <v>30.52</v>
      </c>
      <c r="G21" s="518">
        <v>3</v>
      </c>
      <c r="H21" s="518">
        <v>81.52</v>
      </c>
    </row>
    <row r="22" spans="1:8" ht="14.25" customHeight="1">
      <c r="A22" s="516" t="s">
        <v>316</v>
      </c>
      <c r="B22" s="518"/>
      <c r="C22" s="518"/>
      <c r="D22" s="518">
        <v>1</v>
      </c>
      <c r="E22" s="518"/>
      <c r="F22" s="518">
        <v>2.4700000000000002</v>
      </c>
      <c r="G22" s="518"/>
      <c r="H22" s="518">
        <v>3.47</v>
      </c>
    </row>
    <row r="23" spans="1:8" ht="14.25" customHeight="1">
      <c r="A23" s="516" t="s">
        <v>317</v>
      </c>
      <c r="B23" s="518">
        <v>9</v>
      </c>
      <c r="C23" s="518">
        <v>3</v>
      </c>
      <c r="D23" s="518">
        <v>2</v>
      </c>
      <c r="E23" s="518"/>
      <c r="F23" s="518">
        <v>11.57</v>
      </c>
      <c r="G23" s="518">
        <v>0.72</v>
      </c>
      <c r="H23" s="518">
        <v>26.29</v>
      </c>
    </row>
    <row r="24" spans="1:8" ht="14.25" customHeight="1">
      <c r="A24" s="516" t="s">
        <v>217</v>
      </c>
      <c r="B24" s="518">
        <v>5</v>
      </c>
      <c r="C24" s="518">
        <v>2</v>
      </c>
      <c r="D24" s="518">
        <v>2</v>
      </c>
      <c r="E24" s="518">
        <v>3</v>
      </c>
      <c r="F24" s="518">
        <v>7.04</v>
      </c>
      <c r="G24" s="518">
        <v>0.7</v>
      </c>
      <c r="H24" s="518">
        <v>19.739999999999998</v>
      </c>
    </row>
    <row r="25" spans="1:8" ht="14.25" customHeight="1">
      <c r="A25" s="516" t="s">
        <v>60</v>
      </c>
      <c r="B25" s="518">
        <v>5</v>
      </c>
      <c r="C25" s="518">
        <v>5</v>
      </c>
      <c r="D25" s="518">
        <v>1</v>
      </c>
      <c r="E25" s="518"/>
      <c r="F25" s="518">
        <v>2.6</v>
      </c>
      <c r="G25" s="518"/>
      <c r="H25" s="518">
        <v>13.6</v>
      </c>
    </row>
    <row r="26" spans="1:8" ht="14.25" customHeight="1">
      <c r="A26" s="516" t="s">
        <v>319</v>
      </c>
      <c r="B26" s="518">
        <v>4</v>
      </c>
      <c r="C26" s="518">
        <v>3</v>
      </c>
      <c r="D26" s="518">
        <v>4</v>
      </c>
      <c r="E26" s="518"/>
      <c r="F26" s="518">
        <v>8.4</v>
      </c>
      <c r="G26" s="518">
        <v>1.87</v>
      </c>
      <c r="H26" s="518">
        <v>21.27</v>
      </c>
    </row>
    <row r="27" spans="1:8" ht="14.25" customHeight="1">
      <c r="A27" s="516" t="s">
        <v>63</v>
      </c>
      <c r="B27" s="518">
        <v>1</v>
      </c>
      <c r="C27" s="518"/>
      <c r="D27" s="518"/>
      <c r="E27" s="518"/>
      <c r="F27" s="518">
        <v>2.69</v>
      </c>
      <c r="G27" s="518">
        <v>0.14000000000000001</v>
      </c>
      <c r="H27" s="518">
        <v>3.83</v>
      </c>
    </row>
    <row r="28" spans="1:8" ht="14.25" customHeight="1">
      <c r="A28" s="516" t="s">
        <v>65</v>
      </c>
      <c r="B28" s="518">
        <v>2</v>
      </c>
      <c r="C28" s="518">
        <v>3</v>
      </c>
      <c r="D28" s="518">
        <v>1</v>
      </c>
      <c r="E28" s="518"/>
      <c r="F28" s="518">
        <v>8.85</v>
      </c>
      <c r="G28" s="518">
        <v>0.9</v>
      </c>
      <c r="H28" s="518">
        <v>15.75</v>
      </c>
    </row>
    <row r="29" spans="1:8" ht="14.25" customHeight="1">
      <c r="A29" s="516" t="s">
        <v>70</v>
      </c>
      <c r="B29" s="518">
        <v>18</v>
      </c>
      <c r="C29" s="518">
        <v>20</v>
      </c>
      <c r="D29" s="518">
        <v>10</v>
      </c>
      <c r="E29" s="518"/>
      <c r="F29" s="518">
        <v>11.05</v>
      </c>
      <c r="G29" s="518">
        <v>4</v>
      </c>
      <c r="H29" s="518">
        <v>63.05</v>
      </c>
    </row>
    <row r="30" spans="1:8" s="73" customFormat="1" ht="14.25" customHeight="1">
      <c r="A30" s="516" t="s">
        <v>74</v>
      </c>
      <c r="B30" s="518">
        <v>1</v>
      </c>
      <c r="C30" s="518"/>
      <c r="D30" s="518"/>
      <c r="E30" s="518">
        <v>1</v>
      </c>
      <c r="F30" s="518">
        <v>9.9499999999999993</v>
      </c>
      <c r="G30" s="518"/>
      <c r="H30" s="518">
        <v>11.95</v>
      </c>
    </row>
    <row r="31" spans="1:8" ht="14.25" customHeight="1">
      <c r="A31" s="516" t="s">
        <v>75</v>
      </c>
      <c r="B31" s="518">
        <v>9</v>
      </c>
      <c r="C31" s="518">
        <v>27</v>
      </c>
      <c r="D31" s="518">
        <v>5</v>
      </c>
      <c r="E31" s="518">
        <v>6</v>
      </c>
      <c r="F31" s="518">
        <v>4.4000000000000004</v>
      </c>
      <c r="G31" s="518">
        <v>3</v>
      </c>
      <c r="H31" s="518">
        <v>54.4</v>
      </c>
    </row>
    <row r="32" spans="1:8" ht="14.25" customHeight="1">
      <c r="A32" s="516" t="s">
        <v>78</v>
      </c>
      <c r="B32" s="518">
        <v>23</v>
      </c>
      <c r="C32" s="518">
        <v>15</v>
      </c>
      <c r="D32" s="518">
        <v>7</v>
      </c>
      <c r="E32" s="518">
        <v>2</v>
      </c>
      <c r="F32" s="518">
        <v>11.28</v>
      </c>
      <c r="G32" s="518"/>
      <c r="H32" s="518">
        <v>58.28</v>
      </c>
    </row>
    <row r="33" spans="1:8" ht="14.25" customHeight="1">
      <c r="A33" s="516" t="s">
        <v>80</v>
      </c>
      <c r="B33" s="518">
        <v>1</v>
      </c>
      <c r="C33" s="518">
        <v>1</v>
      </c>
      <c r="D33" s="518">
        <v>3</v>
      </c>
      <c r="E33" s="518"/>
      <c r="F33" s="518"/>
      <c r="G33" s="518"/>
      <c r="H33" s="518">
        <v>5</v>
      </c>
    </row>
    <row r="34" spans="1:8" ht="14.25" customHeight="1">
      <c r="A34" s="516" t="s">
        <v>81</v>
      </c>
      <c r="B34" s="518">
        <v>5</v>
      </c>
      <c r="C34" s="518"/>
      <c r="D34" s="518"/>
      <c r="E34" s="518">
        <v>1</v>
      </c>
      <c r="F34" s="518">
        <v>4.8600000000000003</v>
      </c>
      <c r="G34" s="518">
        <v>1.43</v>
      </c>
      <c r="H34" s="518">
        <v>12.29</v>
      </c>
    </row>
    <row r="35" spans="1:8" ht="14.25" customHeight="1">
      <c r="A35" s="516" t="s">
        <v>221</v>
      </c>
      <c r="B35" s="518">
        <v>1</v>
      </c>
      <c r="C35" s="518"/>
      <c r="D35" s="518"/>
      <c r="E35" s="518"/>
      <c r="F35" s="518"/>
      <c r="G35" s="518"/>
      <c r="H35" s="518">
        <v>1</v>
      </c>
    </row>
    <row r="36" spans="1:8" ht="14.25" customHeight="1">
      <c r="A36" s="516" t="s">
        <v>85</v>
      </c>
      <c r="B36" s="518">
        <v>1</v>
      </c>
      <c r="C36" s="518">
        <v>1</v>
      </c>
      <c r="D36" s="518">
        <v>1</v>
      </c>
      <c r="E36" s="518"/>
      <c r="F36" s="518">
        <v>0.6</v>
      </c>
      <c r="G36" s="518">
        <v>0.1</v>
      </c>
      <c r="H36" s="518">
        <v>3.7</v>
      </c>
    </row>
    <row r="37" spans="1:8" ht="14.25" customHeight="1">
      <c r="A37" s="516" t="s">
        <v>88</v>
      </c>
      <c r="B37" s="518">
        <v>4</v>
      </c>
      <c r="C37" s="518">
        <v>4</v>
      </c>
      <c r="D37" s="518"/>
      <c r="E37" s="518">
        <v>2</v>
      </c>
      <c r="F37" s="518">
        <v>6.43</v>
      </c>
      <c r="G37" s="518"/>
      <c r="H37" s="518">
        <v>16.43</v>
      </c>
    </row>
    <row r="38" spans="1:8" ht="14.25" customHeight="1">
      <c r="A38" s="516" t="s">
        <v>222</v>
      </c>
      <c r="B38" s="518">
        <v>9</v>
      </c>
      <c r="C38" s="518">
        <v>3</v>
      </c>
      <c r="D38" s="518"/>
      <c r="E38" s="518">
        <v>16</v>
      </c>
      <c r="F38" s="518">
        <v>8.5</v>
      </c>
      <c r="G38" s="518">
        <v>3</v>
      </c>
      <c r="H38" s="518">
        <v>39.5</v>
      </c>
    </row>
    <row r="39" spans="1:8" ht="14.25" customHeight="1">
      <c r="A39" s="516" t="s">
        <v>91</v>
      </c>
      <c r="B39" s="518">
        <v>1</v>
      </c>
      <c r="C39" s="518"/>
      <c r="D39" s="518">
        <v>1</v>
      </c>
      <c r="E39" s="518">
        <v>2</v>
      </c>
      <c r="F39" s="518">
        <v>2.67</v>
      </c>
      <c r="G39" s="518"/>
      <c r="H39" s="518">
        <v>6.67</v>
      </c>
    </row>
    <row r="40" spans="1:8" ht="14.25" customHeight="1">
      <c r="A40" s="516" t="s">
        <v>92</v>
      </c>
      <c r="B40" s="518">
        <v>13.5</v>
      </c>
      <c r="C40" s="518">
        <v>6</v>
      </c>
      <c r="D40" s="518">
        <v>5</v>
      </c>
      <c r="E40" s="518"/>
      <c r="F40" s="518">
        <v>14.99</v>
      </c>
      <c r="G40" s="518">
        <v>3.78</v>
      </c>
      <c r="H40" s="518">
        <v>43.27</v>
      </c>
    </row>
    <row r="41" spans="1:8" ht="14.25" customHeight="1">
      <c r="A41" s="516" t="s">
        <v>187</v>
      </c>
      <c r="B41" s="518">
        <v>15</v>
      </c>
      <c r="C41" s="518">
        <v>23</v>
      </c>
      <c r="D41" s="518">
        <v>10</v>
      </c>
      <c r="E41" s="518">
        <v>6</v>
      </c>
      <c r="F41" s="518">
        <v>13.1</v>
      </c>
      <c r="G41" s="518"/>
      <c r="H41" s="518">
        <v>67.099999999999994</v>
      </c>
    </row>
    <row r="42" spans="1:8" ht="14.25" customHeight="1">
      <c r="A42" s="516" t="s">
        <v>97</v>
      </c>
      <c r="B42" s="518">
        <v>2</v>
      </c>
      <c r="C42" s="518">
        <v>2</v>
      </c>
      <c r="D42" s="518">
        <v>3</v>
      </c>
      <c r="E42" s="518"/>
      <c r="F42" s="518">
        <v>0.2</v>
      </c>
      <c r="G42" s="518"/>
      <c r="H42" s="518">
        <v>7.2</v>
      </c>
    </row>
    <row r="43" spans="1:8" ht="14.25" customHeight="1">
      <c r="A43" s="516" t="s">
        <v>99</v>
      </c>
      <c r="B43" s="518">
        <v>2</v>
      </c>
      <c r="C43" s="518">
        <v>1</v>
      </c>
      <c r="D43" s="518">
        <v>1</v>
      </c>
      <c r="E43" s="518">
        <v>1</v>
      </c>
      <c r="F43" s="518">
        <v>4.57</v>
      </c>
      <c r="G43" s="518">
        <v>1</v>
      </c>
      <c r="H43" s="518">
        <v>10.57</v>
      </c>
    </row>
    <row r="44" spans="1:8" ht="14.25" customHeight="1">
      <c r="A44" s="516" t="s">
        <v>100</v>
      </c>
      <c r="B44" s="518">
        <v>2</v>
      </c>
      <c r="C44" s="518"/>
      <c r="D44" s="518"/>
      <c r="E44" s="518"/>
      <c r="F44" s="518">
        <v>3.85</v>
      </c>
      <c r="G44" s="518">
        <v>2</v>
      </c>
      <c r="H44" s="518">
        <v>7.85</v>
      </c>
    </row>
    <row r="45" spans="1:8" ht="14.25" customHeight="1">
      <c r="A45" s="516" t="s">
        <v>223</v>
      </c>
      <c r="B45" s="518">
        <v>16</v>
      </c>
      <c r="C45" s="518">
        <v>9</v>
      </c>
      <c r="D45" s="518">
        <v>4</v>
      </c>
      <c r="E45" s="518">
        <v>2</v>
      </c>
      <c r="F45" s="518">
        <v>7.6</v>
      </c>
      <c r="G45" s="518">
        <v>1.26</v>
      </c>
      <c r="H45" s="518">
        <v>39.86</v>
      </c>
    </row>
    <row r="46" spans="1:8" ht="14.25" customHeight="1">
      <c r="A46" s="516" t="s">
        <v>103</v>
      </c>
      <c r="B46" s="518">
        <v>1</v>
      </c>
      <c r="C46" s="518"/>
      <c r="D46" s="518"/>
      <c r="E46" s="518"/>
      <c r="F46" s="518">
        <v>1.1299999999999999</v>
      </c>
      <c r="G46" s="518">
        <v>0.5</v>
      </c>
      <c r="H46" s="518">
        <v>2.63</v>
      </c>
    </row>
    <row r="47" spans="1:8" ht="14.25" customHeight="1">
      <c r="A47" s="516" t="s">
        <v>105</v>
      </c>
      <c r="B47" s="518">
        <v>8</v>
      </c>
      <c r="C47" s="518">
        <v>6</v>
      </c>
      <c r="D47" s="518">
        <v>17</v>
      </c>
      <c r="E47" s="518">
        <v>21</v>
      </c>
      <c r="F47" s="518">
        <v>8</v>
      </c>
      <c r="G47" s="518">
        <v>1.9</v>
      </c>
      <c r="H47" s="518">
        <v>61.9</v>
      </c>
    </row>
    <row r="48" spans="1:8" ht="14.25" customHeight="1">
      <c r="A48" s="516" t="s">
        <v>106</v>
      </c>
      <c r="B48" s="518">
        <v>7</v>
      </c>
      <c r="C48" s="518">
        <v>4</v>
      </c>
      <c r="D48" s="518">
        <v>3</v>
      </c>
      <c r="E48" s="518">
        <v>1</v>
      </c>
      <c r="F48" s="518">
        <v>6.2</v>
      </c>
      <c r="G48" s="518">
        <v>1.34</v>
      </c>
      <c r="H48" s="518">
        <v>22.54</v>
      </c>
    </row>
    <row r="49" spans="1:9" ht="14.25" customHeight="1">
      <c r="A49" s="516" t="s">
        <v>107</v>
      </c>
      <c r="B49" s="518">
        <v>1</v>
      </c>
      <c r="C49" s="518"/>
      <c r="D49" s="518">
        <v>2</v>
      </c>
      <c r="E49" s="518"/>
      <c r="F49" s="518">
        <v>0.71</v>
      </c>
      <c r="G49" s="518">
        <v>0.22</v>
      </c>
      <c r="H49" s="518">
        <v>3.93</v>
      </c>
    </row>
    <row r="50" spans="1:9" ht="14.25" customHeight="1">
      <c r="A50" s="516" t="s">
        <v>109</v>
      </c>
      <c r="B50" s="518">
        <v>2</v>
      </c>
      <c r="C50" s="518">
        <v>2</v>
      </c>
      <c r="D50" s="518"/>
      <c r="E50" s="518"/>
      <c r="F50" s="518">
        <v>4.5999999999999996</v>
      </c>
      <c r="G50" s="518"/>
      <c r="H50" s="518">
        <v>8.6</v>
      </c>
    </row>
    <row r="51" spans="1:9" ht="14.25" customHeight="1">
      <c r="A51" s="3"/>
      <c r="B51" s="279"/>
      <c r="C51" s="279"/>
      <c r="D51" s="279"/>
      <c r="E51" s="279"/>
      <c r="F51" s="268"/>
      <c r="G51" s="268"/>
      <c r="H51" s="268"/>
    </row>
    <row r="52" spans="1:9" s="3" customFormat="1" ht="14.25" customHeight="1">
      <c r="B52" s="279"/>
      <c r="C52" s="279"/>
      <c r="D52" s="279"/>
      <c r="E52" s="279"/>
      <c r="F52" s="268"/>
      <c r="G52" s="268"/>
      <c r="H52" s="268"/>
      <c r="I52"/>
    </row>
    <row r="53" spans="1:9" ht="14.25" customHeight="1">
      <c r="A53" s="3"/>
      <c r="B53" s="279"/>
      <c r="C53" s="279"/>
      <c r="D53" s="279"/>
      <c r="E53" s="279"/>
      <c r="F53" s="268"/>
      <c r="G53" s="268"/>
      <c r="H53" s="268"/>
    </row>
    <row r="54" spans="1:9" ht="14.25" customHeight="1">
      <c r="A54" s="3"/>
      <c r="B54" s="279"/>
      <c r="C54" s="279"/>
      <c r="D54" s="279"/>
      <c r="E54" s="279"/>
      <c r="F54" s="268"/>
      <c r="G54" s="268"/>
      <c r="H54" s="268"/>
    </row>
    <row r="55" spans="1:9" ht="14.25" customHeight="1">
      <c r="A55" s="3"/>
      <c r="B55" s="279"/>
      <c r="C55" s="279"/>
      <c r="D55" s="279"/>
      <c r="E55" s="279"/>
      <c r="F55" s="268"/>
      <c r="G55" s="268"/>
      <c r="H55" s="268"/>
    </row>
    <row r="56" spans="1:9" ht="14.25" customHeight="1">
      <c r="A56" s="3"/>
      <c r="B56" s="279"/>
      <c r="C56" s="279"/>
      <c r="D56" s="279"/>
      <c r="E56" s="279"/>
      <c r="F56" s="268"/>
      <c r="G56" s="268"/>
      <c r="H56" s="268"/>
    </row>
    <row r="57" spans="1:9" ht="14.25" customHeight="1">
      <c r="A57" s="3"/>
      <c r="B57" s="279"/>
      <c r="C57" s="279"/>
      <c r="D57" s="279"/>
      <c r="E57" s="279"/>
      <c r="F57" s="268"/>
      <c r="G57" s="268"/>
      <c r="H57" s="268"/>
    </row>
    <row r="58" spans="1:9" ht="14.25" customHeight="1">
      <c r="A58" s="9"/>
      <c r="B58" s="3"/>
      <c r="C58" s="3"/>
      <c r="D58" s="3"/>
      <c r="E58" s="3"/>
      <c r="F58" s="3"/>
      <c r="G58" s="3"/>
      <c r="H58" s="3"/>
    </row>
    <row r="59" spans="1:9" ht="14.25" customHeight="1">
      <c r="A59" s="3"/>
      <c r="H59" s="3"/>
    </row>
    <row r="60" spans="1:9" ht="14.25" customHeight="1">
      <c r="A60" s="3"/>
      <c r="H60" s="3"/>
    </row>
    <row r="61" spans="1:9" ht="14.25" customHeight="1">
      <c r="A61" s="3"/>
      <c r="H61" s="3"/>
    </row>
    <row r="62" spans="1:9" ht="14.25" customHeight="1">
      <c r="A62" s="3"/>
      <c r="H62" s="3"/>
    </row>
    <row r="63" spans="1:9" ht="14.25" customHeight="1">
      <c r="A63" s="3"/>
      <c r="H63" s="3"/>
    </row>
    <row r="64" spans="1:9" ht="14.25" customHeight="1">
      <c r="A64" s="3"/>
      <c r="H64" s="3"/>
    </row>
    <row r="65" spans="1:8" ht="14.25" customHeight="1">
      <c r="A65" s="3"/>
      <c r="H65" s="3"/>
    </row>
    <row r="66" spans="1:8" ht="14.25" customHeight="1">
      <c r="H66" s="3"/>
    </row>
    <row r="67" spans="1:8" ht="14.25" customHeight="1">
      <c r="H67" s="3"/>
    </row>
    <row r="68" spans="1:8" ht="14.25" customHeight="1">
      <c r="H68" s="3"/>
    </row>
    <row r="69" spans="1:8" ht="14.25" customHeight="1">
      <c r="H69" s="3"/>
    </row>
    <row r="70" spans="1:8" ht="14.25" customHeight="1">
      <c r="H70" s="3"/>
    </row>
    <row r="71" spans="1:8" ht="14.25" customHeight="1">
      <c r="H71" s="3"/>
    </row>
    <row r="72" spans="1:8" ht="14.25" customHeight="1">
      <c r="H72" s="3"/>
    </row>
    <row r="73" spans="1:8" ht="14.25" customHeight="1">
      <c r="H73" s="3"/>
    </row>
    <row r="74" spans="1:8" ht="14.25" customHeight="1">
      <c r="H74" s="3"/>
    </row>
    <row r="75" spans="1:8" ht="14.25" customHeight="1">
      <c r="H75" s="3"/>
    </row>
    <row r="76" spans="1:8" ht="14.25" customHeight="1">
      <c r="H76" s="3"/>
    </row>
    <row r="77" spans="1:8" ht="14.25" customHeight="1">
      <c r="H77" s="3"/>
    </row>
    <row r="78" spans="1:8" ht="14.25" customHeight="1">
      <c r="H78" s="3"/>
    </row>
    <row r="79" spans="1:8" ht="14.25" customHeight="1">
      <c r="H79" s="3"/>
    </row>
    <row r="94" spans="10:17" ht="14.25" customHeight="1">
      <c r="J94" s="516"/>
      <c r="K94" s="516"/>
      <c r="L94" s="516"/>
      <c r="M94" s="516"/>
      <c r="N94" s="516"/>
      <c r="O94" s="516"/>
      <c r="P94" s="516"/>
      <c r="Q94" s="516"/>
    </row>
    <row r="95" spans="10:17" ht="14.25" customHeight="1">
      <c r="J95" s="516"/>
      <c r="K95" s="516"/>
      <c r="L95" s="516"/>
      <c r="M95" s="516"/>
      <c r="N95" s="516"/>
      <c r="O95" s="516"/>
      <c r="P95" s="516"/>
      <c r="Q95" s="516"/>
    </row>
    <row r="96" spans="10:17" ht="14.25" customHeight="1">
      <c r="J96" s="516"/>
      <c r="K96" s="516"/>
      <c r="L96" s="516"/>
      <c r="M96" s="516"/>
      <c r="N96" s="516"/>
      <c r="O96" s="516"/>
      <c r="P96" s="516"/>
      <c r="Q96" s="516"/>
    </row>
    <row r="97" spans="1:17" ht="14.25" customHeight="1">
      <c r="J97" s="516"/>
      <c r="K97" s="516"/>
      <c r="L97" s="516"/>
      <c r="M97" s="516"/>
      <c r="N97" s="516"/>
      <c r="O97" s="516"/>
      <c r="P97" s="516"/>
      <c r="Q97" s="516"/>
    </row>
    <row r="98" spans="1:17" ht="14.25" customHeight="1">
      <c r="J98" s="516"/>
      <c r="K98" s="516"/>
      <c r="L98" s="516"/>
      <c r="M98" s="516"/>
      <c r="N98" s="516"/>
      <c r="O98" s="516"/>
      <c r="P98" s="516"/>
      <c r="Q98" s="516"/>
    </row>
    <row r="99" spans="1:17" ht="14.25" customHeight="1">
      <c r="J99" s="516"/>
      <c r="K99" s="516"/>
      <c r="L99" s="516"/>
      <c r="M99" s="516"/>
      <c r="N99" s="516"/>
      <c r="O99" s="516"/>
      <c r="P99" s="516"/>
      <c r="Q99" s="516"/>
    </row>
    <row r="100" spans="1:17" ht="14.25" customHeight="1">
      <c r="J100" s="516"/>
      <c r="K100" s="516"/>
      <c r="L100" s="516"/>
      <c r="M100" s="516"/>
      <c r="N100" s="516"/>
      <c r="O100" s="516"/>
      <c r="P100" s="516"/>
      <c r="Q100" s="516"/>
    </row>
    <row r="101" spans="1:17" ht="14.25" customHeight="1">
      <c r="J101" s="516"/>
      <c r="K101" s="516"/>
      <c r="L101" s="516"/>
      <c r="M101" s="516"/>
      <c r="N101" s="516"/>
      <c r="O101" s="516"/>
      <c r="P101" s="516"/>
      <c r="Q101" s="516"/>
    </row>
    <row r="102" spans="1:17" ht="14.25" customHeight="1">
      <c r="J102" s="516"/>
      <c r="K102" s="516"/>
      <c r="L102" s="516"/>
      <c r="M102" s="516"/>
      <c r="N102" s="516"/>
      <c r="O102" s="516"/>
      <c r="P102" s="516"/>
      <c r="Q102" s="516"/>
    </row>
    <row r="103" spans="1:17" ht="14.25" customHeight="1">
      <c r="J103" s="516"/>
      <c r="K103" s="516"/>
      <c r="L103" s="516"/>
      <c r="M103" s="516"/>
      <c r="N103" s="516"/>
      <c r="O103" s="516"/>
      <c r="P103" s="516"/>
      <c r="Q103" s="516"/>
    </row>
    <row r="104" spans="1:17" ht="14.25" customHeight="1">
      <c r="J104" s="516"/>
      <c r="K104" s="516"/>
      <c r="L104" s="516"/>
      <c r="M104" s="516"/>
      <c r="N104" s="516"/>
      <c r="O104" s="516"/>
      <c r="P104" s="516"/>
      <c r="Q104" s="516"/>
    </row>
    <row r="105" spans="1:17" ht="14.25" customHeight="1">
      <c r="J105" s="516"/>
      <c r="K105" s="516"/>
      <c r="L105" s="516"/>
      <c r="M105" s="516"/>
      <c r="N105" s="516"/>
      <c r="O105" s="516"/>
      <c r="P105" s="516"/>
      <c r="Q105" s="516"/>
    </row>
    <row r="106" spans="1:17" ht="14.25" customHeight="1">
      <c r="A106" s="3"/>
      <c r="B106" s="3"/>
      <c r="C106" s="3"/>
      <c r="D106" s="3"/>
      <c r="E106" s="3"/>
      <c r="F106" s="3"/>
      <c r="G106" s="3"/>
      <c r="J106" s="516"/>
      <c r="K106" s="516"/>
      <c r="L106" s="516"/>
      <c r="M106" s="516"/>
      <c r="N106" s="516"/>
      <c r="O106" s="516"/>
      <c r="P106" s="516"/>
      <c r="Q106" s="516"/>
    </row>
    <row r="107" spans="1:17" ht="14.25" customHeight="1">
      <c r="A107" s="3"/>
      <c r="J107" s="516"/>
      <c r="K107" s="516"/>
      <c r="L107" s="516"/>
      <c r="M107" s="516"/>
      <c r="N107" s="516"/>
      <c r="O107" s="516"/>
      <c r="P107" s="516"/>
      <c r="Q107" s="516"/>
    </row>
    <row r="108" spans="1:17" ht="14.25" customHeight="1">
      <c r="A108" s="3"/>
      <c r="J108" s="516"/>
      <c r="K108" s="516"/>
      <c r="L108" s="516"/>
      <c r="M108" s="516"/>
      <c r="N108" s="516"/>
      <c r="O108" s="516"/>
      <c r="P108" s="516"/>
      <c r="Q108" s="516"/>
    </row>
    <row r="109" spans="1:17" ht="14.25" customHeight="1">
      <c r="A109" s="3"/>
      <c r="J109" s="516"/>
      <c r="K109" s="516"/>
      <c r="L109" s="516"/>
      <c r="M109" s="516"/>
      <c r="N109" s="516"/>
      <c r="O109" s="516"/>
      <c r="P109" s="516"/>
      <c r="Q109" s="516"/>
    </row>
    <row r="110" spans="1:17" ht="14.25" customHeight="1">
      <c r="A110" s="3"/>
      <c r="B110" s="3"/>
      <c r="C110" s="3"/>
      <c r="D110" s="3"/>
      <c r="E110" s="3"/>
      <c r="F110" s="3"/>
      <c r="G110" s="3"/>
      <c r="J110" s="516"/>
      <c r="K110" s="516"/>
      <c r="L110" s="516"/>
      <c r="M110" s="516"/>
      <c r="N110" s="516"/>
      <c r="O110" s="516"/>
      <c r="P110" s="516"/>
      <c r="Q110" s="516"/>
    </row>
    <row r="111" spans="1:17" ht="14.25" customHeight="1">
      <c r="A111" s="3"/>
      <c r="B111" s="3"/>
      <c r="C111" s="3"/>
      <c r="D111" s="3"/>
      <c r="E111" s="3"/>
      <c r="F111" s="3"/>
      <c r="G111" s="3"/>
      <c r="J111" s="516"/>
      <c r="K111" s="516"/>
      <c r="L111" s="516"/>
      <c r="M111" s="516"/>
      <c r="N111" s="516"/>
      <c r="O111" s="516"/>
      <c r="P111" s="516"/>
      <c r="Q111" s="516"/>
    </row>
    <row r="112" spans="1:17" ht="14.25" customHeight="1">
      <c r="A112" s="3"/>
      <c r="B112" s="3"/>
      <c r="C112" s="3"/>
      <c r="D112" s="3"/>
      <c r="E112" s="3"/>
      <c r="F112" s="3"/>
      <c r="G112" s="3"/>
      <c r="J112" s="516"/>
      <c r="K112" s="516"/>
      <c r="L112" s="516"/>
      <c r="M112" s="516"/>
      <c r="N112" s="516"/>
      <c r="O112" s="516"/>
      <c r="P112" s="516"/>
      <c r="Q112" s="516"/>
    </row>
    <row r="113" spans="1:17" ht="14.25" customHeight="1">
      <c r="A113" s="3"/>
      <c r="B113" s="3"/>
      <c r="C113" s="3"/>
      <c r="D113" s="3"/>
      <c r="E113" s="3"/>
      <c r="F113" s="3"/>
      <c r="G113" s="3"/>
      <c r="J113" s="516"/>
      <c r="K113" s="516"/>
      <c r="L113" s="516"/>
      <c r="M113" s="516"/>
      <c r="N113" s="516"/>
      <c r="O113" s="516"/>
      <c r="P113" s="516"/>
      <c r="Q113" s="516"/>
    </row>
    <row r="114" spans="1:17" ht="14.25" customHeight="1">
      <c r="A114" s="3"/>
      <c r="B114" s="3"/>
      <c r="C114" s="3"/>
      <c r="D114" s="3"/>
      <c r="E114" s="3"/>
      <c r="F114" s="3"/>
      <c r="G114" s="3"/>
      <c r="J114" s="516"/>
      <c r="K114" s="516"/>
      <c r="L114" s="516"/>
      <c r="M114" s="516"/>
      <c r="N114" s="516"/>
      <c r="O114" s="516"/>
      <c r="P114" s="516"/>
      <c r="Q114" s="516"/>
    </row>
    <row r="115" spans="1:17" ht="14.25" customHeight="1">
      <c r="A115" s="3"/>
      <c r="B115" s="3"/>
      <c r="C115" s="3"/>
      <c r="D115" s="3"/>
      <c r="E115" s="3"/>
      <c r="F115" s="3"/>
      <c r="G115" s="3"/>
      <c r="J115" s="516"/>
      <c r="K115" s="516"/>
      <c r="L115" s="516"/>
      <c r="M115" s="516"/>
      <c r="N115" s="516"/>
      <c r="O115" s="516"/>
      <c r="P115" s="516"/>
      <c r="Q115" s="516"/>
    </row>
    <row r="116" spans="1:17" ht="14.25" customHeight="1">
      <c r="A116" s="3"/>
      <c r="B116" s="3"/>
      <c r="C116" s="3"/>
      <c r="D116" s="3"/>
      <c r="E116" s="3"/>
      <c r="F116" s="3"/>
      <c r="G116" s="3"/>
      <c r="J116" s="516"/>
      <c r="K116" s="516"/>
      <c r="L116" s="516"/>
      <c r="M116" s="516"/>
      <c r="N116" s="516"/>
      <c r="O116" s="516"/>
      <c r="P116" s="516"/>
      <c r="Q116" s="516"/>
    </row>
    <row r="117" spans="1:17" ht="14.25" customHeight="1">
      <c r="A117" s="3"/>
      <c r="B117" s="3"/>
      <c r="C117" s="3"/>
      <c r="D117" s="3"/>
      <c r="E117" s="3"/>
      <c r="F117" s="3"/>
      <c r="G117" s="3"/>
      <c r="J117" s="516"/>
      <c r="K117" s="516"/>
      <c r="L117" s="516"/>
      <c r="M117" s="516"/>
      <c r="N117" s="516"/>
      <c r="O117" s="516"/>
      <c r="P117" s="516"/>
      <c r="Q117" s="516"/>
    </row>
    <row r="118" spans="1:17" ht="14.25" customHeight="1">
      <c r="A118" s="3"/>
      <c r="B118" s="3"/>
      <c r="C118" s="3"/>
      <c r="D118" s="3"/>
      <c r="E118" s="3"/>
      <c r="F118" s="3"/>
      <c r="G118" s="3"/>
      <c r="J118" s="516"/>
      <c r="K118" s="516"/>
      <c r="L118" s="516"/>
      <c r="M118" s="516"/>
      <c r="N118" s="516"/>
      <c r="O118" s="516"/>
      <c r="P118" s="516"/>
      <c r="Q118" s="516"/>
    </row>
    <row r="119" spans="1:17" ht="14.25" customHeight="1">
      <c r="A119" s="3"/>
      <c r="B119" s="3"/>
      <c r="C119" s="3"/>
      <c r="D119" s="3"/>
      <c r="E119" s="3"/>
      <c r="F119" s="3"/>
      <c r="G119" s="3"/>
      <c r="J119" s="516"/>
      <c r="K119" s="516"/>
      <c r="L119" s="516"/>
      <c r="M119" s="516"/>
      <c r="N119" s="516"/>
      <c r="O119" s="516"/>
      <c r="P119" s="516"/>
      <c r="Q119" s="516"/>
    </row>
    <row r="120" spans="1:17" ht="14.25" customHeight="1">
      <c r="A120" s="3"/>
      <c r="B120" s="3"/>
      <c r="C120" s="3"/>
      <c r="D120" s="3"/>
      <c r="E120" s="3"/>
      <c r="F120" s="3"/>
      <c r="G120" s="3"/>
      <c r="J120" s="516"/>
      <c r="K120" s="516"/>
      <c r="L120" s="516"/>
      <c r="M120" s="516"/>
      <c r="N120" s="516"/>
      <c r="O120" s="516"/>
      <c r="P120" s="516"/>
      <c r="Q120" s="516"/>
    </row>
    <row r="121" spans="1:17" ht="14.25" customHeight="1">
      <c r="A121" s="3"/>
      <c r="B121" s="3"/>
      <c r="C121" s="3"/>
      <c r="D121" s="3"/>
      <c r="E121" s="3"/>
      <c r="F121" s="3"/>
      <c r="G121" s="3"/>
      <c r="J121" s="516"/>
      <c r="K121" s="516"/>
      <c r="L121" s="516"/>
      <c r="M121" s="516"/>
      <c r="N121" s="516"/>
      <c r="O121" s="516"/>
      <c r="P121" s="516"/>
      <c r="Q121" s="516"/>
    </row>
    <row r="122" spans="1:17" ht="14.25" customHeight="1">
      <c r="A122" s="3"/>
      <c r="B122" s="3"/>
      <c r="C122" s="3"/>
      <c r="D122" s="3"/>
      <c r="E122" s="3"/>
      <c r="F122" s="3"/>
      <c r="G122" s="3"/>
      <c r="J122" s="516"/>
      <c r="K122" s="516"/>
      <c r="L122" s="516"/>
      <c r="M122" s="516"/>
      <c r="N122" s="516"/>
      <c r="O122" s="516"/>
      <c r="P122" s="516"/>
      <c r="Q122" s="516"/>
    </row>
    <row r="123" spans="1:17" ht="14.25" customHeight="1">
      <c r="A123" s="3"/>
      <c r="B123" s="3"/>
      <c r="C123" s="3"/>
      <c r="D123" s="3"/>
      <c r="E123" s="3"/>
      <c r="F123" s="3"/>
      <c r="G123" s="3"/>
      <c r="J123" s="516"/>
      <c r="K123" s="516"/>
      <c r="L123" s="516"/>
      <c r="M123" s="516"/>
      <c r="N123" s="516"/>
      <c r="O123" s="516"/>
      <c r="P123" s="516"/>
      <c r="Q123" s="516"/>
    </row>
    <row r="124" spans="1:17" ht="14.25" customHeight="1">
      <c r="A124" s="3"/>
      <c r="B124" s="3"/>
      <c r="C124" s="3"/>
      <c r="D124" s="3"/>
      <c r="E124" s="3"/>
      <c r="F124" s="3"/>
      <c r="G124" s="3"/>
      <c r="J124" s="516"/>
      <c r="K124" s="516"/>
      <c r="L124" s="516"/>
      <c r="M124" s="516"/>
      <c r="N124" s="516"/>
      <c r="O124" s="516"/>
      <c r="P124" s="516"/>
      <c r="Q124" s="516"/>
    </row>
    <row r="125" spans="1:17" ht="14.25" customHeight="1">
      <c r="A125" s="3"/>
      <c r="B125" s="3"/>
      <c r="C125" s="3"/>
      <c r="D125" s="3"/>
      <c r="E125" s="3"/>
      <c r="F125" s="3"/>
      <c r="G125" s="3"/>
      <c r="J125" s="516"/>
      <c r="K125" s="516"/>
      <c r="L125" s="516"/>
      <c r="M125" s="516"/>
      <c r="N125" s="516"/>
      <c r="O125" s="516"/>
      <c r="P125" s="516"/>
      <c r="Q125" s="516"/>
    </row>
    <row r="126" spans="1:17" ht="14.25" customHeight="1">
      <c r="A126" s="3"/>
      <c r="B126" s="3"/>
      <c r="C126" s="3"/>
      <c r="D126" s="3"/>
      <c r="E126" s="3"/>
      <c r="F126" s="3"/>
      <c r="G126" s="3"/>
      <c r="J126" s="516"/>
      <c r="K126" s="516"/>
      <c r="L126" s="516"/>
      <c r="M126" s="516"/>
      <c r="N126" s="516"/>
      <c r="O126" s="516"/>
      <c r="P126" s="516"/>
      <c r="Q126" s="516"/>
    </row>
    <row r="127" spans="1:17" ht="14.25" customHeight="1">
      <c r="A127" s="3"/>
      <c r="B127" s="3"/>
      <c r="C127" s="3"/>
      <c r="D127" s="3"/>
      <c r="E127" s="3"/>
      <c r="F127" s="3"/>
      <c r="G127" s="3"/>
      <c r="J127" s="516"/>
      <c r="K127" s="516"/>
      <c r="L127" s="516"/>
      <c r="M127" s="516"/>
      <c r="N127" s="516"/>
      <c r="O127" s="516"/>
      <c r="P127" s="516"/>
      <c r="Q127" s="516"/>
    </row>
    <row r="128" spans="1:17" ht="14.25" customHeight="1">
      <c r="A128" s="3"/>
      <c r="B128" s="3"/>
      <c r="C128" s="3"/>
      <c r="D128" s="3"/>
      <c r="E128" s="3"/>
      <c r="F128" s="3"/>
      <c r="G128" s="3"/>
    </row>
  </sheetData>
  <sortState xmlns:xlrd2="http://schemas.microsoft.com/office/spreadsheetml/2017/richdata2" ref="J4:Q93">
    <sortCondition ref="J4:J93"/>
  </sortState>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I71"/>
  <sheetViews>
    <sheetView zoomScaleNormal="100" workbookViewId="0">
      <pane ySplit="3" topLeftCell="A4" activePane="bottomLeft" state="frozen"/>
      <selection activeCell="J2" sqref="J2"/>
      <selection pane="bottomLeft" activeCell="J2" sqref="J2"/>
    </sheetView>
  </sheetViews>
  <sheetFormatPr defaultColWidth="8.85546875" defaultRowHeight="14.25" customHeight="1"/>
  <cols>
    <col min="1" max="1" width="19.85546875" customWidth="1"/>
    <col min="2" max="2" width="10.28515625" bestFit="1" customWidth="1"/>
    <col min="3" max="3" width="11.140625" customWidth="1"/>
    <col min="4" max="4" width="10.85546875" customWidth="1"/>
    <col min="5" max="7" width="10.7109375" bestFit="1" customWidth="1"/>
    <col min="8" max="8" width="8" customWidth="1"/>
    <col min="9" max="9" width="9.140625" bestFit="1" customWidth="1"/>
    <col min="10" max="10" width="21.5703125" bestFit="1" customWidth="1"/>
  </cols>
  <sheetData>
    <row r="1" spans="1:9" ht="15.75" customHeight="1">
      <c r="A1" s="10" t="s">
        <v>456</v>
      </c>
    </row>
    <row r="2" spans="1:9" ht="8.4499999999999993" customHeight="1"/>
    <row r="3" spans="1:9" ht="39" customHeight="1">
      <c r="A3" s="49"/>
      <c r="B3" s="212" t="s">
        <v>457</v>
      </c>
      <c r="C3" s="212" t="s">
        <v>458</v>
      </c>
      <c r="D3" s="212" t="s">
        <v>459</v>
      </c>
      <c r="E3" s="212" t="s">
        <v>460</v>
      </c>
      <c r="F3" s="212" t="s">
        <v>461</v>
      </c>
      <c r="G3" s="212" t="s">
        <v>462</v>
      </c>
      <c r="H3" s="212" t="s">
        <v>463</v>
      </c>
    </row>
    <row r="4" spans="1:9" ht="14.25" customHeight="1">
      <c r="A4" s="516" t="s">
        <v>110</v>
      </c>
      <c r="B4" s="518">
        <v>10</v>
      </c>
      <c r="C4" s="518">
        <v>8</v>
      </c>
      <c r="D4" s="518">
        <v>9</v>
      </c>
      <c r="E4" s="518">
        <v>2</v>
      </c>
      <c r="F4" s="518">
        <v>13.61</v>
      </c>
      <c r="G4" s="518">
        <v>7.1</v>
      </c>
      <c r="H4" s="518">
        <v>49.71</v>
      </c>
      <c r="I4" s="3"/>
    </row>
    <row r="5" spans="1:9" ht="14.25" customHeight="1">
      <c r="A5" s="516" t="s">
        <v>225</v>
      </c>
      <c r="B5" s="518">
        <v>9</v>
      </c>
      <c r="C5" s="518">
        <v>2</v>
      </c>
      <c r="D5" s="518">
        <v>4</v>
      </c>
      <c r="E5" s="518">
        <v>4</v>
      </c>
      <c r="F5" s="518">
        <v>5.85</v>
      </c>
      <c r="G5" s="518">
        <v>3.58</v>
      </c>
      <c r="H5" s="518">
        <v>28.43</v>
      </c>
      <c r="I5" s="3"/>
    </row>
    <row r="6" spans="1:9" ht="14.25" customHeight="1">
      <c r="A6" s="516" t="s">
        <v>113</v>
      </c>
      <c r="B6" s="518">
        <v>7</v>
      </c>
      <c r="C6" s="518">
        <v>3</v>
      </c>
      <c r="D6" s="518">
        <v>6</v>
      </c>
      <c r="E6" s="518"/>
      <c r="F6" s="518">
        <v>5.81</v>
      </c>
      <c r="G6" s="518"/>
      <c r="H6" s="518">
        <v>21.81</v>
      </c>
      <c r="I6" s="3"/>
    </row>
    <row r="7" spans="1:9" ht="14.25" customHeight="1">
      <c r="A7" s="516" t="s">
        <v>226</v>
      </c>
      <c r="B7" s="518">
        <v>10</v>
      </c>
      <c r="C7" s="518">
        <v>7</v>
      </c>
      <c r="D7" s="518"/>
      <c r="E7" s="518">
        <v>1</v>
      </c>
      <c r="F7" s="518">
        <v>6.6</v>
      </c>
      <c r="G7" s="518"/>
      <c r="H7" s="518">
        <v>24.6</v>
      </c>
      <c r="I7" s="3"/>
    </row>
    <row r="8" spans="1:9" ht="14.25" customHeight="1">
      <c r="A8" s="516" t="s">
        <v>115</v>
      </c>
      <c r="B8" s="518">
        <v>2</v>
      </c>
      <c r="C8" s="518"/>
      <c r="D8" s="518">
        <v>1</v>
      </c>
      <c r="E8" s="518">
        <v>1</v>
      </c>
      <c r="F8" s="518">
        <v>3.59</v>
      </c>
      <c r="G8" s="518"/>
      <c r="H8" s="518">
        <v>7.59</v>
      </c>
      <c r="I8" s="3"/>
    </row>
    <row r="9" spans="1:9" ht="14.25" customHeight="1">
      <c r="A9" s="516" t="s">
        <v>117</v>
      </c>
      <c r="B9" s="518">
        <v>9</v>
      </c>
      <c r="C9" s="518">
        <v>4</v>
      </c>
      <c r="D9" s="518">
        <v>2</v>
      </c>
      <c r="E9" s="518"/>
      <c r="F9" s="518">
        <v>3.94</v>
      </c>
      <c r="G9" s="518"/>
      <c r="H9" s="518">
        <v>18.940000000000001</v>
      </c>
      <c r="I9" s="3"/>
    </row>
    <row r="10" spans="1:9" ht="14.25" customHeight="1">
      <c r="A10" s="516" t="s">
        <v>314</v>
      </c>
      <c r="B10" s="518"/>
      <c r="C10" s="518"/>
      <c r="D10" s="518"/>
      <c r="E10" s="518"/>
      <c r="F10" s="518">
        <v>1.1000000000000001</v>
      </c>
      <c r="G10" s="518"/>
      <c r="H10" s="518">
        <v>1.1000000000000001</v>
      </c>
      <c r="I10" s="3"/>
    </row>
    <row r="11" spans="1:9" ht="14.25" customHeight="1">
      <c r="A11" s="516" t="s">
        <v>315</v>
      </c>
      <c r="B11" s="518">
        <v>1</v>
      </c>
      <c r="C11" s="518"/>
      <c r="D11" s="518">
        <v>1</v>
      </c>
      <c r="E11" s="518"/>
      <c r="F11" s="518">
        <v>2.02</v>
      </c>
      <c r="G11" s="518">
        <v>0.1</v>
      </c>
      <c r="H11" s="518">
        <v>4.12</v>
      </c>
      <c r="I11" s="3"/>
    </row>
    <row r="12" spans="1:9" ht="14.25" customHeight="1">
      <c r="A12" s="516" t="s">
        <v>125</v>
      </c>
      <c r="B12" s="518">
        <v>14</v>
      </c>
      <c r="C12" s="518">
        <v>22</v>
      </c>
      <c r="D12" s="518">
        <v>11</v>
      </c>
      <c r="E12" s="518">
        <v>6</v>
      </c>
      <c r="F12" s="518">
        <v>15.93</v>
      </c>
      <c r="G12" s="518">
        <v>2.91</v>
      </c>
      <c r="H12" s="518">
        <v>71.84</v>
      </c>
      <c r="I12" s="3"/>
    </row>
    <row r="13" spans="1:9" ht="14.25" customHeight="1">
      <c r="A13" s="516" t="s">
        <v>126</v>
      </c>
      <c r="B13" s="518">
        <v>5</v>
      </c>
      <c r="C13" s="518">
        <v>5</v>
      </c>
      <c r="D13" s="518">
        <v>1</v>
      </c>
      <c r="E13" s="518">
        <v>3</v>
      </c>
      <c r="F13" s="518">
        <v>13.33</v>
      </c>
      <c r="G13" s="518">
        <v>2.5499999999999998</v>
      </c>
      <c r="H13" s="518">
        <v>29.88</v>
      </c>
      <c r="I13" s="3"/>
    </row>
    <row r="14" spans="1:9" ht="14.25" customHeight="1">
      <c r="A14" s="516" t="s">
        <v>227</v>
      </c>
      <c r="B14" s="518">
        <v>4</v>
      </c>
      <c r="C14" s="518">
        <v>1</v>
      </c>
      <c r="D14" s="518"/>
      <c r="E14" s="518"/>
      <c r="F14" s="518">
        <v>2</v>
      </c>
      <c r="G14" s="518">
        <v>0.4</v>
      </c>
      <c r="H14" s="518">
        <v>7.4</v>
      </c>
      <c r="I14" s="3"/>
    </row>
    <row r="15" spans="1:9" ht="14.25" customHeight="1">
      <c r="A15" s="516" t="s">
        <v>127</v>
      </c>
      <c r="B15" s="518">
        <v>27</v>
      </c>
      <c r="C15" s="518">
        <v>3</v>
      </c>
      <c r="D15" s="518">
        <v>7</v>
      </c>
      <c r="E15" s="518">
        <v>12</v>
      </c>
      <c r="F15" s="518">
        <v>28.7</v>
      </c>
      <c r="G15" s="518"/>
      <c r="H15" s="518">
        <v>77.7</v>
      </c>
      <c r="I15" s="3"/>
    </row>
    <row r="16" spans="1:9" ht="14.25" customHeight="1">
      <c r="A16" s="516" t="s">
        <v>128</v>
      </c>
      <c r="B16" s="518">
        <v>1</v>
      </c>
      <c r="C16" s="518"/>
      <c r="D16" s="518"/>
      <c r="E16" s="518"/>
      <c r="F16" s="518">
        <v>0.5</v>
      </c>
      <c r="G16" s="518"/>
      <c r="H16" s="518">
        <v>1.5</v>
      </c>
      <c r="I16" s="3"/>
    </row>
    <row r="17" spans="1:9" ht="14.25" customHeight="1">
      <c r="A17" s="516" t="s">
        <v>130</v>
      </c>
      <c r="B17" s="518">
        <v>3</v>
      </c>
      <c r="C17" s="518">
        <v>1</v>
      </c>
      <c r="D17" s="518"/>
      <c r="E17" s="518">
        <v>1</v>
      </c>
      <c r="F17" s="518">
        <v>1.8</v>
      </c>
      <c r="G17" s="518"/>
      <c r="H17" s="518">
        <v>6.8</v>
      </c>
      <c r="I17" s="3"/>
    </row>
    <row r="18" spans="1:9" ht="14.25" customHeight="1">
      <c r="A18" s="516" t="s">
        <v>131</v>
      </c>
      <c r="B18" s="518">
        <v>22</v>
      </c>
      <c r="C18" s="518">
        <v>8</v>
      </c>
      <c r="D18" s="518">
        <v>14</v>
      </c>
      <c r="E18" s="518">
        <v>3</v>
      </c>
      <c r="F18" s="518">
        <v>21.62</v>
      </c>
      <c r="G18" s="518"/>
      <c r="H18" s="518">
        <v>68.62</v>
      </c>
      <c r="I18" s="3"/>
    </row>
    <row r="19" spans="1:9" ht="14.25" customHeight="1">
      <c r="A19" s="516" t="s">
        <v>132</v>
      </c>
      <c r="B19" s="518">
        <v>14</v>
      </c>
      <c r="C19" s="518">
        <v>3</v>
      </c>
      <c r="D19" s="518">
        <v>8</v>
      </c>
      <c r="E19" s="518">
        <v>3</v>
      </c>
      <c r="F19" s="518">
        <v>17.13</v>
      </c>
      <c r="G19" s="518"/>
      <c r="H19" s="518">
        <v>45.13</v>
      </c>
      <c r="I19" s="3"/>
    </row>
    <row r="20" spans="1:9" ht="14.25" customHeight="1">
      <c r="A20" s="516" t="s">
        <v>133</v>
      </c>
      <c r="B20" s="518">
        <v>8</v>
      </c>
      <c r="C20" s="518"/>
      <c r="D20" s="518">
        <v>7</v>
      </c>
      <c r="E20" s="518">
        <v>2</v>
      </c>
      <c r="F20" s="518">
        <v>3.4</v>
      </c>
      <c r="G20" s="518">
        <v>0.5</v>
      </c>
      <c r="H20" s="518">
        <v>20.9</v>
      </c>
      <c r="I20" s="3"/>
    </row>
    <row r="21" spans="1:9" ht="14.25" customHeight="1">
      <c r="A21" s="516" t="s">
        <v>135</v>
      </c>
      <c r="B21" s="518">
        <v>2</v>
      </c>
      <c r="C21" s="518">
        <v>2</v>
      </c>
      <c r="D21" s="518">
        <v>1</v>
      </c>
      <c r="E21" s="518"/>
      <c r="F21" s="518">
        <v>7.05</v>
      </c>
      <c r="G21" s="518">
        <v>2.09</v>
      </c>
      <c r="H21" s="518">
        <v>14.14</v>
      </c>
      <c r="I21" s="3"/>
    </row>
    <row r="22" spans="1:9" ht="14.25" customHeight="1">
      <c r="A22" s="516" t="s">
        <v>139</v>
      </c>
      <c r="B22" s="518">
        <v>12</v>
      </c>
      <c r="C22" s="518">
        <v>7</v>
      </c>
      <c r="D22" s="518">
        <v>10</v>
      </c>
      <c r="E22" s="518">
        <v>2</v>
      </c>
      <c r="F22" s="518">
        <v>9.08</v>
      </c>
      <c r="G22" s="518">
        <v>3.5</v>
      </c>
      <c r="H22" s="518">
        <v>43.58</v>
      </c>
      <c r="I22" s="3"/>
    </row>
    <row r="23" spans="1:9" ht="14.25" customHeight="1">
      <c r="A23" s="516" t="s">
        <v>229</v>
      </c>
      <c r="B23" s="518">
        <v>8</v>
      </c>
      <c r="C23" s="518">
        <v>11</v>
      </c>
      <c r="D23" s="518">
        <v>12</v>
      </c>
      <c r="E23" s="518">
        <v>7</v>
      </c>
      <c r="F23" s="518">
        <v>38.72</v>
      </c>
      <c r="G23" s="518"/>
      <c r="H23" s="518">
        <v>76.72</v>
      </c>
      <c r="I23" s="3"/>
    </row>
    <row r="24" spans="1:9" s="73" customFormat="1" ht="14.25" customHeight="1">
      <c r="A24" s="516" t="s">
        <v>230</v>
      </c>
      <c r="B24" s="518">
        <v>3</v>
      </c>
      <c r="C24" s="518">
        <v>1</v>
      </c>
      <c r="D24" s="518">
        <v>4</v>
      </c>
      <c r="E24" s="518">
        <v>1</v>
      </c>
      <c r="F24" s="518">
        <v>2.8</v>
      </c>
      <c r="G24" s="518">
        <v>2</v>
      </c>
      <c r="H24" s="518">
        <v>13.8</v>
      </c>
      <c r="I24" s="3"/>
    </row>
    <row r="25" spans="1:9" ht="14.25" customHeight="1">
      <c r="A25" s="516" t="s">
        <v>318</v>
      </c>
      <c r="B25" s="518">
        <v>10</v>
      </c>
      <c r="C25" s="518">
        <v>4</v>
      </c>
      <c r="D25" s="518">
        <v>8</v>
      </c>
      <c r="E25" s="518">
        <v>8</v>
      </c>
      <c r="F25" s="518">
        <v>25.29</v>
      </c>
      <c r="G25" s="518">
        <v>7.4</v>
      </c>
      <c r="H25" s="518">
        <v>62.69</v>
      </c>
      <c r="I25" s="3"/>
    </row>
    <row r="26" spans="1:9" ht="14.25" customHeight="1">
      <c r="A26" s="516" t="s">
        <v>141</v>
      </c>
      <c r="B26" s="518">
        <v>18</v>
      </c>
      <c r="C26" s="518">
        <v>6</v>
      </c>
      <c r="D26" s="518">
        <v>12</v>
      </c>
      <c r="E26" s="518">
        <v>2</v>
      </c>
      <c r="F26" s="518">
        <v>10.32</v>
      </c>
      <c r="G26" s="518">
        <v>1.37</v>
      </c>
      <c r="H26" s="518">
        <v>49.69</v>
      </c>
      <c r="I26" s="3"/>
    </row>
    <row r="27" spans="1:9" ht="14.25" customHeight="1">
      <c r="A27" s="516" t="s">
        <v>142</v>
      </c>
      <c r="B27" s="518">
        <v>6</v>
      </c>
      <c r="C27" s="518">
        <v>7</v>
      </c>
      <c r="D27" s="518">
        <v>4</v>
      </c>
      <c r="E27" s="518">
        <v>1</v>
      </c>
      <c r="F27" s="518">
        <v>5.74</v>
      </c>
      <c r="G27" s="518">
        <v>0.6</v>
      </c>
      <c r="H27" s="518">
        <v>24.34</v>
      </c>
      <c r="I27" s="3"/>
    </row>
    <row r="28" spans="1:9" ht="14.25" customHeight="1">
      <c r="A28" s="516" t="s">
        <v>143</v>
      </c>
      <c r="B28" s="518">
        <v>9</v>
      </c>
      <c r="C28" s="518">
        <v>2</v>
      </c>
      <c r="D28" s="518">
        <v>6</v>
      </c>
      <c r="E28" s="518">
        <v>1</v>
      </c>
      <c r="F28" s="518">
        <v>6.5</v>
      </c>
      <c r="G28" s="518"/>
      <c r="H28" s="518">
        <v>24.5</v>
      </c>
      <c r="I28" s="3"/>
    </row>
    <row r="29" spans="1:9" ht="14.25" customHeight="1">
      <c r="A29" s="516" t="s">
        <v>144</v>
      </c>
      <c r="B29" s="518">
        <v>3</v>
      </c>
      <c r="C29" s="518">
        <v>4</v>
      </c>
      <c r="D29" s="518"/>
      <c r="E29" s="518"/>
      <c r="F29" s="518">
        <v>2.88</v>
      </c>
      <c r="G29" s="518"/>
      <c r="H29" s="518">
        <v>9.8800000000000008</v>
      </c>
      <c r="I29" s="3"/>
    </row>
    <row r="30" spans="1:9" ht="14.25" customHeight="1">
      <c r="A30" s="516" t="s">
        <v>146</v>
      </c>
      <c r="B30" s="518">
        <v>2</v>
      </c>
      <c r="C30" s="518">
        <v>1</v>
      </c>
      <c r="D30" s="518"/>
      <c r="E30" s="518">
        <v>1</v>
      </c>
      <c r="F30" s="518">
        <v>2.65</v>
      </c>
      <c r="G30" s="518">
        <v>2</v>
      </c>
      <c r="H30" s="518">
        <v>8.65</v>
      </c>
      <c r="I30" s="3"/>
    </row>
    <row r="31" spans="1:9" ht="14.25" customHeight="1">
      <c r="A31" s="516" t="s">
        <v>148</v>
      </c>
      <c r="B31" s="518">
        <v>5</v>
      </c>
      <c r="C31" s="518">
        <v>3</v>
      </c>
      <c r="D31" s="518">
        <v>1</v>
      </c>
      <c r="E31" s="518"/>
      <c r="F31" s="518">
        <v>4.2</v>
      </c>
      <c r="G31" s="518"/>
      <c r="H31" s="518">
        <v>13.2</v>
      </c>
      <c r="I31" s="3"/>
    </row>
    <row r="32" spans="1:9" ht="14.25" customHeight="1">
      <c r="A32" s="516" t="s">
        <v>149</v>
      </c>
      <c r="B32" s="518">
        <v>19</v>
      </c>
      <c r="C32" s="518">
        <v>14</v>
      </c>
      <c r="D32" s="518">
        <v>12</v>
      </c>
      <c r="E32" s="518">
        <v>1</v>
      </c>
      <c r="F32" s="518">
        <v>15.11</v>
      </c>
      <c r="G32" s="518"/>
      <c r="H32" s="518">
        <v>61.11</v>
      </c>
      <c r="I32" s="3"/>
    </row>
    <row r="33" spans="1:9" ht="14.25" customHeight="1">
      <c r="A33" s="516" t="s">
        <v>320</v>
      </c>
      <c r="B33" s="518">
        <v>19</v>
      </c>
      <c r="C33" s="518">
        <v>10</v>
      </c>
      <c r="D33" s="518">
        <v>17</v>
      </c>
      <c r="E33" s="518">
        <v>14</v>
      </c>
      <c r="F33" s="518">
        <v>20.65</v>
      </c>
      <c r="G33" s="518"/>
      <c r="H33" s="518">
        <v>80.650000000000006</v>
      </c>
      <c r="I33" s="3"/>
    </row>
    <row r="34" spans="1:9" ht="14.25" customHeight="1">
      <c r="A34" s="516" t="s">
        <v>154</v>
      </c>
      <c r="B34" s="518">
        <v>1</v>
      </c>
      <c r="C34" s="518"/>
      <c r="D34" s="518"/>
      <c r="E34" s="518">
        <v>2</v>
      </c>
      <c r="F34" s="518">
        <v>1.46</v>
      </c>
      <c r="G34" s="518">
        <v>0.09</v>
      </c>
      <c r="H34" s="518">
        <v>4.55</v>
      </c>
      <c r="I34" s="3"/>
    </row>
    <row r="35" spans="1:9" ht="14.25" customHeight="1">
      <c r="A35" s="516" t="s">
        <v>321</v>
      </c>
      <c r="B35" s="518">
        <v>1</v>
      </c>
      <c r="C35" s="518">
        <v>2</v>
      </c>
      <c r="D35" s="518">
        <v>1</v>
      </c>
      <c r="E35" s="518">
        <v>1</v>
      </c>
      <c r="F35" s="518">
        <v>1.2</v>
      </c>
      <c r="G35" s="518"/>
      <c r="H35" s="518">
        <v>6.2</v>
      </c>
      <c r="I35" s="3"/>
    </row>
    <row r="36" spans="1:9" ht="14.25" customHeight="1">
      <c r="A36" s="516" t="s">
        <v>234</v>
      </c>
      <c r="B36" s="518">
        <v>1</v>
      </c>
      <c r="C36" s="518"/>
      <c r="D36" s="518">
        <v>1</v>
      </c>
      <c r="E36" s="518">
        <v>1</v>
      </c>
      <c r="F36" s="518">
        <v>2.0099999999999998</v>
      </c>
      <c r="G36" s="518"/>
      <c r="H36" s="518">
        <v>5.01</v>
      </c>
      <c r="I36" s="3"/>
    </row>
    <row r="37" spans="1:9" ht="14.25" customHeight="1">
      <c r="A37" s="516" t="s">
        <v>157</v>
      </c>
      <c r="B37" s="518"/>
      <c r="C37" s="518"/>
      <c r="D37" s="518"/>
      <c r="E37" s="518"/>
      <c r="F37" s="518">
        <v>2.93</v>
      </c>
      <c r="G37" s="518"/>
      <c r="H37" s="518">
        <v>2.93</v>
      </c>
      <c r="I37" s="3"/>
    </row>
    <row r="38" spans="1:9" ht="14.25" customHeight="1">
      <c r="A38" s="516" t="s">
        <v>164</v>
      </c>
      <c r="B38" s="518">
        <v>9</v>
      </c>
      <c r="C38" s="518">
        <v>4</v>
      </c>
      <c r="D38" s="518">
        <v>7</v>
      </c>
      <c r="E38" s="518">
        <v>3</v>
      </c>
      <c r="F38" s="518">
        <v>6.93</v>
      </c>
      <c r="G38" s="518"/>
      <c r="H38" s="518">
        <v>29.93</v>
      </c>
      <c r="I38" s="3"/>
    </row>
    <row r="39" spans="1:9" ht="14.25" customHeight="1">
      <c r="A39" s="516" t="s">
        <v>166</v>
      </c>
      <c r="B39" s="518">
        <v>1</v>
      </c>
      <c r="C39" s="518"/>
      <c r="D39" s="518">
        <v>1</v>
      </c>
      <c r="E39" s="518"/>
      <c r="F39" s="518">
        <v>1.5</v>
      </c>
      <c r="G39" s="518">
        <v>1</v>
      </c>
      <c r="H39" s="518">
        <v>4.5</v>
      </c>
      <c r="I39" s="3"/>
    </row>
    <row r="40" spans="1:9" ht="14.25" customHeight="1">
      <c r="A40" s="516" t="s">
        <v>235</v>
      </c>
      <c r="B40" s="518">
        <v>4</v>
      </c>
      <c r="C40" s="518">
        <v>1</v>
      </c>
      <c r="D40" s="518">
        <v>4</v>
      </c>
      <c r="E40" s="518"/>
      <c r="F40" s="518">
        <v>6.55</v>
      </c>
      <c r="G40" s="518">
        <v>0.25</v>
      </c>
      <c r="H40" s="518">
        <v>15.8</v>
      </c>
      <c r="I40" s="3"/>
    </row>
    <row r="41" spans="1:9" ht="14.25" customHeight="1">
      <c r="A41" s="516" t="s">
        <v>167</v>
      </c>
      <c r="B41" s="518">
        <v>13</v>
      </c>
      <c r="C41" s="518">
        <v>9</v>
      </c>
      <c r="D41" s="518">
        <v>7</v>
      </c>
      <c r="E41" s="518"/>
      <c r="F41" s="518">
        <v>9.64</v>
      </c>
      <c r="G41" s="518">
        <v>0.72</v>
      </c>
      <c r="H41" s="518">
        <v>39.36</v>
      </c>
      <c r="I41" s="3"/>
    </row>
    <row r="42" spans="1:9" ht="14.25" customHeight="1">
      <c r="A42" s="516" t="s">
        <v>168</v>
      </c>
      <c r="B42" s="518">
        <v>2</v>
      </c>
      <c r="C42" s="518">
        <v>6</v>
      </c>
      <c r="D42" s="518">
        <v>2</v>
      </c>
      <c r="E42" s="518"/>
      <c r="F42" s="518">
        <v>2.97</v>
      </c>
      <c r="G42" s="518"/>
      <c r="H42" s="518">
        <v>12.97</v>
      </c>
      <c r="I42" s="3"/>
    </row>
    <row r="43" spans="1:9" ht="14.25" customHeight="1">
      <c r="A43" s="516" t="s">
        <v>188</v>
      </c>
      <c r="B43" s="518">
        <v>5</v>
      </c>
      <c r="C43" s="518">
        <v>2</v>
      </c>
      <c r="D43" s="518">
        <v>1</v>
      </c>
      <c r="E43" s="518"/>
      <c r="F43" s="518">
        <v>2</v>
      </c>
      <c r="G43" s="518">
        <v>1</v>
      </c>
      <c r="H43" s="518">
        <v>11</v>
      </c>
      <c r="I43" s="3"/>
    </row>
    <row r="44" spans="1:9" ht="14.25" customHeight="1">
      <c r="A44" s="516" t="s">
        <v>170</v>
      </c>
      <c r="B44" s="518">
        <v>21</v>
      </c>
      <c r="C44" s="518">
        <v>20</v>
      </c>
      <c r="D44" s="518"/>
      <c r="E44" s="518">
        <v>3</v>
      </c>
      <c r="F44" s="518">
        <v>20.16</v>
      </c>
      <c r="G44" s="518"/>
      <c r="H44" s="518">
        <v>64.16</v>
      </c>
      <c r="I44" s="3"/>
    </row>
    <row r="45" spans="1:9" ht="14.25" customHeight="1">
      <c r="A45" s="516" t="s">
        <v>171</v>
      </c>
      <c r="B45" s="518">
        <v>7</v>
      </c>
      <c r="C45" s="518">
        <v>11</v>
      </c>
      <c r="D45" s="518">
        <v>2</v>
      </c>
      <c r="E45" s="518">
        <v>5</v>
      </c>
      <c r="F45" s="518">
        <v>10.92</v>
      </c>
      <c r="G45" s="518"/>
      <c r="H45" s="518">
        <v>35.92</v>
      </c>
      <c r="I45" s="3"/>
    </row>
    <row r="46" spans="1:9" ht="14.25" customHeight="1">
      <c r="A46" s="516" t="s">
        <v>172</v>
      </c>
      <c r="B46" s="518">
        <v>1</v>
      </c>
      <c r="C46" s="518">
        <v>2</v>
      </c>
      <c r="D46" s="518"/>
      <c r="E46" s="518"/>
      <c r="F46" s="518">
        <v>1.1000000000000001</v>
      </c>
      <c r="G46" s="518">
        <v>0.08</v>
      </c>
      <c r="H46" s="518">
        <v>4.18</v>
      </c>
      <c r="I46" s="3"/>
    </row>
    <row r="47" spans="1:9" ht="14.25" customHeight="1">
      <c r="A47" s="3"/>
      <c r="B47" s="279"/>
      <c r="C47" s="279"/>
      <c r="D47" s="279"/>
      <c r="E47" s="279"/>
      <c r="F47" s="268"/>
      <c r="G47" s="268"/>
      <c r="H47" s="268"/>
      <c r="I47" s="3"/>
    </row>
    <row r="48" spans="1:9" ht="14.25" customHeight="1">
      <c r="A48" s="48" t="s">
        <v>11</v>
      </c>
      <c r="B48" s="62">
        <f>MEDIAN(B4:B46,'Staff A-L'!B4:B50)</f>
        <v>5</v>
      </c>
      <c r="C48" s="62">
        <f>MEDIAN(C4:C46,'Staff A-L'!C4:C50)</f>
        <v>4</v>
      </c>
      <c r="D48" s="62">
        <f>MEDIAN(D4:D46,'Staff A-L'!D4:D50)</f>
        <v>4</v>
      </c>
      <c r="E48" s="62">
        <f>MEDIAN(E4:E46,'Staff A-L'!E4:E50)</f>
        <v>2</v>
      </c>
      <c r="F48" s="62">
        <f>MEDIAN(F4:F46,'Staff A-L'!F4:F50)</f>
        <v>5.85</v>
      </c>
      <c r="G48" s="62">
        <f>MEDIAN(G4:G46,'Staff A-L'!G4:G50)</f>
        <v>1.26</v>
      </c>
      <c r="H48" s="62">
        <f>MEDIAN(H4:H46,'Staff A-L'!H4:H50)</f>
        <v>16.574999999999999</v>
      </c>
    </row>
    <row r="49" spans="1:9" ht="14.25" customHeight="1">
      <c r="A49" s="48" t="s">
        <v>10</v>
      </c>
      <c r="B49" s="62">
        <f>AVERAGE(B4:B46,'Staff A-L'!B4:B50)</f>
        <v>7.4709302325581399</v>
      </c>
      <c r="C49" s="62">
        <f>AVERAGE(C4:C46,'Staff A-L'!C4:C50)</f>
        <v>6.5522388059701493</v>
      </c>
      <c r="D49" s="62">
        <f>AVERAGE(D4:D46,'Staff A-L'!D4:D50)</f>
        <v>5.384615384615385</v>
      </c>
      <c r="E49" s="62">
        <f>AVERAGE(E4:E46,'Staff A-L'!E4:E50)</f>
        <v>3.8571428571428572</v>
      </c>
      <c r="F49" s="62">
        <f>AVERAGE(F4:F46,'Staff A-L'!F4:F50)</f>
        <v>7.6803448275862101</v>
      </c>
      <c r="G49" s="62">
        <f>AVERAGE(G4:G46,'Staff A-L'!G4:G50)</f>
        <v>1.6919148936170214</v>
      </c>
      <c r="H49" s="62">
        <f>AVERAGE(H4:H46,'Staff A-L'!H4:H50)</f>
        <v>26.313444444444446</v>
      </c>
    </row>
    <row r="50" spans="1:9" ht="14.25" customHeight="1">
      <c r="A50" s="48" t="s">
        <v>237</v>
      </c>
      <c r="B50" s="62">
        <f>SUM(B4:B46,'Staff A-L'!B4:B50)</f>
        <v>642.5</v>
      </c>
      <c r="C50" s="62">
        <f>SUM(C4:C46,'Staff A-L'!C4:C50)</f>
        <v>439</v>
      </c>
      <c r="D50" s="62">
        <f>SUM(D4:D46,'Staff A-L'!D4:D50)</f>
        <v>350</v>
      </c>
      <c r="E50" s="62">
        <f>SUM(E4:E46,'Staff A-L'!E4:E50)</f>
        <v>189</v>
      </c>
      <c r="F50" s="62">
        <f>SUM(F4:F46,'Staff A-L'!F4:F50)</f>
        <v>668.19000000000028</v>
      </c>
      <c r="G50" s="62">
        <f>SUM(G4:G46,'Staff A-L'!G4:G50)</f>
        <v>79.52000000000001</v>
      </c>
      <c r="H50" s="62">
        <f>SUM(H4:H46,'Staff A-L'!H4:H50)</f>
        <v>2368.21</v>
      </c>
      <c r="I50" s="71"/>
    </row>
    <row r="51" spans="1:9" ht="14.25" customHeight="1">
      <c r="A51" s="3"/>
      <c r="B51" s="3"/>
      <c r="C51" s="3"/>
      <c r="D51" s="3"/>
      <c r="E51" s="3"/>
      <c r="F51" s="3"/>
      <c r="G51" s="3"/>
      <c r="H51" s="3"/>
    </row>
    <row r="52" spans="1:9" ht="14.25" customHeight="1">
      <c r="A52" s="3"/>
      <c r="B52" s="293"/>
      <c r="C52" s="293"/>
      <c r="D52" s="293"/>
      <c r="E52" s="293"/>
      <c r="F52" s="293"/>
      <c r="G52" s="293"/>
      <c r="H52" s="293"/>
      <c r="I52" s="239"/>
    </row>
    <row r="53" spans="1:9" ht="14.25" customHeight="1">
      <c r="A53" s="3"/>
      <c r="B53" s="293"/>
      <c r="C53" s="293"/>
      <c r="D53" s="293"/>
      <c r="E53" s="293"/>
      <c r="F53" s="293"/>
      <c r="G53" s="293"/>
      <c r="H53" s="293"/>
    </row>
    <row r="54" spans="1:9" ht="14.25" customHeight="1">
      <c r="A54" s="3"/>
      <c r="B54" s="293"/>
      <c r="C54" s="293"/>
      <c r="D54" s="293"/>
      <c r="E54" s="293"/>
      <c r="F54" s="293"/>
      <c r="G54" s="293"/>
      <c r="H54" s="293"/>
    </row>
    <row r="55" spans="1:9" ht="14.25" customHeight="1">
      <c r="A55" s="3"/>
      <c r="B55" s="3"/>
      <c r="C55" s="3"/>
      <c r="D55" s="3"/>
      <c r="E55" s="3"/>
      <c r="F55" s="3"/>
      <c r="G55" s="3"/>
      <c r="H55" s="3"/>
    </row>
    <row r="56" spans="1:9" ht="14.25" customHeight="1">
      <c r="A56" s="3"/>
      <c r="B56" s="3"/>
      <c r="C56" s="3"/>
      <c r="D56" s="3"/>
      <c r="E56" s="3"/>
      <c r="F56" s="3"/>
      <c r="G56" s="3"/>
      <c r="H56" s="3"/>
    </row>
    <row r="57" spans="1:9" ht="14.25" customHeight="1">
      <c r="A57" s="3"/>
      <c r="B57" s="3"/>
      <c r="C57" s="3"/>
      <c r="D57" s="3"/>
      <c r="E57" s="3"/>
      <c r="F57" s="3"/>
      <c r="G57" s="3"/>
      <c r="H57" s="3"/>
    </row>
    <row r="58" spans="1:9" ht="14.25" customHeight="1">
      <c r="A58" s="3"/>
      <c r="B58" s="3"/>
      <c r="C58" s="3"/>
      <c r="D58" s="3"/>
      <c r="E58" s="3"/>
      <c r="F58" s="3"/>
      <c r="G58" s="3"/>
      <c r="H58" s="3"/>
    </row>
    <row r="59" spans="1:9" ht="14.25" customHeight="1">
      <c r="A59" s="3"/>
      <c r="B59" s="3"/>
      <c r="C59" s="3"/>
      <c r="D59" s="3"/>
      <c r="E59" s="3"/>
      <c r="F59" s="3"/>
      <c r="G59" s="3"/>
      <c r="H59" s="3"/>
    </row>
    <row r="60" spans="1:9" ht="14.25" customHeight="1">
      <c r="A60" s="3"/>
      <c r="B60" s="3"/>
      <c r="C60" s="3"/>
      <c r="D60" s="3"/>
      <c r="E60" s="3"/>
      <c r="F60" s="3"/>
      <c r="G60" s="3"/>
      <c r="H60" s="3"/>
    </row>
    <row r="61" spans="1:9" ht="14.25" customHeight="1">
      <c r="A61" s="3"/>
      <c r="B61" s="3"/>
      <c r="C61" s="3"/>
      <c r="D61" s="3"/>
      <c r="E61" s="3"/>
      <c r="F61" s="3"/>
      <c r="G61" s="3"/>
      <c r="H61" s="3"/>
    </row>
    <row r="62" spans="1:9" ht="14.25" customHeight="1">
      <c r="A62" s="3"/>
      <c r="B62" s="3"/>
      <c r="C62" s="3"/>
      <c r="D62" s="3"/>
      <c r="E62" s="3"/>
      <c r="F62" s="3"/>
      <c r="G62" s="3"/>
      <c r="H62" s="3"/>
    </row>
    <row r="63" spans="1:9" ht="14.25" customHeight="1">
      <c r="A63" s="3"/>
      <c r="B63" s="3"/>
      <c r="C63" s="3"/>
      <c r="D63" s="3"/>
      <c r="E63" s="3"/>
      <c r="F63" s="3"/>
      <c r="G63" s="3"/>
      <c r="H63" s="3"/>
    </row>
    <row r="64" spans="1:9" ht="14.25" customHeight="1">
      <c r="A64" s="3"/>
      <c r="B64" s="3"/>
      <c r="C64" s="3"/>
      <c r="D64" s="3"/>
      <c r="E64" s="3"/>
      <c r="F64" s="3"/>
      <c r="G64" s="3"/>
      <c r="H64" s="3"/>
    </row>
    <row r="65" spans="1:8" ht="14.25" customHeight="1">
      <c r="A65" s="3"/>
      <c r="B65" s="3"/>
      <c r="C65" s="3"/>
      <c r="D65" s="3"/>
      <c r="E65" s="3"/>
      <c r="F65" s="3"/>
      <c r="G65" s="3"/>
      <c r="H65" s="3"/>
    </row>
    <row r="66" spans="1:8" ht="14.25" customHeight="1">
      <c r="A66" s="3"/>
      <c r="B66" s="3"/>
      <c r="C66" s="3"/>
      <c r="D66" s="3"/>
      <c r="E66" s="3"/>
      <c r="F66" s="3"/>
      <c r="G66" s="3"/>
      <c r="H66" s="3"/>
    </row>
    <row r="67" spans="1:8" ht="14.25" customHeight="1">
      <c r="A67" s="3"/>
      <c r="B67" s="3"/>
      <c r="C67" s="3"/>
      <c r="D67" s="3"/>
      <c r="E67" s="3"/>
      <c r="F67" s="3"/>
      <c r="G67" s="3"/>
      <c r="H67" s="3"/>
    </row>
    <row r="68" spans="1:8" ht="14.25" customHeight="1">
      <c r="A68" s="3"/>
      <c r="B68" s="3"/>
      <c r="C68" s="3"/>
      <c r="D68" s="3"/>
      <c r="E68" s="3"/>
      <c r="F68" s="3"/>
      <c r="G68" s="3"/>
      <c r="H68" s="3"/>
    </row>
    <row r="69" spans="1:8" ht="14.25" customHeight="1">
      <c r="A69" s="3"/>
      <c r="B69" s="3"/>
      <c r="C69" s="3"/>
      <c r="D69" s="3"/>
      <c r="E69" s="3"/>
      <c r="F69" s="3"/>
      <c r="G69" s="3"/>
      <c r="H69" s="3"/>
    </row>
    <row r="70" spans="1:8" ht="14.25" customHeight="1">
      <c r="A70" s="3"/>
      <c r="B70" s="3"/>
      <c r="C70" s="3"/>
      <c r="D70" s="3"/>
      <c r="E70" s="3"/>
      <c r="F70" s="3"/>
      <c r="G70" s="3"/>
      <c r="H70" s="3"/>
    </row>
    <row r="71" spans="1:8" ht="14.25" customHeight="1">
      <c r="A71" s="3"/>
      <c r="B71" s="3"/>
      <c r="C71" s="3"/>
      <c r="D71" s="3"/>
      <c r="E71" s="3"/>
      <c r="F71" s="3"/>
      <c r="G71" s="3"/>
      <c r="H71" s="3"/>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E60"/>
  <sheetViews>
    <sheetView zoomScaleNormal="100" workbookViewId="0">
      <selection activeCell="E2" sqref="E2"/>
    </sheetView>
  </sheetViews>
  <sheetFormatPr defaultColWidth="9.140625" defaultRowHeight="14.25" customHeight="1"/>
  <cols>
    <col min="1" max="1" width="27" style="73" customWidth="1"/>
    <col min="2" max="2" width="14.42578125" style="73" customWidth="1"/>
    <col min="3" max="3" width="25.7109375" style="73" customWidth="1"/>
    <col min="4" max="4" width="15.28515625" style="73" customWidth="1"/>
    <col min="5" max="5" width="25.85546875" style="73" customWidth="1"/>
    <col min="6" max="6" width="25.140625" style="73" customWidth="1"/>
    <col min="7" max="7" width="27.85546875" style="73" customWidth="1"/>
    <col min="8" max="16384" width="9.140625" style="73"/>
  </cols>
  <sheetData>
    <row r="1" spans="1:5" ht="14.25" customHeight="1">
      <c r="A1" s="10" t="s">
        <v>464</v>
      </c>
      <c r="B1" s="260"/>
      <c r="C1" s="260"/>
      <c r="D1" s="260"/>
      <c r="E1" s="10"/>
    </row>
    <row r="2" spans="1:5" ht="14.25" customHeight="1">
      <c r="A2" s="4" t="s">
        <v>465</v>
      </c>
      <c r="B2" s="260"/>
      <c r="C2" s="260"/>
      <c r="D2" s="260"/>
      <c r="E2" s="4"/>
    </row>
    <row r="3" spans="1:5" ht="14.25" customHeight="1">
      <c r="A3" s="4" t="s">
        <v>466</v>
      </c>
      <c r="B3" s="260"/>
      <c r="C3" s="260"/>
      <c r="D3" s="260"/>
      <c r="E3" s="4"/>
    </row>
    <row r="5" spans="1:5" ht="14.25" customHeight="1">
      <c r="A5" s="2"/>
      <c r="B5" s="262" t="s">
        <v>361</v>
      </c>
      <c r="C5" s="262" t="s">
        <v>467</v>
      </c>
      <c r="D5" s="262" t="s">
        <v>468</v>
      </c>
      <c r="E5" s="2"/>
    </row>
    <row r="6" spans="1:5" ht="14.25" customHeight="1">
      <c r="A6" s="2"/>
      <c r="B6" s="262">
        <v>2019</v>
      </c>
      <c r="C6" s="262" t="s">
        <v>469</v>
      </c>
      <c r="D6" s="262" t="s">
        <v>4</v>
      </c>
      <c r="E6" s="260"/>
    </row>
    <row r="7" spans="1:5" ht="14.25" customHeight="1">
      <c r="A7" s="2"/>
      <c r="B7" s="255"/>
      <c r="C7" s="223" t="s">
        <v>8</v>
      </c>
      <c r="D7" s="223" t="s">
        <v>8</v>
      </c>
      <c r="E7" s="260"/>
    </row>
    <row r="8" spans="1:5" ht="14.25" customHeight="1">
      <c r="A8" s="4" t="s">
        <v>470</v>
      </c>
      <c r="B8" s="153">
        <f>SUM(B9:B11)</f>
        <v>20825</v>
      </c>
      <c r="C8" s="153">
        <f>SUM(C9:C11)</f>
        <v>1338909</v>
      </c>
      <c r="D8" s="224">
        <f>AVERAGE(C8/B8)</f>
        <v>64.293349339735897</v>
      </c>
      <c r="E8" s="260"/>
    </row>
    <row r="9" spans="1:5" ht="14.25" customHeight="1">
      <c r="A9" s="3" t="s">
        <v>246</v>
      </c>
      <c r="B9" s="41">
        <f>'Voted Expenditure &amp; Subsidy G-Q'!B33</f>
        <v>13261</v>
      </c>
      <c r="C9" s="41">
        <f>'Voted Expenditure &amp; Subsidy G-Q'!C33</f>
        <v>813489</v>
      </c>
      <c r="D9" s="14">
        <f>AVERAGE(C9/B9)</f>
        <v>61.344468742930395</v>
      </c>
      <c r="E9" s="260"/>
    </row>
    <row r="10" spans="1:5" ht="14.25" customHeight="1">
      <c r="A10" s="3" t="s">
        <v>247</v>
      </c>
      <c r="B10" s="41">
        <f>'Voted Expenditure &amp; Subsidy A-G'!B20</f>
        <v>1611</v>
      </c>
      <c r="C10" s="41">
        <f>'Voted Expenditure &amp; Subsidy A-G'!C20</f>
        <v>125000</v>
      </c>
      <c r="D10" s="14">
        <f>AVERAGE(C10/B10)</f>
        <v>77.591558038485417</v>
      </c>
      <c r="E10" s="260"/>
    </row>
    <row r="11" spans="1:5" ht="14.25" customHeight="1">
      <c r="A11" s="3" t="s">
        <v>248</v>
      </c>
      <c r="B11" s="41">
        <f>'Voted Expenditure &amp; Subsidy R-Y'!B26</f>
        <v>5953</v>
      </c>
      <c r="C11" s="41">
        <f>'Voted Expenditure &amp; Subsidy R-Y'!C26</f>
        <v>400420</v>
      </c>
      <c r="D11" s="14">
        <f>AVERAGE(C11/B11)</f>
        <v>67.263564589282709</v>
      </c>
      <c r="E11" s="260"/>
    </row>
    <row r="12" spans="1:5" ht="14.25" customHeight="1">
      <c r="A12" s="3"/>
      <c r="B12" s="255"/>
      <c r="C12" s="223"/>
      <c r="D12" s="223"/>
      <c r="E12" s="260"/>
    </row>
    <row r="13" spans="1:5" ht="14.25" customHeight="1">
      <c r="A13" s="2"/>
      <c r="B13" s="255"/>
      <c r="C13" s="223"/>
      <c r="D13" s="223"/>
      <c r="E13" s="260"/>
    </row>
    <row r="14" spans="1:5" ht="14.25" customHeight="1">
      <c r="A14" s="4" t="s">
        <v>249</v>
      </c>
      <c r="B14" s="153">
        <f>SUM(B15:B16)</f>
        <v>10066</v>
      </c>
      <c r="C14" s="153">
        <f>SUM(C15:C16)</f>
        <v>584597</v>
      </c>
      <c r="D14" s="224">
        <f>AVERAGE(C14/B14)</f>
        <v>58.076395787800514</v>
      </c>
      <c r="E14" s="260"/>
    </row>
    <row r="15" spans="1:5" ht="14.25" customHeight="1">
      <c r="A15" s="3" t="s">
        <v>250</v>
      </c>
      <c r="B15" s="41">
        <f>'Voted Expenditure &amp; Subsidy A-G'!B42</f>
        <v>9084</v>
      </c>
      <c r="C15" s="41">
        <f>'Voted Expenditure &amp; Subsidy A-G'!C42</f>
        <v>543534</v>
      </c>
      <c r="D15" s="14">
        <f>AVERAGE(C15/B15)</f>
        <v>59.834214002642007</v>
      </c>
      <c r="E15" s="260"/>
    </row>
    <row r="16" spans="1:5" ht="14.25" customHeight="1">
      <c r="A16" s="379" t="s">
        <v>471</v>
      </c>
      <c r="B16" s="41">
        <v>982</v>
      </c>
      <c r="C16" s="41">
        <v>41063</v>
      </c>
      <c r="D16" s="383">
        <f>AVERAGE(C16/B16)</f>
        <v>41.815682281059061</v>
      </c>
      <c r="E16" s="260"/>
    </row>
    <row r="17" spans="1:4" ht="14.25" customHeight="1">
      <c r="A17" s="3"/>
      <c r="B17" s="12"/>
      <c r="C17" s="12"/>
      <c r="D17" s="14"/>
    </row>
    <row r="18" spans="1:4" ht="14.25" customHeight="1">
      <c r="A18" s="2"/>
      <c r="B18" s="19"/>
      <c r="C18" s="19"/>
      <c r="D18" s="19"/>
    </row>
    <row r="19" spans="1:4" ht="14.25" customHeight="1">
      <c r="A19" s="4" t="s">
        <v>251</v>
      </c>
      <c r="B19" s="153">
        <f>SUM(B20:B25)</f>
        <v>98078</v>
      </c>
      <c r="C19" s="153">
        <f>SUM(C20:C25)</f>
        <v>4589941</v>
      </c>
      <c r="D19" s="224">
        <f t="shared" ref="D19:D25" si="0">AVERAGE(C19/B19)</f>
        <v>46.798884561267563</v>
      </c>
    </row>
    <row r="20" spans="1:4" ht="14.25" customHeight="1">
      <c r="A20" s="3" t="s">
        <v>252</v>
      </c>
      <c r="B20" s="41">
        <f>'Voted Expenditure &amp; Subsidy R-Y'!B17</f>
        <v>62541</v>
      </c>
      <c r="C20" s="41">
        <f>'Voted Expenditure &amp; Subsidy R-Y'!C17</f>
        <v>2621837</v>
      </c>
      <c r="D20" s="14">
        <f t="shared" si="0"/>
        <v>41.921891239346991</v>
      </c>
    </row>
    <row r="21" spans="1:4" ht="14.25" customHeight="1">
      <c r="A21" s="3" t="s">
        <v>253</v>
      </c>
      <c r="B21" s="41">
        <f>'Voted Expenditure &amp; Subsidy G-Q'!B7</f>
        <v>5353</v>
      </c>
      <c r="C21" s="41">
        <f>'Voted Expenditure &amp; Subsidy G-Q'!C7</f>
        <v>289706</v>
      </c>
      <c r="D21" s="14">
        <f>AVERAGE(C21/B21)</f>
        <v>54.120306370259669</v>
      </c>
    </row>
    <row r="22" spans="1:4" ht="14.25" customHeight="1">
      <c r="A22" s="3" t="s">
        <v>254</v>
      </c>
      <c r="B22" s="41">
        <f>'Voted Expenditure &amp; Subsidy G-Q'!B28</f>
        <v>7903</v>
      </c>
      <c r="C22" s="41">
        <f>'Voted Expenditure &amp; Subsidy G-Q'!C28</f>
        <v>326635</v>
      </c>
      <c r="D22" s="14">
        <f t="shared" si="0"/>
        <v>41.330507402252309</v>
      </c>
    </row>
    <row r="23" spans="1:4" ht="14.25" customHeight="1">
      <c r="A23" s="3" t="s">
        <v>256</v>
      </c>
      <c r="B23" s="41">
        <f>'Voted Expenditure &amp; Subsidy G-Q'!B39</f>
        <v>13135</v>
      </c>
      <c r="C23" s="41">
        <f>'Voted Expenditure &amp; Subsidy G-Q'!C39</f>
        <v>827145</v>
      </c>
      <c r="D23" s="14">
        <f t="shared" si="0"/>
        <v>62.972592310620477</v>
      </c>
    </row>
    <row r="24" spans="1:4" ht="14.25" customHeight="1">
      <c r="A24" s="3" t="s">
        <v>257</v>
      </c>
      <c r="B24" s="41">
        <f>'Voted Expenditure &amp; Subsidy R-Y'!B23</f>
        <v>6012</v>
      </c>
      <c r="C24" s="41">
        <f>'Voted Expenditure &amp; Subsidy R-Y'!C23</f>
        <v>342438</v>
      </c>
      <c r="D24" s="14">
        <f t="shared" si="0"/>
        <v>56.959081836327343</v>
      </c>
    </row>
    <row r="25" spans="1:4" ht="14.25" customHeight="1">
      <c r="A25" s="3" t="s">
        <v>258</v>
      </c>
      <c r="B25" s="41">
        <f>'Voted Expenditure &amp; Subsidy R-Y'!B25</f>
        <v>3134</v>
      </c>
      <c r="C25" s="41">
        <f>'Voted Expenditure &amp; Subsidy R-Y'!C25</f>
        <v>182180</v>
      </c>
      <c r="D25" s="14">
        <f t="shared" si="0"/>
        <v>58.130185067007019</v>
      </c>
    </row>
    <row r="26" spans="1:4" ht="14.25" customHeight="1">
      <c r="A26" s="3"/>
      <c r="B26" s="19"/>
      <c r="C26" s="19"/>
      <c r="D26" s="14"/>
    </row>
    <row r="27" spans="1:4" ht="14.25" customHeight="1">
      <c r="A27" s="2"/>
      <c r="B27" s="153"/>
      <c r="C27" s="153"/>
      <c r="D27" s="224"/>
    </row>
    <row r="28" spans="1:4" ht="14.25" customHeight="1">
      <c r="A28" s="4" t="s">
        <v>259</v>
      </c>
      <c r="B28" s="153">
        <f>SUM(B29:B33)</f>
        <v>86113</v>
      </c>
      <c r="C28" s="153">
        <f>SUM(C29:C33)</f>
        <v>3762786</v>
      </c>
      <c r="D28" s="224">
        <f t="shared" ref="D28:D33" si="1">AVERAGE(C28/B28)</f>
        <v>43.695911186464294</v>
      </c>
    </row>
    <row r="29" spans="1:4" ht="14.25" customHeight="1">
      <c r="A29" s="3" t="s">
        <v>260</v>
      </c>
      <c r="B29" s="41">
        <f>'Voted Expenditure &amp; Subsidy G-Q'!B46</f>
        <v>42451</v>
      </c>
      <c r="C29" s="41">
        <f>'Voted Expenditure &amp; Subsidy G-Q'!C46</f>
        <v>2091424</v>
      </c>
      <c r="D29" s="14">
        <f t="shared" si="1"/>
        <v>49.2667781677699</v>
      </c>
    </row>
    <row r="30" spans="1:4" ht="14.25" customHeight="1">
      <c r="A30" s="3" t="s">
        <v>261</v>
      </c>
      <c r="B30" s="41">
        <f>'Voted Expenditure &amp; Subsidy A-G'!B16</f>
        <v>7379</v>
      </c>
      <c r="C30" s="41">
        <f>'Voted Expenditure &amp; Subsidy A-G'!C16</f>
        <v>446493</v>
      </c>
      <c r="D30" s="14">
        <f t="shared" si="1"/>
        <v>60.508605502100558</v>
      </c>
    </row>
    <row r="31" spans="1:4" ht="14.25" customHeight="1">
      <c r="A31" s="3" t="s">
        <v>262</v>
      </c>
      <c r="B31" s="41">
        <f>'Voted Expenditure &amp; Subsidy A-G'!B24</f>
        <v>13634</v>
      </c>
      <c r="C31" s="41">
        <f>'Voted Expenditure &amp; Subsidy A-G'!C24</f>
        <v>486273</v>
      </c>
      <c r="D31" s="14">
        <f t="shared" si="1"/>
        <v>35.666202141704559</v>
      </c>
    </row>
    <row r="32" spans="1:4" ht="14.25" customHeight="1">
      <c r="A32" s="3" t="s">
        <v>263</v>
      </c>
      <c r="B32" s="41">
        <f>'Voted Expenditure &amp; Subsidy A-G'!B38</f>
        <v>12743</v>
      </c>
      <c r="C32" s="41">
        <f>'Voted Expenditure &amp; Subsidy A-G'!C38</f>
        <v>425127</v>
      </c>
      <c r="D32" s="14">
        <f t="shared" si="1"/>
        <v>33.361610295848699</v>
      </c>
    </row>
    <row r="33" spans="1:4" ht="14.25" customHeight="1">
      <c r="A33" s="3" t="s">
        <v>264</v>
      </c>
      <c r="B33" s="41">
        <f>'Voted Expenditure &amp; Subsidy A-G'!B46</f>
        <v>9906</v>
      </c>
      <c r="C33" s="41">
        <f>'Voted Expenditure &amp; Subsidy A-G'!C46</f>
        <v>313469</v>
      </c>
      <c r="D33" s="14">
        <f t="shared" si="1"/>
        <v>31.644356955380577</v>
      </c>
    </row>
    <row r="34" spans="1:4" ht="14.25" customHeight="1">
      <c r="A34" s="3"/>
      <c r="B34" s="19"/>
      <c r="C34" s="19"/>
      <c r="D34" s="14"/>
    </row>
    <row r="35" spans="1:4" ht="14.25" customHeight="1">
      <c r="A35" s="2"/>
      <c r="B35" s="153"/>
      <c r="C35" s="153"/>
      <c r="D35" s="224"/>
    </row>
    <row r="36" spans="1:4" ht="14.25" customHeight="1">
      <c r="A36" s="4" t="s">
        <v>266</v>
      </c>
      <c r="B36" s="153">
        <f>SUM(B37:B38)</f>
        <v>64658</v>
      </c>
      <c r="C36" s="153">
        <f>SUM(C37:C38)</f>
        <v>3292503.42</v>
      </c>
      <c r="D36" s="224">
        <f>AVERAGE(C36/B36)</f>
        <v>50.921825914813326</v>
      </c>
    </row>
    <row r="37" spans="1:4" ht="14.25" customHeight="1">
      <c r="A37" s="3" t="s">
        <v>267</v>
      </c>
      <c r="B37" s="41">
        <f>'Voted Expenditure &amp; Subsidy A-G'!B32</f>
        <v>51662</v>
      </c>
      <c r="C37" s="41">
        <f>'Voted Expenditure &amp; Subsidy A-G'!C32</f>
        <v>2412536</v>
      </c>
      <c r="D37" s="14">
        <f>AVERAGE(C37/B37)</f>
        <v>46.698463086988504</v>
      </c>
    </row>
    <row r="38" spans="1:4" ht="14.25" customHeight="1">
      <c r="A38" s="3" t="s">
        <v>268</v>
      </c>
      <c r="B38" s="41">
        <f>'Voted Expenditure &amp; Subsidy A-G'!B12</f>
        <v>12996</v>
      </c>
      <c r="C38" s="41">
        <f>'Voted Expenditure &amp; Subsidy A-G'!C12</f>
        <v>879967.42</v>
      </c>
      <c r="D38" s="14">
        <f>AVERAGE(C38/B38)</f>
        <v>67.710635580178518</v>
      </c>
    </row>
    <row r="39" spans="1:4" ht="14.25" customHeight="1">
      <c r="A39" s="3"/>
      <c r="B39" s="12"/>
      <c r="C39" s="12"/>
      <c r="D39" s="14"/>
    </row>
    <row r="40" spans="1:4" ht="14.25" customHeight="1">
      <c r="A40" s="2"/>
      <c r="B40" s="19"/>
      <c r="C40" s="19"/>
      <c r="D40" s="14"/>
    </row>
    <row r="41" spans="1:4" ht="14.25" customHeight="1">
      <c r="A41" s="4" t="s">
        <v>269</v>
      </c>
      <c r="B41" s="153">
        <f>SUM(B42:B44)</f>
        <v>69514</v>
      </c>
      <c r="C41" s="153">
        <f>SUM(C42:C44)</f>
        <v>4296103</v>
      </c>
      <c r="D41" s="224">
        <f>AVERAGE(C41/B41)</f>
        <v>61.801982334493772</v>
      </c>
    </row>
    <row r="42" spans="1:4" ht="14.25" customHeight="1">
      <c r="A42" s="3" t="s">
        <v>472</v>
      </c>
      <c r="B42" s="41">
        <f>'Voted Expenditure &amp; Subsidy A-G'!B40</f>
        <v>53719</v>
      </c>
      <c r="C42" s="41">
        <f>'Voted Expenditure &amp; Subsidy A-G'!C40</f>
        <v>3169107</v>
      </c>
      <c r="D42" s="14">
        <f>AVERAGE(C42/B42)</f>
        <v>58.994154768331505</v>
      </c>
    </row>
    <row r="43" spans="1:4" ht="14.25" customHeight="1">
      <c r="A43" s="3" t="s">
        <v>270</v>
      </c>
      <c r="B43" s="41">
        <f>'Voted Expenditure &amp; Subsidy G-Q'!B41</f>
        <v>6517</v>
      </c>
      <c r="C43" s="41">
        <f>'Voted Expenditure &amp; Subsidy G-Q'!C41</f>
        <v>402000</v>
      </c>
      <c r="D43" s="14">
        <f>AVERAGE(C43/B43)</f>
        <v>61.684824305662111</v>
      </c>
    </row>
    <row r="44" spans="1:4" ht="14.25" customHeight="1">
      <c r="A44" s="3" t="s">
        <v>271</v>
      </c>
      <c r="B44" s="41">
        <f>'Voted Expenditure &amp; Subsidy R-Y'!B28</f>
        <v>9278</v>
      </c>
      <c r="C44" s="41">
        <f>'Voted Expenditure &amp; Subsidy R-Y'!C28</f>
        <v>724996</v>
      </c>
      <c r="D44" s="14">
        <f>AVERAGE(C44/B44)</f>
        <v>78.141409786591936</v>
      </c>
    </row>
    <row r="45" spans="1:4" ht="14.25" customHeight="1">
      <c r="A45" s="2"/>
      <c r="B45" s="12"/>
      <c r="C45" s="12"/>
      <c r="D45" s="14"/>
    </row>
    <row r="46" spans="1:4" ht="14.25" customHeight="1">
      <c r="A46" s="2"/>
      <c r="B46" s="19"/>
      <c r="C46" s="19"/>
      <c r="D46" s="14"/>
    </row>
    <row r="47" spans="1:4" ht="14.25" customHeight="1">
      <c r="A47" s="4" t="s">
        <v>273</v>
      </c>
      <c r="B47" s="153">
        <f>SUM(B48:B50)</f>
        <v>248475</v>
      </c>
      <c r="C47" s="153">
        <f>SUM(C48:C50)</f>
        <v>14579903</v>
      </c>
      <c r="D47" s="224">
        <f>AVERAGE(C47/B47)</f>
        <v>58.677545024650364</v>
      </c>
    </row>
    <row r="48" spans="1:4" ht="14.25" customHeight="1">
      <c r="A48" s="3" t="s">
        <v>274</v>
      </c>
      <c r="B48" s="41">
        <f>'Voted Expenditure &amp; Subsidy G-Q'!B42</f>
        <v>165571</v>
      </c>
      <c r="C48" s="41">
        <f>'Voted Expenditure &amp; Subsidy G-Q'!C42</f>
        <v>12234245</v>
      </c>
      <c r="D48" s="14">
        <f>AVERAGE(C48/B48)</f>
        <v>73.891230952280296</v>
      </c>
    </row>
    <row r="49" spans="1:4" ht="14.25" customHeight="1">
      <c r="A49" s="3" t="s">
        <v>275</v>
      </c>
      <c r="B49" s="41">
        <f>'Voted Expenditure &amp; Subsidy A-G'!B41</f>
        <v>9423</v>
      </c>
      <c r="C49" s="41">
        <f>'Voted Expenditure &amp; Subsidy A-G'!C41</f>
        <v>238242</v>
      </c>
      <c r="D49" s="14">
        <f>AVERAGE(C49/B49)</f>
        <v>25.283030881884748</v>
      </c>
    </row>
    <row r="50" spans="1:4" ht="14.25" customHeight="1">
      <c r="A50" s="3" t="s">
        <v>276</v>
      </c>
      <c r="B50" s="41">
        <f>'Voted Expenditure &amp; Subsidy G-Q'!B51</f>
        <v>73481</v>
      </c>
      <c r="C50" s="41">
        <f>'Voted Expenditure &amp; Subsidy G-Q'!C51</f>
        <v>2107416</v>
      </c>
      <c r="D50" s="14">
        <f>AVERAGE(C50/B50)</f>
        <v>28.679740341040542</v>
      </c>
    </row>
    <row r="51" spans="1:4" ht="14.25" customHeight="1">
      <c r="A51" s="3"/>
      <c r="B51" s="260"/>
      <c r="C51" s="260"/>
      <c r="D51" s="260"/>
    </row>
    <row r="52" spans="1:4" ht="37.5" customHeight="1">
      <c r="A52" s="584" t="s">
        <v>138</v>
      </c>
      <c r="B52" s="584"/>
      <c r="C52" s="584"/>
      <c r="D52" s="584"/>
    </row>
    <row r="59" spans="1:4" ht="14.25" customHeight="1">
      <c r="A59" s="3"/>
      <c r="B59" s="260"/>
      <c r="C59" s="260"/>
      <c r="D59" s="260"/>
    </row>
    <row r="60" spans="1:4" ht="14.25" customHeight="1">
      <c r="A60" s="3"/>
      <c r="B60" s="260"/>
      <c r="C60" s="260"/>
      <c r="D60" s="260"/>
    </row>
  </sheetData>
  <mergeCells count="1">
    <mergeCell ref="A52:D52"/>
  </mergeCells>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45"/>
  <sheetViews>
    <sheetView zoomScaleNormal="100" workbookViewId="0">
      <selection activeCell="E1" sqref="E1"/>
    </sheetView>
  </sheetViews>
  <sheetFormatPr defaultColWidth="9.140625" defaultRowHeight="14.25" customHeight="1"/>
  <cols>
    <col min="1" max="1" width="30.7109375" style="73" customWidth="1"/>
    <col min="2" max="2" width="14.5703125" style="73" customWidth="1"/>
    <col min="3" max="3" width="25.85546875" style="73" customWidth="1"/>
    <col min="4" max="4" width="19.7109375" style="73" customWidth="1"/>
    <col min="5" max="16384" width="9.140625" style="73"/>
  </cols>
  <sheetData>
    <row r="1" spans="1:4" ht="14.25" customHeight="1">
      <c r="A1" s="260"/>
      <c r="B1" s="262" t="s">
        <v>361</v>
      </c>
      <c r="C1" s="262" t="s">
        <v>467</v>
      </c>
      <c r="D1" s="262" t="s">
        <v>468</v>
      </c>
    </row>
    <row r="2" spans="1:4" ht="14.25" customHeight="1">
      <c r="A2" s="260"/>
      <c r="B2" s="262">
        <v>2019</v>
      </c>
      <c r="C2" s="262" t="s">
        <v>469</v>
      </c>
      <c r="D2" s="262" t="s">
        <v>4</v>
      </c>
    </row>
    <row r="3" spans="1:4" ht="14.25" customHeight="1">
      <c r="A3" s="260"/>
      <c r="B3" s="255"/>
      <c r="C3" s="223" t="s">
        <v>8</v>
      </c>
      <c r="D3" s="223" t="s">
        <v>8</v>
      </c>
    </row>
    <row r="4" spans="1:4" ht="14.25" customHeight="1">
      <c r="A4" s="4" t="s">
        <v>277</v>
      </c>
      <c r="B4" s="153">
        <f>SUM(B5:B8)</f>
        <v>13474</v>
      </c>
      <c r="C4" s="153">
        <f>SUM(C5:C8)</f>
        <v>1343505</v>
      </c>
      <c r="D4" s="224">
        <f>AVERAGE(C4/B4)</f>
        <v>99.71092474395131</v>
      </c>
    </row>
    <row r="5" spans="1:4" ht="14.25" customHeight="1">
      <c r="A5" s="3" t="s">
        <v>278</v>
      </c>
      <c r="B5" s="41">
        <f>'Voted Expenditure &amp; Subsidy R-Y'!B27</f>
        <v>2697</v>
      </c>
      <c r="C5" s="41">
        <f>'Voted Expenditure &amp; Subsidy R-Y'!C27</f>
        <v>456096</v>
      </c>
      <c r="D5" s="14">
        <f>AVERAGE(C5/B5)</f>
        <v>169.11234705228031</v>
      </c>
    </row>
    <row r="6" spans="1:4" ht="14.25" customHeight="1">
      <c r="A6" s="3" t="s">
        <v>280</v>
      </c>
      <c r="B6" s="41">
        <f>'Voted Expenditure &amp; Subsidy A-G'!B18</f>
        <v>2580</v>
      </c>
      <c r="C6" s="41">
        <f>'Voted Expenditure &amp; Subsidy A-G'!C18</f>
        <v>190207</v>
      </c>
      <c r="D6" s="14">
        <f>AVERAGE(C6/B6)</f>
        <v>73.723643410852716</v>
      </c>
    </row>
    <row r="7" spans="1:4" ht="14.25" customHeight="1">
      <c r="A7" s="3" t="s">
        <v>282</v>
      </c>
      <c r="B7" s="41">
        <f>'Voted Expenditure &amp; Subsidy A-G'!B36</f>
        <v>3958</v>
      </c>
      <c r="C7" s="41">
        <f>'Voted Expenditure &amp; Subsidy A-G'!C36</f>
        <v>300836</v>
      </c>
      <c r="D7" s="14">
        <f>AVERAGE(C7/B7)</f>
        <v>76.00707427993936</v>
      </c>
    </row>
    <row r="8" spans="1:4" ht="14.25" customHeight="1">
      <c r="A8" s="3" t="s">
        <v>284</v>
      </c>
      <c r="B8" s="41">
        <f>'Voted Expenditure &amp; Subsidy A-G'!B48</f>
        <v>4239</v>
      </c>
      <c r="C8" s="41">
        <f>'Voted Expenditure &amp; Subsidy A-G'!C48</f>
        <v>396366</v>
      </c>
      <c r="D8" s="14">
        <f>AVERAGE(C8/B8)</f>
        <v>93.504600141542824</v>
      </c>
    </row>
    <row r="9" spans="1:4" ht="14.25" customHeight="1">
      <c r="A9" s="2"/>
      <c r="B9" s="19"/>
      <c r="C9" s="19"/>
      <c r="D9" s="14"/>
    </row>
    <row r="10" spans="1:4" ht="14.25" customHeight="1">
      <c r="A10" s="2"/>
      <c r="B10" s="19"/>
      <c r="C10" s="19"/>
      <c r="D10" s="14"/>
    </row>
    <row r="11" spans="1:4" ht="14.25" customHeight="1">
      <c r="A11" s="4" t="s">
        <v>285</v>
      </c>
      <c r="B11" s="153">
        <f>SUM(B12:B15)</f>
        <v>220402</v>
      </c>
      <c r="C11" s="153">
        <f>SUM(C12:C15)</f>
        <v>8974729</v>
      </c>
      <c r="D11" s="224">
        <f>AVERAGE(C11/B11)</f>
        <v>40.719816517091495</v>
      </c>
    </row>
    <row r="12" spans="1:4" ht="14.25" customHeight="1">
      <c r="A12" s="3" t="s">
        <v>286</v>
      </c>
      <c r="B12" s="41">
        <f>'Voted Expenditure &amp; Subsidy G-Q'!B25</f>
        <v>43692</v>
      </c>
      <c r="C12" s="41">
        <f>'Voted Expenditure &amp; Subsidy G-Q'!C25</f>
        <v>1699700</v>
      </c>
      <c r="D12" s="14">
        <f>AVERAGE(C12/B12)</f>
        <v>38.901858463791996</v>
      </c>
    </row>
    <row r="13" spans="1:4" ht="14.25" customHeight="1">
      <c r="A13" s="3" t="s">
        <v>287</v>
      </c>
      <c r="B13" s="41">
        <f>'Voted Expenditure &amp; Subsidy A-G'!B7</f>
        <v>44628</v>
      </c>
      <c r="C13" s="41">
        <f>'Voted Expenditure &amp; Subsidy A-G'!C7</f>
        <v>1748000</v>
      </c>
      <c r="D13" s="14">
        <f>AVERAGE(C13/B13)</f>
        <v>39.168235188670792</v>
      </c>
    </row>
    <row r="14" spans="1:4" ht="14.25" customHeight="1">
      <c r="A14" s="3" t="s">
        <v>288</v>
      </c>
      <c r="B14" s="41">
        <f>'Voted Expenditure &amp; Subsidy A-G'!B23</f>
        <v>35081</v>
      </c>
      <c r="C14" s="41">
        <f>'Voted Expenditure &amp; Subsidy A-G'!C23</f>
        <v>2110100</v>
      </c>
      <c r="D14" s="14">
        <f>AVERAGE(C14/B14)</f>
        <v>60.149368604087684</v>
      </c>
    </row>
    <row r="15" spans="1:4" ht="14.25" customHeight="1">
      <c r="A15" s="3" t="s">
        <v>289</v>
      </c>
      <c r="B15" s="41">
        <f>'Voted Expenditure &amp; Subsidy R-Y'!B20</f>
        <v>97001</v>
      </c>
      <c r="C15" s="41">
        <f>'Voted Expenditure &amp; Subsidy R-Y'!C20</f>
        <v>3416929</v>
      </c>
      <c r="D15" s="14">
        <f>AVERAGE(C15/B15)</f>
        <v>35.225709013309142</v>
      </c>
    </row>
    <row r="16" spans="1:4" ht="14.25" customHeight="1">
      <c r="A16" s="2"/>
      <c r="B16" s="19"/>
      <c r="C16" s="19"/>
      <c r="D16" s="14"/>
    </row>
    <row r="17" spans="1:4" ht="14.25" customHeight="1">
      <c r="A17" s="2"/>
      <c r="B17" s="19"/>
      <c r="C17" s="19"/>
      <c r="D17" s="14"/>
    </row>
    <row r="18" spans="1:4" ht="14.25" customHeight="1">
      <c r="A18" s="4" t="s">
        <v>290</v>
      </c>
      <c r="B18" s="153">
        <f>SUM(B19:B20)</f>
        <v>32261</v>
      </c>
      <c r="C18" s="153">
        <f>SUM(C19:C20)</f>
        <v>1378288</v>
      </c>
      <c r="D18" s="224">
        <f>AVERAGE(C18/B18)</f>
        <v>42.723040203341498</v>
      </c>
    </row>
    <row r="19" spans="1:4" ht="14.25" customHeight="1">
      <c r="A19" s="3" t="s">
        <v>291</v>
      </c>
      <c r="B19" s="41">
        <f>'Voted Expenditure &amp; Subsidy R-Y'!B7</f>
        <v>23465</v>
      </c>
      <c r="C19" s="41">
        <f>'Voted Expenditure &amp; Subsidy R-Y'!C7</f>
        <v>860795</v>
      </c>
      <c r="D19" s="14">
        <f>AVERAGE(C19/B19)</f>
        <v>36.684210526315788</v>
      </c>
    </row>
    <row r="20" spans="1:4" ht="14.25" customHeight="1">
      <c r="A20" s="3" t="s">
        <v>292</v>
      </c>
      <c r="B20" s="41">
        <f>'Voted Expenditure &amp; Subsidy G-Q'!B20</f>
        <v>8796</v>
      </c>
      <c r="C20" s="41">
        <f>'Voted Expenditure &amp; Subsidy G-Q'!C20</f>
        <v>517493</v>
      </c>
      <c r="D20" s="14">
        <f>AVERAGE(C20/B20)</f>
        <v>58.832764893133245</v>
      </c>
    </row>
    <row r="21" spans="1:4" ht="14.25" customHeight="1">
      <c r="A21" s="2"/>
      <c r="B21" s="12"/>
      <c r="C21" s="12"/>
      <c r="D21" s="14"/>
    </row>
    <row r="22" spans="1:4" ht="14.25" customHeight="1">
      <c r="A22" s="2"/>
      <c r="B22" s="12"/>
      <c r="C22" s="12"/>
      <c r="D22" s="14"/>
    </row>
    <row r="23" spans="1:4" ht="14.25" customHeight="1">
      <c r="A23" s="4" t="s">
        <v>473</v>
      </c>
      <c r="B23" s="194">
        <f>SUM(B24:B33)</f>
        <v>140761</v>
      </c>
      <c r="C23" s="194">
        <f>SUM(C24:C33)</f>
        <v>7283326</v>
      </c>
      <c r="D23" s="224">
        <f>AVERAGE(C23/B23)</f>
        <v>51.742499698069778</v>
      </c>
    </row>
    <row r="24" spans="1:4" ht="14.25" customHeight="1">
      <c r="A24" s="3" t="s">
        <v>293</v>
      </c>
      <c r="B24" s="41">
        <f>'Voted Expenditure &amp; Subsidy R-Y'!B24</f>
        <v>65258</v>
      </c>
      <c r="C24" s="41">
        <f>'Voted Expenditure &amp; Subsidy R-Y'!C24</f>
        <v>2579120</v>
      </c>
      <c r="D24" s="14">
        <f t="shared" ref="D24:D32" si="0">AVERAGE(C24/B24)</f>
        <v>39.52189769836648</v>
      </c>
    </row>
    <row r="25" spans="1:4" ht="14.25" customHeight="1">
      <c r="A25" s="3" t="s">
        <v>294</v>
      </c>
      <c r="B25" s="41">
        <f>'Voted Expenditure &amp; Subsidy A-G'!B15</f>
        <v>5972</v>
      </c>
      <c r="C25" s="41">
        <f>'Voted Expenditure &amp; Subsidy A-G'!C15</f>
        <v>394533</v>
      </c>
      <c r="D25" s="14">
        <f t="shared" si="0"/>
        <v>66.063797722705957</v>
      </c>
    </row>
    <row r="26" spans="1:4" ht="14.25" customHeight="1">
      <c r="A26" s="3" t="s">
        <v>295</v>
      </c>
      <c r="B26" s="41">
        <f>'Voted Expenditure &amp; Subsidy A-G'!B35</f>
        <v>4341</v>
      </c>
      <c r="C26" s="41">
        <f>'Voted Expenditure &amp; Subsidy A-G'!C35</f>
        <v>285782</v>
      </c>
      <c r="D26" s="14">
        <f t="shared" si="0"/>
        <v>65.833218152499427</v>
      </c>
    </row>
    <row r="27" spans="1:4" ht="14.25" customHeight="1">
      <c r="A27" s="3" t="s">
        <v>474</v>
      </c>
      <c r="B27" s="41">
        <f>'Voted Expenditure &amp; Subsidy A-G'!B37</f>
        <v>11235</v>
      </c>
      <c r="C27" s="41">
        <f>'Voted Expenditure &amp; Subsidy A-G'!C37</f>
        <v>841138</v>
      </c>
      <c r="D27" s="14">
        <f t="shared" si="0"/>
        <v>74.867645749888737</v>
      </c>
    </row>
    <row r="28" spans="1:4" ht="14.25" customHeight="1">
      <c r="A28" s="3" t="s">
        <v>296</v>
      </c>
      <c r="B28" s="41">
        <f>'Voted Expenditure &amp; Subsidy A-G'!B45</f>
        <v>12437</v>
      </c>
      <c r="C28" s="41">
        <f>'Voted Expenditure &amp; Subsidy A-G'!C45</f>
        <v>589596</v>
      </c>
      <c r="D28" s="14">
        <f t="shared" si="0"/>
        <v>47.406609310927074</v>
      </c>
    </row>
    <row r="29" spans="1:4" ht="14.25" customHeight="1">
      <c r="A29" s="3" t="s">
        <v>297</v>
      </c>
      <c r="B29" s="41">
        <f>'Voted Expenditure &amp; Subsidy A-G'!B51</f>
        <v>10764</v>
      </c>
      <c r="C29" s="41">
        <f>'Voted Expenditure &amp; Subsidy A-G'!C51</f>
        <v>793353</v>
      </c>
      <c r="D29" s="14">
        <f t="shared" si="0"/>
        <v>73.704292084726873</v>
      </c>
    </row>
    <row r="30" spans="1:4" ht="14.25" customHeight="1">
      <c r="A30" s="3" t="s">
        <v>298</v>
      </c>
      <c r="B30" s="41">
        <f>'Voted Expenditure &amp; Subsidy G-Q'!B16</f>
        <v>6683</v>
      </c>
      <c r="C30" s="41">
        <f>'Voted Expenditure &amp; Subsidy G-Q'!C16</f>
        <v>431276</v>
      </c>
      <c r="D30" s="14">
        <f t="shared" si="0"/>
        <v>64.533293431093824</v>
      </c>
    </row>
    <row r="31" spans="1:4" ht="14.25" customHeight="1">
      <c r="A31" s="3" t="s">
        <v>299</v>
      </c>
      <c r="B31" s="41">
        <f>'Voted Expenditure &amp; Subsidy G-Q'!B29</f>
        <v>3285</v>
      </c>
      <c r="C31" s="41">
        <f>'Voted Expenditure &amp; Subsidy G-Q'!C29</f>
        <v>136733</v>
      </c>
      <c r="D31" s="14">
        <f t="shared" si="0"/>
        <v>41.6234398782344</v>
      </c>
    </row>
    <row r="32" spans="1:4" ht="14.25" customHeight="1">
      <c r="A32" s="3" t="s">
        <v>300</v>
      </c>
      <c r="B32" s="41">
        <f>'Voted Expenditure &amp; Subsidy R-Y'!B13</f>
        <v>14479</v>
      </c>
      <c r="C32" s="41">
        <f>'Voted Expenditure &amp; Subsidy R-Y'!C13</f>
        <v>867393</v>
      </c>
      <c r="D32" s="14">
        <f t="shared" si="0"/>
        <v>59.906968713308927</v>
      </c>
    </row>
    <row r="33" spans="1:4" ht="14.25" customHeight="1">
      <c r="A33" s="3" t="s">
        <v>301</v>
      </c>
      <c r="B33" s="41">
        <f>'Voted Expenditure &amp; Subsidy R-Y'!B18</f>
        <v>6307</v>
      </c>
      <c r="C33" s="41">
        <f>'Voted Expenditure &amp; Subsidy R-Y'!C18</f>
        <v>364402</v>
      </c>
      <c r="D33" s="14">
        <f>AVERAGE(C33/B33)</f>
        <v>57.777390201363566</v>
      </c>
    </row>
    <row r="34" spans="1:4" ht="14.25" customHeight="1">
      <c r="A34" s="2"/>
      <c r="B34" s="19"/>
      <c r="C34" s="12"/>
      <c r="D34" s="14"/>
    </row>
    <row r="35" spans="1:4" ht="14.25" customHeight="1">
      <c r="A35" s="4" t="s">
        <v>302</v>
      </c>
      <c r="B35" s="153">
        <f>SUM(B36:B40)</f>
        <v>42593</v>
      </c>
      <c r="C35" s="153">
        <f>SUM(C36:C40)</f>
        <v>2693517</v>
      </c>
      <c r="D35" s="224">
        <f t="shared" ref="D35:D40" si="1">AVERAGE(C35/B35)</f>
        <v>63.238489892705374</v>
      </c>
    </row>
    <row r="36" spans="1:4" ht="14.25" customHeight="1">
      <c r="A36" s="3" t="s">
        <v>303</v>
      </c>
      <c r="B36" s="41">
        <f>'Voted Expenditure &amp; Subsidy A-G'!B52</f>
        <v>27029</v>
      </c>
      <c r="C36" s="41">
        <f>'Voted Expenditure &amp; Subsidy A-G'!C52</f>
        <v>1400283</v>
      </c>
      <c r="D36" s="14">
        <f t="shared" si="1"/>
        <v>51.806689111694844</v>
      </c>
    </row>
    <row r="37" spans="1:4" ht="14.25" customHeight="1">
      <c r="A37" s="3" t="s">
        <v>304</v>
      </c>
      <c r="B37" s="41">
        <f>'Voted Expenditure &amp; Subsidy A-G'!B29</f>
        <v>2799</v>
      </c>
      <c r="C37" s="41">
        <f>'Voted Expenditure &amp; Subsidy A-G'!C29</f>
        <v>374830</v>
      </c>
      <c r="D37" s="14">
        <f t="shared" si="1"/>
        <v>133.9156841729189</v>
      </c>
    </row>
    <row r="38" spans="1:4" ht="14.25" customHeight="1">
      <c r="A38" s="3" t="s">
        <v>305</v>
      </c>
      <c r="B38" s="41">
        <f>'Voted Expenditure &amp; Subsidy G-Q'!B9</f>
        <v>2949</v>
      </c>
      <c r="C38" s="41">
        <f>'Voted Expenditure &amp; Subsidy G-Q'!C9</f>
        <v>229895</v>
      </c>
      <c r="D38" s="14">
        <f t="shared" si="1"/>
        <v>77.956934554086132</v>
      </c>
    </row>
    <row r="39" spans="1:4" ht="14.25" customHeight="1">
      <c r="A39" s="3" t="s">
        <v>306</v>
      </c>
      <c r="B39" s="41">
        <f>'Voted Expenditure &amp; Subsidy G-Q'!B36</f>
        <v>3917</v>
      </c>
      <c r="C39" s="41">
        <f>'Voted Expenditure &amp; Subsidy G-Q'!C36</f>
        <v>267571</v>
      </c>
      <c r="D39" s="14">
        <f t="shared" si="1"/>
        <v>68.310186367117694</v>
      </c>
    </row>
    <row r="40" spans="1:4" ht="14.25" customHeight="1">
      <c r="A40" s="3" t="s">
        <v>307</v>
      </c>
      <c r="B40" s="41">
        <f>'Voted Expenditure &amp; Subsidy G-Q'!B40</f>
        <v>5899</v>
      </c>
      <c r="C40" s="41">
        <f>'Voted Expenditure &amp; Subsidy G-Q'!C40</f>
        <v>420938</v>
      </c>
      <c r="D40" s="14">
        <f t="shared" si="1"/>
        <v>71.357518223427704</v>
      </c>
    </row>
    <row r="41" spans="1:4" ht="14.25" customHeight="1">
      <c r="A41" s="2"/>
      <c r="B41" s="19"/>
      <c r="C41" s="19"/>
      <c r="D41" s="3"/>
    </row>
    <row r="42" spans="1:4" ht="14.25" customHeight="1">
      <c r="A42" s="2"/>
      <c r="B42" s="19"/>
      <c r="C42" s="19"/>
      <c r="D42" s="3"/>
    </row>
    <row r="43" spans="1:4" ht="14.25" customHeight="1">
      <c r="A43" s="4" t="s">
        <v>308</v>
      </c>
      <c r="B43" s="153">
        <f>SUM(B44:B45)</f>
        <v>146251</v>
      </c>
      <c r="C43" s="153">
        <f>SUM(C44:C45)</f>
        <v>7373490</v>
      </c>
      <c r="D43" s="224">
        <f>AVERAGE(C43/B43)</f>
        <v>50.416680911583512</v>
      </c>
    </row>
    <row r="44" spans="1:4" ht="14.25" customHeight="1">
      <c r="A44" s="3" t="s">
        <v>308</v>
      </c>
      <c r="B44" s="41">
        <f>'Voted Expenditure &amp; Subsidy R-Y'!B8</f>
        <v>131271</v>
      </c>
      <c r="C44" s="41">
        <f>'Voted Expenditure &amp; Subsidy R-Y'!C8</f>
        <v>6873940</v>
      </c>
      <c r="D44" s="14">
        <f>AVERAGE(C44/B44)</f>
        <v>52.364497870816862</v>
      </c>
    </row>
    <row r="45" spans="1:4" ht="14.25" customHeight="1">
      <c r="A45" s="3" t="s">
        <v>309</v>
      </c>
      <c r="B45" s="41">
        <f>'Voted Expenditure &amp; Subsidy G-Q'!B13</f>
        <v>14980</v>
      </c>
      <c r="C45" s="41">
        <f>'Voted Expenditure &amp; Subsidy G-Q'!C13</f>
        <v>499550</v>
      </c>
      <c r="D45" s="14">
        <f>AVERAGE(C45/B45)</f>
        <v>33.347797062750331</v>
      </c>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1"/>
  <dimension ref="B1:E39"/>
  <sheetViews>
    <sheetView zoomScaleNormal="100" workbookViewId="0">
      <selection activeCell="E1" sqref="E1"/>
    </sheetView>
  </sheetViews>
  <sheetFormatPr defaultColWidth="8.85546875" defaultRowHeight="12.75"/>
  <cols>
    <col min="1" max="1" width="8.85546875" customWidth="1"/>
    <col min="2" max="2" width="42.28515625" customWidth="1"/>
    <col min="3" max="3" width="16" style="37" customWidth="1"/>
    <col min="4" max="4" width="9.42578125" customWidth="1"/>
    <col min="5" max="5" width="15.140625" customWidth="1"/>
  </cols>
  <sheetData>
    <row r="1" spans="2:5" ht="17.25" customHeight="1">
      <c r="B1" s="10" t="s">
        <v>475</v>
      </c>
      <c r="C1" s="247"/>
      <c r="D1" s="51"/>
      <c r="E1" s="51"/>
    </row>
    <row r="2" spans="2:5" ht="12.75" customHeight="1">
      <c r="B2" s="187"/>
      <c r="C2" s="247"/>
      <c r="D2" s="51"/>
      <c r="E2" s="51"/>
    </row>
    <row r="3" spans="2:5" ht="12.75" customHeight="1">
      <c r="B3" s="187"/>
      <c r="C3" s="247"/>
      <c r="D3" s="51"/>
      <c r="E3" s="51"/>
    </row>
    <row r="4" spans="2:5">
      <c r="B4" s="434"/>
      <c r="C4" s="247"/>
      <c r="D4" s="51"/>
      <c r="E4" s="51"/>
    </row>
    <row r="5" spans="2:5">
      <c r="B5" s="260"/>
      <c r="C5" s="435" t="s">
        <v>476</v>
      </c>
      <c r="D5" s="52"/>
      <c r="E5" s="52"/>
    </row>
    <row r="6" spans="2:5">
      <c r="B6" s="418"/>
      <c r="C6" s="435" t="s">
        <v>477</v>
      </c>
      <c r="D6" s="52"/>
      <c r="E6" s="52"/>
    </row>
    <row r="7" spans="2:5" ht="18" customHeight="1">
      <c r="B7" s="435"/>
      <c r="C7" s="436"/>
      <c r="D7" s="56"/>
      <c r="E7" s="56"/>
    </row>
    <row r="8" spans="2:5" ht="18" customHeight="1">
      <c r="B8" s="435" t="s">
        <v>361</v>
      </c>
      <c r="C8" s="326">
        <v>56870</v>
      </c>
      <c r="D8" s="56"/>
      <c r="E8" s="56"/>
    </row>
    <row r="9" spans="2:5" ht="18" customHeight="1">
      <c r="B9" s="435"/>
      <c r="C9" s="295"/>
      <c r="D9" s="56"/>
      <c r="E9" s="56"/>
    </row>
    <row r="10" spans="2:5" ht="18" customHeight="1">
      <c r="B10" s="435" t="s">
        <v>468</v>
      </c>
      <c r="C10" s="482">
        <v>3191431.81</v>
      </c>
      <c r="D10" s="56"/>
      <c r="E10" s="56"/>
    </row>
    <row r="11" spans="2:5" ht="18" customHeight="1">
      <c r="B11" s="435" t="s">
        <v>478</v>
      </c>
      <c r="C11" s="406">
        <v>51.83</v>
      </c>
      <c r="D11" s="56"/>
      <c r="E11" s="56"/>
    </row>
    <row r="12" spans="2:5" ht="18" customHeight="1">
      <c r="B12" s="435" t="s">
        <v>479</v>
      </c>
      <c r="C12" s="406">
        <v>26.76</v>
      </c>
      <c r="D12" s="56"/>
      <c r="E12" s="56" t="s">
        <v>480</v>
      </c>
    </row>
    <row r="13" spans="2:5" ht="18" customHeight="1">
      <c r="B13" s="435" t="s">
        <v>481</v>
      </c>
      <c r="C13" s="406">
        <v>5.17</v>
      </c>
      <c r="D13" s="56"/>
      <c r="E13" s="56"/>
    </row>
    <row r="14" spans="2:5" ht="18" customHeight="1">
      <c r="B14" s="435"/>
      <c r="C14" s="295"/>
      <c r="D14" s="56"/>
      <c r="E14" s="56"/>
    </row>
    <row r="15" spans="2:5" ht="18" customHeight="1">
      <c r="B15" s="435" t="s">
        <v>482</v>
      </c>
      <c r="C15" s="294">
        <v>102650</v>
      </c>
      <c r="D15" s="56"/>
      <c r="E15" s="56"/>
    </row>
    <row r="16" spans="2:5" ht="18" customHeight="1">
      <c r="B16" s="435" t="s">
        <v>483</v>
      </c>
      <c r="C16" s="327">
        <v>1.84</v>
      </c>
      <c r="D16" s="56"/>
      <c r="E16" s="56"/>
    </row>
    <row r="17" spans="2:5" ht="18" customHeight="1">
      <c r="B17" s="435" t="s">
        <v>484</v>
      </c>
      <c r="C17" s="297">
        <v>26.63</v>
      </c>
      <c r="D17" s="56"/>
      <c r="E17" s="56"/>
    </row>
    <row r="18" spans="2:5" ht="18" customHeight="1">
      <c r="B18" s="435"/>
      <c r="C18" s="295"/>
      <c r="D18" s="56"/>
      <c r="E18" s="56"/>
    </row>
    <row r="19" spans="2:5" ht="18" customHeight="1">
      <c r="B19" s="435" t="s">
        <v>485</v>
      </c>
      <c r="C19" s="296">
        <v>50.8</v>
      </c>
      <c r="D19" s="56"/>
      <c r="E19" s="56"/>
    </row>
    <row r="20" spans="2:5" ht="18" customHeight="1">
      <c r="B20" s="435" t="s">
        <v>486</v>
      </c>
      <c r="C20" s="296">
        <v>35.229999999999997</v>
      </c>
      <c r="D20" s="56"/>
      <c r="E20" s="56"/>
    </row>
    <row r="21" spans="2:5" ht="18" customHeight="1">
      <c r="B21" s="435" t="s">
        <v>487</v>
      </c>
      <c r="C21" s="294">
        <v>98</v>
      </c>
      <c r="D21" s="56"/>
      <c r="E21" s="56"/>
    </row>
    <row r="22" spans="2:5" ht="18" customHeight="1">
      <c r="B22" s="435"/>
      <c r="C22" s="295"/>
      <c r="D22" s="56"/>
      <c r="E22" s="56"/>
    </row>
    <row r="23" spans="2:5" ht="18" customHeight="1">
      <c r="B23" s="435" t="s">
        <v>488</v>
      </c>
      <c r="C23" s="294">
        <v>9867</v>
      </c>
      <c r="D23" s="56"/>
      <c r="E23" s="56"/>
    </row>
    <row r="24" spans="2:5" ht="18" customHeight="1">
      <c r="B24" s="435" t="s">
        <v>489</v>
      </c>
      <c r="C24" s="296">
        <v>0.18</v>
      </c>
      <c r="D24" s="56"/>
      <c r="E24" s="56"/>
    </row>
    <row r="25" spans="2:5" ht="18" customHeight="1">
      <c r="B25" s="435"/>
      <c r="C25" s="295"/>
      <c r="D25" s="56"/>
      <c r="E25" s="56"/>
    </row>
    <row r="26" spans="2:5" ht="18" customHeight="1">
      <c r="B26" s="435" t="s">
        <v>490</v>
      </c>
      <c r="C26" s="296">
        <v>138.41</v>
      </c>
      <c r="D26" s="56"/>
      <c r="E26" s="56"/>
    </row>
    <row r="27" spans="2:5" ht="18" customHeight="1">
      <c r="B27" s="435" t="s">
        <v>491</v>
      </c>
      <c r="C27" s="296">
        <v>14.19</v>
      </c>
      <c r="D27" s="56"/>
      <c r="E27" s="56"/>
    </row>
    <row r="28" spans="2:5" ht="18" customHeight="1">
      <c r="B28" s="435"/>
      <c r="C28" s="295"/>
      <c r="D28" s="56"/>
      <c r="E28" s="56"/>
    </row>
    <row r="29" spans="2:5" ht="18" customHeight="1">
      <c r="B29" s="435" t="s">
        <v>362</v>
      </c>
      <c r="C29" s="294">
        <v>243446</v>
      </c>
      <c r="D29" s="56"/>
      <c r="E29" s="56"/>
    </row>
    <row r="30" spans="2:5" ht="18" customHeight="1">
      <c r="B30" s="435" t="s">
        <v>492</v>
      </c>
      <c r="C30" s="296">
        <v>4.04</v>
      </c>
      <c r="D30" s="56"/>
      <c r="E30" s="56"/>
    </row>
    <row r="31" spans="2:5" ht="18" customHeight="1">
      <c r="B31" s="435" t="s">
        <v>493</v>
      </c>
      <c r="C31" s="296">
        <v>2.75</v>
      </c>
      <c r="D31" s="56"/>
      <c r="E31" s="56"/>
    </row>
    <row r="32" spans="2:5" ht="18" customHeight="1">
      <c r="B32" s="435" t="s">
        <v>494</v>
      </c>
      <c r="C32" s="294">
        <v>13517</v>
      </c>
      <c r="D32" s="56"/>
      <c r="E32" s="56"/>
    </row>
    <row r="33" spans="2:5" ht="18" customHeight="1">
      <c r="B33" s="435"/>
      <c r="C33" s="295"/>
      <c r="D33" s="56"/>
      <c r="E33" s="56"/>
    </row>
    <row r="34" spans="2:5" ht="18" customHeight="1">
      <c r="B34" s="435" t="s">
        <v>495</v>
      </c>
      <c r="C34" s="296">
        <v>16.579999999999998</v>
      </c>
      <c r="D34" s="56"/>
      <c r="E34" s="56"/>
    </row>
    <row r="35" spans="2:5" ht="18" customHeight="1">
      <c r="B35" s="435" t="s">
        <v>496</v>
      </c>
      <c r="C35" s="294">
        <v>3047.17</v>
      </c>
      <c r="D35" s="56"/>
      <c r="E35" s="56"/>
    </row>
    <row r="36" spans="2:5" ht="18" customHeight="1">
      <c r="B36" s="435" t="s">
        <v>497</v>
      </c>
      <c r="C36" s="297">
        <v>6</v>
      </c>
      <c r="D36" s="56"/>
      <c r="E36" s="56"/>
    </row>
    <row r="37" spans="2:5" ht="18" customHeight="1">
      <c r="B37" s="435" t="s">
        <v>498</v>
      </c>
      <c r="C37" s="294">
        <v>10349.790000000001</v>
      </c>
      <c r="D37" s="56"/>
      <c r="E37" s="56"/>
    </row>
    <row r="38" spans="2:5">
      <c r="B38" s="418"/>
      <c r="C38" s="418"/>
      <c r="D38" s="55"/>
      <c r="E38" s="55"/>
    </row>
    <row r="39" spans="2:5">
      <c r="B39" s="260"/>
      <c r="C39" s="418"/>
      <c r="D39" s="53"/>
      <c r="E39" s="53"/>
    </row>
  </sheetData>
  <phoneticPr fontId="40" type="noConversion"/>
  <pageMargins left="0.39370078740157483"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O105"/>
  <sheetViews>
    <sheetView zoomScaleNormal="100" workbookViewId="0">
      <selection activeCell="I53" sqref="I53"/>
    </sheetView>
  </sheetViews>
  <sheetFormatPr defaultColWidth="9" defaultRowHeight="14.25" customHeight="1"/>
  <cols>
    <col min="1" max="1" width="4.42578125" customWidth="1"/>
    <col min="2" max="2" width="24.28515625" customWidth="1"/>
    <col min="3" max="3" width="9" style="70" bestFit="1" customWidth="1"/>
    <col min="4" max="4" width="9.42578125" style="73" customWidth="1"/>
    <col min="5" max="5" width="5.28515625" customWidth="1"/>
    <col min="6" max="6" width="25.140625" customWidth="1"/>
    <col min="7" max="7" width="11.42578125" customWidth="1"/>
    <col min="9" max="9" width="19.42578125" style="3" customWidth="1"/>
    <col min="10" max="10" width="6.140625" style="3" bestFit="1" customWidth="1"/>
    <col min="11" max="11" width="14.42578125" bestFit="1" customWidth="1"/>
    <col min="12" max="12" width="20.5703125" bestFit="1" customWidth="1"/>
    <col min="13" max="13" width="30" bestFit="1" customWidth="1"/>
    <col min="14" max="14" width="20.5703125" bestFit="1" customWidth="1"/>
  </cols>
  <sheetData>
    <row r="1" spans="1:15" ht="16.5" customHeight="1">
      <c r="B1" s="10" t="s">
        <v>499</v>
      </c>
      <c r="D1" s="260"/>
    </row>
    <row r="2" spans="1:15" ht="14.25" customHeight="1">
      <c r="B2" s="4" t="s">
        <v>500</v>
      </c>
      <c r="D2" s="260"/>
    </row>
    <row r="3" spans="1:15" ht="14.25" customHeight="1">
      <c r="B3" s="4" t="s">
        <v>501</v>
      </c>
      <c r="D3" s="260"/>
      <c r="F3" s="12"/>
      <c r="G3" s="12"/>
      <c r="I3" s="205"/>
      <c r="J3" s="505"/>
    </row>
    <row r="4" spans="1:15" ht="8.25" customHeight="1">
      <c r="D4" s="260"/>
      <c r="F4" s="12"/>
      <c r="G4" s="12"/>
      <c r="I4" s="205"/>
    </row>
    <row r="5" spans="1:15" ht="14.25" customHeight="1">
      <c r="A5" s="3">
        <v>1</v>
      </c>
      <c r="B5" s="3" t="s">
        <v>214</v>
      </c>
      <c r="C5" s="19">
        <v>377917</v>
      </c>
      <c r="D5" s="126"/>
      <c r="E5" s="3">
        <v>48</v>
      </c>
      <c r="F5" s="504" t="s">
        <v>168</v>
      </c>
      <c r="G5" s="19">
        <v>51134</v>
      </c>
      <c r="L5" s="411"/>
      <c r="M5" s="261"/>
      <c r="N5" s="261"/>
      <c r="O5" s="419"/>
    </row>
    <row r="6" spans="1:15" ht="14.25" customHeight="1">
      <c r="A6" s="3">
        <v>2</v>
      </c>
      <c r="B6" s="3" t="s">
        <v>210</v>
      </c>
      <c r="C6" s="19">
        <v>374451</v>
      </c>
      <c r="D6" s="260"/>
      <c r="E6" s="3">
        <v>49</v>
      </c>
      <c r="F6" s="504" t="s">
        <v>148</v>
      </c>
      <c r="G6" s="19">
        <v>46926</v>
      </c>
      <c r="L6" s="255"/>
      <c r="M6" s="261"/>
      <c r="N6" s="261"/>
      <c r="O6" s="419"/>
    </row>
    <row r="7" spans="1:15" ht="14.25" customHeight="1">
      <c r="A7" s="3">
        <v>3</v>
      </c>
      <c r="B7" s="3" t="s">
        <v>59</v>
      </c>
      <c r="C7" s="19">
        <v>343968</v>
      </c>
      <c r="D7" s="260"/>
      <c r="E7" s="3">
        <v>50</v>
      </c>
      <c r="F7" s="3" t="s">
        <v>208</v>
      </c>
      <c r="G7" s="19">
        <v>43618</v>
      </c>
      <c r="L7" s="7"/>
      <c r="M7" s="424"/>
      <c r="N7" s="424"/>
      <c r="O7" s="409"/>
    </row>
    <row r="8" spans="1:15" ht="14.25" customHeight="1">
      <c r="A8" s="3">
        <v>4</v>
      </c>
      <c r="B8" s="504" t="s">
        <v>127</v>
      </c>
      <c r="C8" s="19">
        <v>273499</v>
      </c>
      <c r="D8" s="260"/>
      <c r="E8" s="3">
        <v>51</v>
      </c>
      <c r="F8" s="504" t="s">
        <v>235</v>
      </c>
      <c r="G8" s="19">
        <v>42593</v>
      </c>
      <c r="L8" s="413"/>
      <c r="M8" s="424"/>
      <c r="N8" s="424"/>
      <c r="O8" s="409"/>
    </row>
    <row r="9" spans="1:15" ht="14.25" customHeight="1">
      <c r="A9" s="3">
        <v>5</v>
      </c>
      <c r="B9" s="504" t="s">
        <v>131</v>
      </c>
      <c r="C9" s="19">
        <v>257197</v>
      </c>
      <c r="D9" s="260"/>
      <c r="E9" s="3">
        <v>52</v>
      </c>
      <c r="F9" s="3" t="s">
        <v>49</v>
      </c>
      <c r="G9" s="19">
        <v>40612</v>
      </c>
    </row>
    <row r="10" spans="1:15" ht="14.25" customHeight="1">
      <c r="A10" s="3">
        <v>6</v>
      </c>
      <c r="B10" s="504" t="s">
        <v>125</v>
      </c>
      <c r="C10" s="19">
        <v>248475</v>
      </c>
      <c r="D10" s="260"/>
      <c r="E10" s="3">
        <v>53</v>
      </c>
      <c r="F10" s="3" t="s">
        <v>106</v>
      </c>
      <c r="G10" s="19">
        <v>40155</v>
      </c>
    </row>
    <row r="11" spans="1:15" ht="14.25" customHeight="1">
      <c r="A11" s="3">
        <v>7</v>
      </c>
      <c r="B11" s="504" t="s">
        <v>232</v>
      </c>
      <c r="C11" s="19">
        <v>246343</v>
      </c>
      <c r="D11" s="260"/>
      <c r="E11" s="3">
        <v>54</v>
      </c>
      <c r="F11" s="3" t="s">
        <v>74</v>
      </c>
      <c r="G11" s="19">
        <v>38473</v>
      </c>
    </row>
    <row r="12" spans="1:15" ht="14.25" customHeight="1">
      <c r="A12" s="3">
        <v>8</v>
      </c>
      <c r="B12" s="3" t="s">
        <v>70</v>
      </c>
      <c r="C12" s="19">
        <v>241521</v>
      </c>
      <c r="D12" s="260"/>
      <c r="E12" s="3">
        <v>55</v>
      </c>
      <c r="F12" s="3" t="s">
        <v>32</v>
      </c>
      <c r="G12" s="19">
        <v>34476</v>
      </c>
    </row>
    <row r="13" spans="1:15" ht="14.25" customHeight="1">
      <c r="A13" s="3">
        <v>9</v>
      </c>
      <c r="B13" s="504" t="s">
        <v>149</v>
      </c>
      <c r="C13" s="19">
        <v>230611</v>
      </c>
      <c r="D13" s="260"/>
      <c r="E13" s="3">
        <v>56</v>
      </c>
      <c r="F13" s="504" t="s">
        <v>230</v>
      </c>
      <c r="G13" s="19">
        <v>32261</v>
      </c>
    </row>
    <row r="14" spans="1:15" ht="14.25" customHeight="1">
      <c r="A14" s="3">
        <v>10</v>
      </c>
      <c r="B14" s="504" t="s">
        <v>110</v>
      </c>
      <c r="C14" s="19">
        <v>227585</v>
      </c>
      <c r="D14" s="260"/>
      <c r="E14" s="3">
        <v>57</v>
      </c>
      <c r="F14" s="3" t="s">
        <v>220</v>
      </c>
      <c r="G14" s="19">
        <v>31132</v>
      </c>
    </row>
    <row r="15" spans="1:15" ht="14.25" customHeight="1">
      <c r="A15" s="3">
        <v>11</v>
      </c>
      <c r="B15" s="504" t="s">
        <v>229</v>
      </c>
      <c r="C15" s="19">
        <v>220402</v>
      </c>
      <c r="D15" s="260"/>
      <c r="E15" s="3">
        <v>58</v>
      </c>
      <c r="F15" s="504" t="s">
        <v>117</v>
      </c>
      <c r="G15" s="19">
        <v>30981</v>
      </c>
    </row>
    <row r="16" spans="1:15" ht="14.25" customHeight="1">
      <c r="A16" s="3">
        <v>12</v>
      </c>
      <c r="B16" s="504" t="s">
        <v>170</v>
      </c>
      <c r="C16" s="19">
        <v>218114</v>
      </c>
      <c r="D16" s="260"/>
      <c r="E16" s="3">
        <v>59</v>
      </c>
      <c r="F16" s="3" t="s">
        <v>185</v>
      </c>
      <c r="G16" s="19">
        <v>30779</v>
      </c>
    </row>
    <row r="17" spans="1:7" ht="14.25" customHeight="1">
      <c r="A17" s="3">
        <v>13</v>
      </c>
      <c r="B17" s="504" t="s">
        <v>132</v>
      </c>
      <c r="C17" s="19">
        <v>212977</v>
      </c>
      <c r="D17" s="260"/>
      <c r="E17" s="3">
        <v>60</v>
      </c>
      <c r="F17" s="3" t="s">
        <v>99</v>
      </c>
      <c r="G17" s="19">
        <v>29745</v>
      </c>
    </row>
    <row r="18" spans="1:7" ht="14.25" customHeight="1">
      <c r="A18" s="3">
        <v>14</v>
      </c>
      <c r="B18" s="3" t="s">
        <v>75</v>
      </c>
      <c r="C18" s="19">
        <v>211695</v>
      </c>
      <c r="D18" s="260"/>
      <c r="E18" s="3">
        <v>61</v>
      </c>
      <c r="F18" s="504" t="s">
        <v>115</v>
      </c>
      <c r="G18" s="19">
        <v>25251</v>
      </c>
    </row>
    <row r="19" spans="1:7" ht="14.25" customHeight="1">
      <c r="A19" s="3">
        <v>15</v>
      </c>
      <c r="B19" s="3" t="s">
        <v>105</v>
      </c>
      <c r="C19" s="19">
        <v>205901</v>
      </c>
      <c r="D19" s="260"/>
      <c r="E19" s="3">
        <v>62</v>
      </c>
      <c r="F19" s="504" t="s">
        <v>144</v>
      </c>
      <c r="G19" s="19">
        <v>23461</v>
      </c>
    </row>
    <row r="20" spans="1:7" ht="14.25" customHeight="1">
      <c r="A20" s="3">
        <v>16</v>
      </c>
      <c r="B20" s="3" t="s">
        <v>187</v>
      </c>
      <c r="C20" s="19">
        <v>200811</v>
      </c>
      <c r="D20" s="260"/>
      <c r="E20" s="3">
        <v>63</v>
      </c>
      <c r="F20" s="3" t="s">
        <v>100</v>
      </c>
      <c r="G20" s="19">
        <v>23386</v>
      </c>
    </row>
    <row r="21" spans="1:7" ht="14.25" customHeight="1">
      <c r="A21" s="3">
        <v>17</v>
      </c>
      <c r="B21" s="3" t="s">
        <v>31</v>
      </c>
      <c r="C21" s="19">
        <v>178396</v>
      </c>
      <c r="D21" s="260"/>
      <c r="E21" s="3">
        <v>64</v>
      </c>
      <c r="F21" s="3" t="s">
        <v>109</v>
      </c>
      <c r="G21" s="19">
        <v>21605</v>
      </c>
    </row>
    <row r="22" spans="1:7" ht="14.25" customHeight="1">
      <c r="A22" s="3">
        <v>18</v>
      </c>
      <c r="B22" s="3" t="s">
        <v>222</v>
      </c>
      <c r="C22" s="19">
        <v>177969</v>
      </c>
      <c r="D22" s="260"/>
      <c r="E22" s="3">
        <v>65</v>
      </c>
      <c r="F22" s="3" t="s">
        <v>209</v>
      </c>
      <c r="G22" s="19">
        <v>20825</v>
      </c>
    </row>
    <row r="23" spans="1:7" ht="14.25" customHeight="1">
      <c r="A23" s="3">
        <v>19</v>
      </c>
      <c r="B23" s="3" t="s">
        <v>213</v>
      </c>
      <c r="C23" s="19">
        <v>170943</v>
      </c>
      <c r="D23" s="260"/>
      <c r="E23" s="3">
        <v>66</v>
      </c>
      <c r="F23" s="504" t="s">
        <v>146</v>
      </c>
      <c r="G23" s="19">
        <v>20795</v>
      </c>
    </row>
    <row r="24" spans="1:7" ht="14.25" customHeight="1">
      <c r="A24" s="3">
        <v>20</v>
      </c>
      <c r="B24" s="3" t="s">
        <v>78</v>
      </c>
      <c r="C24" s="19">
        <v>159471</v>
      </c>
      <c r="D24" s="195"/>
      <c r="E24" s="3">
        <v>67</v>
      </c>
      <c r="F24" s="504" t="s">
        <v>121</v>
      </c>
      <c r="G24" s="19">
        <v>19805</v>
      </c>
    </row>
    <row r="25" spans="1:7" ht="14.25" customHeight="1">
      <c r="A25" s="3">
        <v>21</v>
      </c>
      <c r="B25" s="504" t="s">
        <v>139</v>
      </c>
      <c r="C25" s="19">
        <v>155649</v>
      </c>
      <c r="D25" s="195"/>
      <c r="E25" s="3">
        <v>68</v>
      </c>
      <c r="F25" s="3" t="s">
        <v>91</v>
      </c>
      <c r="G25" s="19">
        <v>18704</v>
      </c>
    </row>
    <row r="26" spans="1:7" ht="14.25" customHeight="1">
      <c r="A26" s="3">
        <v>22</v>
      </c>
      <c r="B26" s="3" t="s">
        <v>92</v>
      </c>
      <c r="C26" s="19">
        <v>152059</v>
      </c>
      <c r="D26" s="195"/>
      <c r="E26" s="3">
        <v>69</v>
      </c>
      <c r="F26" s="3" t="s">
        <v>212</v>
      </c>
      <c r="G26" s="19">
        <v>17479</v>
      </c>
    </row>
    <row r="27" spans="1:7" ht="14.25" customHeight="1">
      <c r="A27" s="3">
        <v>23</v>
      </c>
      <c r="B27" s="504" t="s">
        <v>141</v>
      </c>
      <c r="C27" s="19">
        <v>146251</v>
      </c>
      <c r="D27" s="195"/>
      <c r="E27" s="3">
        <v>70</v>
      </c>
      <c r="F27" s="504" t="s">
        <v>236</v>
      </c>
      <c r="G27" s="19">
        <v>17087</v>
      </c>
    </row>
    <row r="28" spans="1:7" ht="14.25" customHeight="1">
      <c r="A28" s="3">
        <v>24</v>
      </c>
      <c r="B28" s="504" t="s">
        <v>231</v>
      </c>
      <c r="C28" s="19">
        <v>140761</v>
      </c>
      <c r="D28" s="196"/>
      <c r="E28" s="3">
        <v>71</v>
      </c>
      <c r="F28" s="3" t="s">
        <v>97</v>
      </c>
      <c r="G28" s="19">
        <v>16890</v>
      </c>
    </row>
    <row r="29" spans="1:7" ht="14.25" customHeight="1">
      <c r="A29" s="3">
        <v>25</v>
      </c>
      <c r="B29" s="3" t="s">
        <v>223</v>
      </c>
      <c r="C29" s="19">
        <v>127153</v>
      </c>
      <c r="D29" s="19"/>
      <c r="E29" s="3">
        <v>72</v>
      </c>
      <c r="F29" s="504" t="s">
        <v>233</v>
      </c>
      <c r="G29" s="19">
        <v>16377</v>
      </c>
    </row>
    <row r="30" spans="1:7" ht="14.25" customHeight="1">
      <c r="A30" s="3">
        <v>26</v>
      </c>
      <c r="B30" s="504" t="s">
        <v>143</v>
      </c>
      <c r="C30" s="19">
        <v>105648</v>
      </c>
      <c r="D30" s="19"/>
      <c r="E30" s="3">
        <v>73</v>
      </c>
      <c r="F30" s="504" t="s">
        <v>130</v>
      </c>
      <c r="G30" s="19">
        <v>14837</v>
      </c>
    </row>
    <row r="31" spans="1:7" ht="14.25" customHeight="1">
      <c r="A31" s="3">
        <v>27</v>
      </c>
      <c r="B31" s="3" t="s">
        <v>52</v>
      </c>
      <c r="C31" s="19">
        <v>101437</v>
      </c>
      <c r="D31" s="260"/>
      <c r="E31" s="3">
        <v>74</v>
      </c>
      <c r="F31" s="504" t="s">
        <v>234</v>
      </c>
      <c r="G31" s="19">
        <v>14180</v>
      </c>
    </row>
    <row r="32" spans="1:7" ht="14.25" customHeight="1">
      <c r="A32" s="3">
        <v>28</v>
      </c>
      <c r="B32" s="3" t="s">
        <v>216</v>
      </c>
      <c r="C32" s="19">
        <v>98078</v>
      </c>
      <c r="D32" s="260"/>
      <c r="E32" s="3">
        <v>75</v>
      </c>
      <c r="F32" s="504" t="s">
        <v>227</v>
      </c>
      <c r="G32" s="19">
        <v>13474</v>
      </c>
    </row>
    <row r="33" spans="1:7" ht="14.25" customHeight="1">
      <c r="A33" s="3">
        <v>29</v>
      </c>
      <c r="B33" s="3" t="s">
        <v>56</v>
      </c>
      <c r="C33" s="19">
        <v>96074</v>
      </c>
      <c r="D33" s="260"/>
      <c r="E33" s="3">
        <v>76</v>
      </c>
      <c r="F33" s="3" t="s">
        <v>85</v>
      </c>
      <c r="G33" s="19">
        <v>12681</v>
      </c>
    </row>
    <row r="34" spans="1:7" ht="14.25" customHeight="1">
      <c r="A34" s="3">
        <v>30</v>
      </c>
      <c r="B34" s="504" t="s">
        <v>226</v>
      </c>
      <c r="C34" s="19">
        <v>93836</v>
      </c>
      <c r="D34" s="260"/>
      <c r="E34" s="3">
        <v>77</v>
      </c>
      <c r="F34" s="3" t="s">
        <v>107</v>
      </c>
      <c r="G34" s="19">
        <v>11445</v>
      </c>
    </row>
    <row r="35" spans="1:7" ht="14.25" customHeight="1">
      <c r="A35" s="3">
        <v>31</v>
      </c>
      <c r="B35" s="3" t="s">
        <v>217</v>
      </c>
      <c r="C35" s="19">
        <v>86113</v>
      </c>
      <c r="D35" s="260"/>
      <c r="E35" s="3">
        <v>78</v>
      </c>
      <c r="F35" s="567" t="s">
        <v>118</v>
      </c>
      <c r="G35" s="380">
        <v>11136</v>
      </c>
    </row>
    <row r="36" spans="1:7" ht="14.25" customHeight="1">
      <c r="A36" s="3">
        <v>32</v>
      </c>
      <c r="B36" s="504" t="s">
        <v>113</v>
      </c>
      <c r="C36" s="19">
        <v>85166</v>
      </c>
      <c r="D36" s="260"/>
      <c r="E36" s="3">
        <v>79</v>
      </c>
      <c r="F36" s="379" t="s">
        <v>215</v>
      </c>
      <c r="G36" s="380">
        <v>10066</v>
      </c>
    </row>
    <row r="37" spans="1:7" ht="14.25" customHeight="1">
      <c r="A37" s="3">
        <v>33</v>
      </c>
      <c r="B37" s="504" t="s">
        <v>133</v>
      </c>
      <c r="C37" s="19">
        <v>84525</v>
      </c>
      <c r="D37" s="260"/>
      <c r="E37" s="3">
        <v>80</v>
      </c>
      <c r="F37" s="3" t="s">
        <v>80</v>
      </c>
      <c r="G37" s="19">
        <v>8871</v>
      </c>
    </row>
    <row r="38" spans="1:7" ht="14.25" customHeight="1">
      <c r="A38" s="3">
        <v>34</v>
      </c>
      <c r="B38" s="504" t="s">
        <v>167</v>
      </c>
      <c r="C38" s="19">
        <v>81189</v>
      </c>
      <c r="D38" s="260"/>
      <c r="E38" s="3">
        <v>81</v>
      </c>
      <c r="F38" s="3" t="s">
        <v>36</v>
      </c>
      <c r="G38" s="19">
        <v>8750</v>
      </c>
    </row>
    <row r="39" spans="1:7" ht="14.25" customHeight="1">
      <c r="A39" s="3">
        <v>35</v>
      </c>
      <c r="B39" s="3" t="s">
        <v>211</v>
      </c>
      <c r="C39" s="19">
        <v>79118</v>
      </c>
      <c r="D39" s="260"/>
      <c r="E39" s="3">
        <v>82</v>
      </c>
      <c r="F39" s="504" t="s">
        <v>157</v>
      </c>
      <c r="G39" s="19">
        <v>8059</v>
      </c>
    </row>
    <row r="40" spans="1:7" ht="14.25" customHeight="1">
      <c r="A40" s="3">
        <v>36</v>
      </c>
      <c r="B40" s="3" t="s">
        <v>65</v>
      </c>
      <c r="C40" s="19">
        <v>77277</v>
      </c>
      <c r="D40" s="260"/>
      <c r="E40" s="3">
        <v>83</v>
      </c>
      <c r="F40" s="504" t="s">
        <v>166</v>
      </c>
      <c r="G40" s="19">
        <v>7053</v>
      </c>
    </row>
    <row r="41" spans="1:7" ht="14.25" customHeight="1">
      <c r="A41" s="3">
        <v>37</v>
      </c>
      <c r="B41" s="504" t="s">
        <v>126</v>
      </c>
      <c r="C41" s="19">
        <v>75021</v>
      </c>
      <c r="D41" s="260"/>
      <c r="E41" s="3">
        <v>84</v>
      </c>
      <c r="F41" s="504" t="s">
        <v>154</v>
      </c>
      <c r="G41" s="19">
        <v>6594</v>
      </c>
    </row>
    <row r="42" spans="1:7" ht="14.25" customHeight="1">
      <c r="A42" s="3">
        <v>38</v>
      </c>
      <c r="B42" s="504" t="s">
        <v>164</v>
      </c>
      <c r="C42" s="19">
        <v>74295</v>
      </c>
      <c r="D42" s="260"/>
      <c r="E42" s="3">
        <v>85</v>
      </c>
      <c r="F42" s="3" t="s">
        <v>103</v>
      </c>
      <c r="G42" s="19">
        <v>6075</v>
      </c>
    </row>
    <row r="43" spans="1:7" ht="14.25" customHeight="1">
      <c r="A43" s="3">
        <v>39</v>
      </c>
      <c r="B43" s="504" t="s">
        <v>142</v>
      </c>
      <c r="C43" s="19">
        <v>73233</v>
      </c>
      <c r="D43" s="260"/>
      <c r="E43" s="3">
        <v>86</v>
      </c>
      <c r="F43" s="504" t="s">
        <v>128</v>
      </c>
      <c r="G43" s="19">
        <v>5411</v>
      </c>
    </row>
    <row r="44" spans="1:7" ht="14.25" customHeight="1">
      <c r="A44" s="3">
        <v>40</v>
      </c>
      <c r="B44" s="504" t="s">
        <v>225</v>
      </c>
      <c r="C44" s="19">
        <v>69514</v>
      </c>
      <c r="D44" s="260"/>
      <c r="E44" s="3">
        <v>87</v>
      </c>
      <c r="F44" s="3" t="s">
        <v>63</v>
      </c>
      <c r="G44" s="19">
        <v>4658</v>
      </c>
    </row>
    <row r="45" spans="1:7" ht="14.25" customHeight="1">
      <c r="A45" s="3">
        <v>41</v>
      </c>
      <c r="B45" s="3" t="s">
        <v>88</v>
      </c>
      <c r="C45" s="19">
        <v>67296</v>
      </c>
      <c r="D45" s="260"/>
      <c r="E45" s="3">
        <v>88</v>
      </c>
      <c r="F45" s="3" t="s">
        <v>221</v>
      </c>
      <c r="G45" s="19">
        <v>3613</v>
      </c>
    </row>
    <row r="46" spans="1:7" ht="14.25" customHeight="1">
      <c r="A46" s="3">
        <v>42</v>
      </c>
      <c r="B46" s="3" t="s">
        <v>219</v>
      </c>
      <c r="C46" s="19">
        <v>64658</v>
      </c>
      <c r="D46" s="260"/>
      <c r="E46" s="3">
        <v>89</v>
      </c>
      <c r="F46" s="3" t="s">
        <v>43</v>
      </c>
      <c r="G46" s="19">
        <v>2590</v>
      </c>
    </row>
    <row r="47" spans="1:7" ht="14.25" customHeight="1">
      <c r="A47" s="3">
        <v>43</v>
      </c>
      <c r="B47" s="504" t="s">
        <v>228</v>
      </c>
      <c r="C47" s="19">
        <v>61100</v>
      </c>
      <c r="D47" s="260"/>
      <c r="E47" s="3">
        <v>90</v>
      </c>
      <c r="F47" s="3" t="s">
        <v>28</v>
      </c>
      <c r="G47" s="19">
        <v>2338</v>
      </c>
    </row>
    <row r="48" spans="1:7" ht="14.25" customHeight="1">
      <c r="A48" s="3">
        <v>44</v>
      </c>
      <c r="B48" s="3" t="s">
        <v>218</v>
      </c>
      <c r="C48" s="19">
        <v>59985</v>
      </c>
      <c r="D48" s="260"/>
      <c r="E48" s="3"/>
      <c r="F48" s="126"/>
      <c r="G48" s="19"/>
    </row>
    <row r="49" spans="1:7" ht="14.25" customHeight="1">
      <c r="A49" s="3">
        <v>45</v>
      </c>
      <c r="B49" s="504" t="s">
        <v>171</v>
      </c>
      <c r="C49" s="19">
        <v>59387</v>
      </c>
      <c r="D49" s="260"/>
      <c r="E49" s="3"/>
      <c r="F49" s="30" t="s">
        <v>11</v>
      </c>
      <c r="G49" s="139">
        <f>MEDIAN(G5:G47,C5:C51)</f>
        <v>56870</v>
      </c>
    </row>
    <row r="50" spans="1:7" ht="12.75">
      <c r="A50" s="3">
        <v>46</v>
      </c>
      <c r="B50" s="3" t="s">
        <v>24</v>
      </c>
      <c r="C50" s="19">
        <v>54353</v>
      </c>
      <c r="D50" s="260"/>
      <c r="E50" s="3"/>
      <c r="F50" s="30" t="s">
        <v>10</v>
      </c>
      <c r="G50" s="139">
        <f>AVERAGE(G5:G47,C5:C51)</f>
        <v>89855.022222222222</v>
      </c>
    </row>
    <row r="51" spans="1:7" ht="14.25" customHeight="1">
      <c r="A51" s="3">
        <v>47</v>
      </c>
      <c r="B51" s="504" t="s">
        <v>188</v>
      </c>
      <c r="C51" s="19">
        <v>53149</v>
      </c>
      <c r="D51" s="260"/>
      <c r="E51" s="3"/>
      <c r="F51" s="30" t="s">
        <v>237</v>
      </c>
      <c r="G51" s="139">
        <f>SUM(G5:G47,C5:C51)</f>
        <v>8086952</v>
      </c>
    </row>
    <row r="52" spans="1:7" ht="9.9499999999999993" customHeight="1">
      <c r="D52" s="260"/>
      <c r="E52" s="580"/>
      <c r="F52" s="580"/>
      <c r="G52" s="580"/>
    </row>
    <row r="53" spans="1:7" ht="32.450000000000003" customHeight="1">
      <c r="A53" s="584" t="s">
        <v>138</v>
      </c>
      <c r="B53" s="584"/>
      <c r="C53" s="584"/>
      <c r="D53" s="584"/>
      <c r="E53" s="584"/>
      <c r="F53" s="584"/>
      <c r="G53" s="584"/>
    </row>
    <row r="95" spans="11:11" ht="14.25" customHeight="1">
      <c r="K95" s="70"/>
    </row>
    <row r="104" spans="2:2" ht="14.25" customHeight="1">
      <c r="B104" s="50"/>
    </row>
    <row r="105" spans="2:2" ht="14.25" customHeight="1">
      <c r="B105" s="50"/>
    </row>
  </sheetData>
  <sortState xmlns:xlrd2="http://schemas.microsoft.com/office/spreadsheetml/2017/richdata2" ref="I5:J94">
    <sortCondition descending="1" ref="J5:J94"/>
  </sortState>
  <mergeCells count="1">
    <mergeCell ref="A53:G53"/>
  </mergeCells>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4"/>
  <dimension ref="A1:H181"/>
  <sheetViews>
    <sheetView zoomScaleNormal="100" workbookViewId="0">
      <selection activeCell="G2" sqref="G2"/>
    </sheetView>
  </sheetViews>
  <sheetFormatPr defaultColWidth="8.85546875" defaultRowHeight="14.25" customHeight="1"/>
  <cols>
    <col min="1" max="1" width="3.85546875" customWidth="1"/>
    <col min="2" max="2" width="20.140625" customWidth="1"/>
    <col min="3" max="3" width="12.85546875" style="3" customWidth="1"/>
    <col min="4" max="4" width="14.5703125" customWidth="1"/>
    <col min="5" max="5" width="21.28515625" style="84" customWidth="1"/>
    <col min="6" max="6" width="13.42578125" customWidth="1"/>
    <col min="7" max="7" width="17.42578125" style="54" bestFit="1" customWidth="1"/>
    <col min="8" max="8" width="22" bestFit="1" customWidth="1"/>
  </cols>
  <sheetData>
    <row r="1" spans="1:8" ht="18" customHeight="1">
      <c r="B1" s="10" t="s">
        <v>502</v>
      </c>
      <c r="C1" s="8"/>
      <c r="D1" s="10"/>
      <c r="G1" s="3"/>
    </row>
    <row r="2" spans="1:8" ht="14.25" customHeight="1">
      <c r="B2" s="178" t="s">
        <v>503</v>
      </c>
      <c r="C2" s="8"/>
      <c r="G2" s="3"/>
      <c r="H2" s="303"/>
    </row>
    <row r="3" spans="1:8" ht="6.75" customHeight="1">
      <c r="B3" s="178"/>
      <c r="C3" s="8"/>
      <c r="G3" s="3"/>
      <c r="H3" s="409"/>
    </row>
    <row r="4" spans="1:8" s="188" customFormat="1" ht="14.25" customHeight="1">
      <c r="C4" s="190" t="s">
        <v>8</v>
      </c>
      <c r="F4" s="190" t="s">
        <v>8</v>
      </c>
      <c r="G4" s="205"/>
      <c r="H4" s="308"/>
    </row>
    <row r="5" spans="1:8" ht="14.25" customHeight="1">
      <c r="A5" s="3">
        <v>1</v>
      </c>
      <c r="B5" s="3" t="s">
        <v>187</v>
      </c>
      <c r="C5" s="114">
        <v>23903990.030000001</v>
      </c>
      <c r="D5" s="3">
        <v>48</v>
      </c>
      <c r="E5" s="3" t="s">
        <v>65</v>
      </c>
      <c r="F5" s="114">
        <v>2854921.8600000003</v>
      </c>
      <c r="G5" s="4"/>
      <c r="H5" s="424"/>
    </row>
    <row r="6" spans="1:8" ht="14.25" customHeight="1">
      <c r="A6" s="3">
        <v>2</v>
      </c>
      <c r="B6" s="126" t="s">
        <v>232</v>
      </c>
      <c r="C6" s="127">
        <v>21541043.699999999</v>
      </c>
      <c r="D6" s="3">
        <v>49</v>
      </c>
      <c r="E6" s="126" t="s">
        <v>117</v>
      </c>
      <c r="F6" s="127">
        <v>2757788.4099999997</v>
      </c>
      <c r="G6" s="3"/>
    </row>
    <row r="7" spans="1:8" ht="14.25" customHeight="1">
      <c r="A7" s="3">
        <v>3</v>
      </c>
      <c r="B7" s="126" t="s">
        <v>131</v>
      </c>
      <c r="C7" s="127">
        <v>16976890.630000003</v>
      </c>
      <c r="D7" s="3">
        <v>50</v>
      </c>
      <c r="E7" s="126" t="s">
        <v>235</v>
      </c>
      <c r="F7" s="114">
        <v>2639369.15</v>
      </c>
      <c r="G7" s="3"/>
    </row>
    <row r="8" spans="1:8" ht="14.25" customHeight="1">
      <c r="A8" s="3">
        <v>4</v>
      </c>
      <c r="B8" s="126" t="s">
        <v>125</v>
      </c>
      <c r="C8" s="114">
        <v>15937621.439999999</v>
      </c>
      <c r="D8" s="3">
        <v>51</v>
      </c>
      <c r="E8" s="126" t="s">
        <v>228</v>
      </c>
      <c r="F8" s="127">
        <v>2616954.92</v>
      </c>
      <c r="G8" s="3"/>
    </row>
    <row r="9" spans="1:8" ht="14.25" customHeight="1">
      <c r="A9" s="3">
        <v>5</v>
      </c>
      <c r="B9" s="3" t="s">
        <v>214</v>
      </c>
      <c r="C9" s="114">
        <v>14713983</v>
      </c>
      <c r="D9" s="3">
        <v>52</v>
      </c>
      <c r="E9" s="3" t="s">
        <v>218</v>
      </c>
      <c r="F9" s="114">
        <v>2472837.37</v>
      </c>
      <c r="G9" s="3"/>
    </row>
    <row r="10" spans="1:8" ht="14.25" customHeight="1">
      <c r="A10" s="3">
        <v>6</v>
      </c>
      <c r="B10" s="126" t="s">
        <v>170</v>
      </c>
      <c r="C10" s="127">
        <v>13773514.790000001</v>
      </c>
      <c r="D10" s="3">
        <v>53</v>
      </c>
      <c r="E10" s="3" t="s">
        <v>220</v>
      </c>
      <c r="F10" s="127">
        <v>2367927</v>
      </c>
      <c r="G10" s="3"/>
    </row>
    <row r="11" spans="1:8" ht="14.25" customHeight="1">
      <c r="A11" s="3">
        <v>7</v>
      </c>
      <c r="B11" s="126" t="s">
        <v>127</v>
      </c>
      <c r="C11" s="114">
        <v>13616646.620000001</v>
      </c>
      <c r="D11" s="3">
        <v>54</v>
      </c>
      <c r="E11" s="3" t="s">
        <v>74</v>
      </c>
      <c r="F11" s="127">
        <v>2233291.69</v>
      </c>
      <c r="G11" s="3"/>
    </row>
    <row r="12" spans="1:8" ht="14.25" customHeight="1">
      <c r="A12" s="3">
        <v>8</v>
      </c>
      <c r="B12" s="3" t="s">
        <v>59</v>
      </c>
      <c r="C12" s="114">
        <v>12905036.35</v>
      </c>
      <c r="D12" s="3">
        <v>55</v>
      </c>
      <c r="E12" s="3" t="s">
        <v>208</v>
      </c>
      <c r="F12" s="114">
        <v>2111259.9</v>
      </c>
      <c r="G12" s="3"/>
    </row>
    <row r="13" spans="1:8" ht="14.25" customHeight="1">
      <c r="A13" s="3">
        <v>9</v>
      </c>
      <c r="B13" s="3" t="s">
        <v>105</v>
      </c>
      <c r="C13" s="127">
        <v>11218767.48</v>
      </c>
      <c r="D13" s="3">
        <v>56</v>
      </c>
      <c r="E13" s="126" t="s">
        <v>168</v>
      </c>
      <c r="F13" s="127">
        <v>2034926.77</v>
      </c>
      <c r="G13" s="3"/>
    </row>
    <row r="14" spans="1:8" ht="14.25" customHeight="1">
      <c r="A14" s="3">
        <v>10</v>
      </c>
      <c r="B14" s="3" t="s">
        <v>210</v>
      </c>
      <c r="C14" s="114">
        <v>11192749</v>
      </c>
      <c r="D14" s="3">
        <v>57</v>
      </c>
      <c r="E14" s="3" t="s">
        <v>109</v>
      </c>
      <c r="F14" s="127">
        <v>1863477.23</v>
      </c>
      <c r="G14" s="3"/>
    </row>
    <row r="15" spans="1:8" ht="14.25" customHeight="1">
      <c r="A15" s="3">
        <v>11</v>
      </c>
      <c r="B15" s="126" t="s">
        <v>149</v>
      </c>
      <c r="C15" s="127">
        <v>10818999.48</v>
      </c>
      <c r="D15" s="3">
        <v>58</v>
      </c>
      <c r="E15" s="3" t="s">
        <v>185</v>
      </c>
      <c r="F15" s="114">
        <v>1819863.27</v>
      </c>
      <c r="G15" s="3"/>
    </row>
    <row r="16" spans="1:8" ht="14.25" customHeight="1">
      <c r="A16" s="3">
        <v>12</v>
      </c>
      <c r="B16" s="3" t="s">
        <v>75</v>
      </c>
      <c r="C16" s="127">
        <v>10338739.970000001</v>
      </c>
      <c r="D16" s="3">
        <v>59</v>
      </c>
      <c r="E16" s="126" t="s">
        <v>188</v>
      </c>
      <c r="F16" s="127">
        <v>1661356.81</v>
      </c>
      <c r="G16" s="3"/>
    </row>
    <row r="17" spans="1:6" ht="14.25" customHeight="1">
      <c r="A17" s="3">
        <v>13</v>
      </c>
      <c r="B17" s="126" t="s">
        <v>139</v>
      </c>
      <c r="C17" s="127">
        <v>10214567</v>
      </c>
      <c r="D17" s="3">
        <v>60</v>
      </c>
      <c r="E17" s="126" t="s">
        <v>144</v>
      </c>
      <c r="F17" s="127">
        <v>1589472.6500000001</v>
      </c>
    </row>
    <row r="18" spans="1:6" ht="14.25" customHeight="1">
      <c r="A18" s="3">
        <v>14</v>
      </c>
      <c r="B18" s="126" t="s">
        <v>141</v>
      </c>
      <c r="C18" s="114">
        <v>9771210.1799999997</v>
      </c>
      <c r="D18" s="3">
        <v>61</v>
      </c>
      <c r="E18" s="126" t="s">
        <v>230</v>
      </c>
      <c r="F18" s="114">
        <v>1462821.94</v>
      </c>
    </row>
    <row r="19" spans="1:6" ht="14.25" customHeight="1">
      <c r="A19" s="3">
        <v>15</v>
      </c>
      <c r="B19" s="126" t="s">
        <v>110</v>
      </c>
      <c r="C19" s="127">
        <v>9722896.3300000001</v>
      </c>
      <c r="D19" s="3">
        <v>62</v>
      </c>
      <c r="E19" s="126" t="s">
        <v>227</v>
      </c>
      <c r="F19" s="127">
        <v>1384028.2100000002</v>
      </c>
    </row>
    <row r="20" spans="1:6" ht="14.25" customHeight="1">
      <c r="A20" s="3">
        <v>16</v>
      </c>
      <c r="B20" s="126" t="s">
        <v>229</v>
      </c>
      <c r="C20" s="127">
        <v>8866738.3300000001</v>
      </c>
      <c r="D20" s="3">
        <v>63</v>
      </c>
      <c r="E20" s="3" t="s">
        <v>32</v>
      </c>
      <c r="F20" s="114">
        <v>1332761.1100000001</v>
      </c>
    </row>
    <row r="21" spans="1:6" ht="14.25" customHeight="1">
      <c r="A21" s="3">
        <v>17</v>
      </c>
      <c r="B21" s="3" t="s">
        <v>92</v>
      </c>
      <c r="C21" s="127">
        <v>8038795.3099999996</v>
      </c>
      <c r="D21" s="3">
        <v>64</v>
      </c>
      <c r="E21" s="3" t="s">
        <v>100</v>
      </c>
      <c r="F21" s="127">
        <v>1326373.1399999999</v>
      </c>
    </row>
    <row r="22" spans="1:6" ht="14.25" customHeight="1">
      <c r="A22" s="3">
        <v>18</v>
      </c>
      <c r="B22" s="3" t="s">
        <v>222</v>
      </c>
      <c r="C22" s="127">
        <v>7784485.2199999997</v>
      </c>
      <c r="D22" s="3">
        <v>65</v>
      </c>
      <c r="E22" s="126" t="s">
        <v>115</v>
      </c>
      <c r="F22" s="127">
        <v>1290846.07</v>
      </c>
    </row>
    <row r="23" spans="1:6" ht="14.25" customHeight="1">
      <c r="A23" s="3">
        <v>19</v>
      </c>
      <c r="B23" s="126" t="s">
        <v>231</v>
      </c>
      <c r="C23" s="127">
        <v>7590635.9100000001</v>
      </c>
      <c r="D23" s="3">
        <v>66</v>
      </c>
      <c r="E23" s="3" t="s">
        <v>97</v>
      </c>
      <c r="F23" s="127">
        <v>1266508.47</v>
      </c>
    </row>
    <row r="24" spans="1:6" ht="14.25" customHeight="1">
      <c r="A24" s="3">
        <v>20</v>
      </c>
      <c r="B24" s="3" t="s">
        <v>78</v>
      </c>
      <c r="C24" s="127">
        <v>7522055.6399999997</v>
      </c>
      <c r="D24" s="3">
        <v>67</v>
      </c>
      <c r="E24" s="3" t="s">
        <v>209</v>
      </c>
      <c r="F24" s="114">
        <v>1259744.31</v>
      </c>
    </row>
    <row r="25" spans="1:6" ht="14.25" customHeight="1">
      <c r="A25" s="3">
        <v>21</v>
      </c>
      <c r="B25" s="3" t="s">
        <v>70</v>
      </c>
      <c r="C25" s="127">
        <v>7326487.7800000003</v>
      </c>
      <c r="D25" s="3">
        <v>68</v>
      </c>
      <c r="E25" s="126" t="s">
        <v>233</v>
      </c>
      <c r="F25" s="127">
        <v>1115527.57</v>
      </c>
    </row>
    <row r="26" spans="1:6" ht="14.25" customHeight="1">
      <c r="A26" s="3">
        <v>22</v>
      </c>
      <c r="B26" s="126" t="s">
        <v>132</v>
      </c>
      <c r="C26" s="127">
        <v>7280276.9400000004</v>
      </c>
      <c r="D26" s="3">
        <v>69</v>
      </c>
      <c r="E26" s="3" t="s">
        <v>99</v>
      </c>
      <c r="F26" s="127">
        <v>1049301.3</v>
      </c>
    </row>
    <row r="27" spans="1:6" ht="14.25" customHeight="1">
      <c r="A27" s="3">
        <v>23</v>
      </c>
      <c r="B27" s="126" t="s">
        <v>164</v>
      </c>
      <c r="C27" s="127">
        <v>6740540.46</v>
      </c>
      <c r="D27" s="3">
        <v>70</v>
      </c>
      <c r="E27" s="126" t="s">
        <v>121</v>
      </c>
      <c r="F27" s="216">
        <v>965638.73</v>
      </c>
    </row>
    <row r="28" spans="1:6" ht="14.25" customHeight="1">
      <c r="A28" s="3">
        <v>24</v>
      </c>
      <c r="B28" s="126" t="s">
        <v>171</v>
      </c>
      <c r="C28" s="127">
        <v>6591823.0299999993</v>
      </c>
      <c r="D28" s="3">
        <v>71</v>
      </c>
      <c r="E28" s="379" t="s">
        <v>215</v>
      </c>
      <c r="F28" s="381">
        <v>894301.59</v>
      </c>
    </row>
    <row r="29" spans="1:6" ht="14.25" customHeight="1">
      <c r="A29" s="3">
        <v>25</v>
      </c>
      <c r="B29" s="126" t="s">
        <v>167</v>
      </c>
      <c r="C29" s="114">
        <v>6578673.2300000004</v>
      </c>
      <c r="D29" s="3">
        <v>72</v>
      </c>
      <c r="E29" s="126" t="s">
        <v>146</v>
      </c>
      <c r="F29" s="114">
        <v>845964.85</v>
      </c>
    </row>
    <row r="30" spans="1:6" ht="14.25" customHeight="1">
      <c r="A30" s="3">
        <v>26</v>
      </c>
      <c r="B30" s="126" t="s">
        <v>142</v>
      </c>
      <c r="C30" s="114">
        <v>6236563.7999999998</v>
      </c>
      <c r="D30" s="3">
        <v>73</v>
      </c>
      <c r="E30" s="3" t="s">
        <v>212</v>
      </c>
      <c r="F30" s="114">
        <v>754045.47</v>
      </c>
    </row>
    <row r="31" spans="1:6" ht="14.25" customHeight="1">
      <c r="A31" s="3">
        <v>27</v>
      </c>
      <c r="B31" s="3" t="s">
        <v>213</v>
      </c>
      <c r="C31" s="114">
        <v>5836612.3200000003</v>
      </c>
      <c r="D31" s="3">
        <v>74</v>
      </c>
      <c r="E31" s="3" t="s">
        <v>36</v>
      </c>
      <c r="F31" s="114">
        <v>713137.1399999999</v>
      </c>
    </row>
    <row r="32" spans="1:6" ht="14.25" customHeight="1">
      <c r="A32" s="3">
        <v>28</v>
      </c>
      <c r="B32" s="3" t="s">
        <v>31</v>
      </c>
      <c r="C32" s="114">
        <v>5821845.9699999997</v>
      </c>
      <c r="D32" s="3">
        <v>75</v>
      </c>
      <c r="E32" s="379" t="s">
        <v>91</v>
      </c>
      <c r="F32" s="382">
        <v>685602.42999999993</v>
      </c>
    </row>
    <row r="33" spans="1:6" ht="14.25" customHeight="1">
      <c r="A33" s="3">
        <v>29</v>
      </c>
      <c r="B33" s="3" t="s">
        <v>223</v>
      </c>
      <c r="C33" s="127">
        <v>5783820.4799999995</v>
      </c>
      <c r="D33" s="3">
        <v>76</v>
      </c>
      <c r="E33" s="3" t="s">
        <v>80</v>
      </c>
      <c r="F33" s="114">
        <v>641482.28</v>
      </c>
    </row>
    <row r="34" spans="1:6" ht="14.25" customHeight="1">
      <c r="A34" s="3">
        <v>30</v>
      </c>
      <c r="B34" s="3" t="s">
        <v>56</v>
      </c>
      <c r="C34" s="114">
        <v>5543535.8799999999</v>
      </c>
      <c r="D34" s="3">
        <v>77</v>
      </c>
      <c r="E34" s="126" t="s">
        <v>234</v>
      </c>
      <c r="F34" s="127">
        <v>634622.22000000009</v>
      </c>
    </row>
    <row r="35" spans="1:6" ht="14.25" customHeight="1">
      <c r="A35" s="3">
        <v>31</v>
      </c>
      <c r="B35" s="3" t="s">
        <v>216</v>
      </c>
      <c r="C35" s="114">
        <v>4911655.8099999996</v>
      </c>
      <c r="D35" s="3">
        <v>78</v>
      </c>
      <c r="E35" s="126" t="s">
        <v>154</v>
      </c>
      <c r="F35" s="114">
        <v>583993.23</v>
      </c>
    </row>
    <row r="36" spans="1:6" ht="14.25" customHeight="1">
      <c r="A36" s="3">
        <v>32</v>
      </c>
      <c r="B36" s="126" t="s">
        <v>226</v>
      </c>
      <c r="C36" s="127">
        <v>4649876.46</v>
      </c>
      <c r="D36" s="3">
        <v>79</v>
      </c>
      <c r="E36" s="3" t="s">
        <v>107</v>
      </c>
      <c r="F36" s="127">
        <v>566227</v>
      </c>
    </row>
    <row r="37" spans="1:6" ht="14.25" customHeight="1">
      <c r="A37" s="3">
        <v>33</v>
      </c>
      <c r="B37" s="126" t="s">
        <v>143</v>
      </c>
      <c r="C37" s="114">
        <v>4340957.6900000004</v>
      </c>
      <c r="D37" s="3">
        <v>80</v>
      </c>
      <c r="E37" s="3" t="s">
        <v>85</v>
      </c>
      <c r="F37" s="127">
        <v>566139.63</v>
      </c>
    </row>
    <row r="38" spans="1:6" ht="14.25" customHeight="1">
      <c r="A38" s="3">
        <v>34</v>
      </c>
      <c r="B38" s="126" t="s">
        <v>126</v>
      </c>
      <c r="C38" s="127">
        <v>4339673.7</v>
      </c>
      <c r="D38" s="3">
        <v>81</v>
      </c>
      <c r="E38" s="126" t="s">
        <v>236</v>
      </c>
      <c r="F38" s="114">
        <v>561091.78</v>
      </c>
    </row>
    <row r="39" spans="1:6" ht="14.25" customHeight="1">
      <c r="A39" s="3">
        <v>35</v>
      </c>
      <c r="B39" s="3" t="s">
        <v>52</v>
      </c>
      <c r="C39" s="114">
        <v>4299155.45</v>
      </c>
      <c r="D39" s="3">
        <v>82</v>
      </c>
      <c r="E39" s="126" t="s">
        <v>166</v>
      </c>
      <c r="F39" s="114">
        <v>558793.82000000007</v>
      </c>
    </row>
    <row r="40" spans="1:6" ht="14.25" customHeight="1">
      <c r="A40" s="3">
        <v>36</v>
      </c>
      <c r="B40" s="126" t="s">
        <v>148</v>
      </c>
      <c r="C40" s="127">
        <v>4179387.38</v>
      </c>
      <c r="D40" s="3">
        <v>83</v>
      </c>
      <c r="E40" s="3" t="s">
        <v>103</v>
      </c>
      <c r="F40" s="127">
        <v>530611</v>
      </c>
    </row>
    <row r="41" spans="1:6" ht="14.25" customHeight="1">
      <c r="A41" s="3">
        <v>37</v>
      </c>
      <c r="B41" s="126" t="s">
        <v>225</v>
      </c>
      <c r="C41" s="114">
        <v>3979184.2800000003</v>
      </c>
      <c r="D41" s="3">
        <v>84</v>
      </c>
      <c r="E41" s="373" t="s">
        <v>118</v>
      </c>
      <c r="F41" s="382">
        <v>470917.21</v>
      </c>
    </row>
    <row r="42" spans="1:6" ht="14.25" customHeight="1">
      <c r="A42" s="3">
        <v>38</v>
      </c>
      <c r="B42" s="3" t="s">
        <v>24</v>
      </c>
      <c r="C42" s="114">
        <v>3699183</v>
      </c>
      <c r="D42" s="3">
        <v>85</v>
      </c>
      <c r="E42" s="3" t="s">
        <v>43</v>
      </c>
      <c r="F42" s="114">
        <v>467850.55</v>
      </c>
    </row>
    <row r="43" spans="1:6" ht="14.25" customHeight="1">
      <c r="A43" s="3">
        <v>39</v>
      </c>
      <c r="B43" s="126" t="s">
        <v>113</v>
      </c>
      <c r="C43" s="127">
        <v>3690830.69</v>
      </c>
      <c r="D43" s="3">
        <v>86</v>
      </c>
      <c r="E43" s="126" t="s">
        <v>157</v>
      </c>
      <c r="F43" s="127">
        <v>464170</v>
      </c>
    </row>
    <row r="44" spans="1:6" ht="14.25" customHeight="1">
      <c r="A44" s="3">
        <v>40</v>
      </c>
      <c r="B44" s="3" t="s">
        <v>106</v>
      </c>
      <c r="C44" s="127">
        <v>3684765.14</v>
      </c>
      <c r="D44" s="3">
        <v>87</v>
      </c>
      <c r="E44" s="3" t="s">
        <v>63</v>
      </c>
      <c r="F44" s="127">
        <v>445180.49</v>
      </c>
    </row>
    <row r="45" spans="1:6" ht="14.25" customHeight="1">
      <c r="A45" s="3">
        <v>41</v>
      </c>
      <c r="B45" s="126" t="s">
        <v>130</v>
      </c>
      <c r="C45" s="114">
        <v>3625826.22</v>
      </c>
      <c r="D45" s="3">
        <v>88</v>
      </c>
      <c r="E45" s="126" t="s">
        <v>128</v>
      </c>
      <c r="F45" s="127">
        <v>284247.59999999998</v>
      </c>
    </row>
    <row r="46" spans="1:6" ht="14.25" customHeight="1">
      <c r="A46" s="3">
        <v>42</v>
      </c>
      <c r="B46" s="3" t="s">
        <v>217</v>
      </c>
      <c r="C46" s="114">
        <v>3594475.0700000003</v>
      </c>
      <c r="D46" s="3">
        <v>89</v>
      </c>
      <c r="E46" s="3" t="s">
        <v>221</v>
      </c>
      <c r="F46" s="127">
        <v>271126.40000000002</v>
      </c>
    </row>
    <row r="47" spans="1:6" ht="14.25" customHeight="1">
      <c r="A47" s="3">
        <v>43</v>
      </c>
      <c r="B47" s="3" t="s">
        <v>211</v>
      </c>
      <c r="C47" s="114">
        <v>3592319.73</v>
      </c>
      <c r="D47" s="3">
        <v>90</v>
      </c>
      <c r="E47" s="3" t="s">
        <v>28</v>
      </c>
      <c r="F47" s="114">
        <v>107176.05</v>
      </c>
    </row>
    <row r="48" spans="1:6" ht="14.25" customHeight="1">
      <c r="A48" s="3">
        <v>44</v>
      </c>
      <c r="B48" s="126" t="s">
        <v>133</v>
      </c>
      <c r="C48" s="127">
        <v>3555237.3</v>
      </c>
      <c r="D48" s="3"/>
      <c r="E48" s="126"/>
      <c r="F48" s="127"/>
    </row>
    <row r="49" spans="1:6" ht="14.25" customHeight="1">
      <c r="A49" s="3">
        <v>45</v>
      </c>
      <c r="B49" s="3" t="s">
        <v>219</v>
      </c>
      <c r="C49" s="114">
        <v>3240800.1300000004</v>
      </c>
      <c r="D49" s="3"/>
      <c r="E49" s="30" t="s">
        <v>11</v>
      </c>
      <c r="F49" s="150">
        <f>MEDIAN(F5:F47,C5:C51)</f>
        <v>3191431.8050000006</v>
      </c>
    </row>
    <row r="50" spans="1:6" ht="12.75">
      <c r="A50" s="3">
        <v>46</v>
      </c>
      <c r="B50" s="3" t="s">
        <v>88</v>
      </c>
      <c r="C50" s="127">
        <v>3142063.4800000004</v>
      </c>
      <c r="D50" s="3"/>
      <c r="E50" s="30" t="s">
        <v>10</v>
      </c>
      <c r="F50" s="150">
        <f>AVERAGE(F5:F47,C5:C51)</f>
        <v>4756747.6955555547</v>
      </c>
    </row>
    <row r="51" spans="1:6" ht="14.25" customHeight="1">
      <c r="A51" s="3">
        <v>47</v>
      </c>
      <c r="B51" s="3" t="s">
        <v>49</v>
      </c>
      <c r="C51" s="114">
        <v>2868676.1500000004</v>
      </c>
      <c r="D51" s="3"/>
      <c r="E51" s="30" t="s">
        <v>237</v>
      </c>
      <c r="F51" s="115">
        <f>SUM(F5:F47,C5:C51)</f>
        <v>428107292.59999996</v>
      </c>
    </row>
    <row r="52" spans="1:6" ht="9" customHeight="1">
      <c r="A52" s="3"/>
      <c r="D52" s="580"/>
      <c r="E52" s="580"/>
      <c r="F52" s="580"/>
    </row>
    <row r="53" spans="1:6" ht="35.1" customHeight="1">
      <c r="A53" s="584" t="s">
        <v>138</v>
      </c>
      <c r="B53" s="584"/>
      <c r="C53" s="584"/>
      <c r="D53" s="584"/>
      <c r="E53" s="584"/>
      <c r="F53" s="584"/>
    </row>
    <row r="54" spans="1:6" ht="12.75"/>
    <row r="55" spans="1:6" ht="14.25" customHeight="1">
      <c r="A55" s="3"/>
      <c r="F55" s="62"/>
    </row>
    <row r="56" spans="1:6" ht="14.25" customHeight="1">
      <c r="A56" s="3"/>
      <c r="E56" s="147"/>
    </row>
    <row r="57" spans="1:6" ht="14.25" customHeight="1">
      <c r="A57" s="3"/>
      <c r="E57" s="147"/>
    </row>
    <row r="58" spans="1:6" ht="14.25" customHeight="1">
      <c r="E58" s="147"/>
    </row>
    <row r="102" spans="2:3" ht="14.25" customHeight="1">
      <c r="B102" s="8"/>
      <c r="C102" s="150"/>
    </row>
    <row r="103" spans="2:3" ht="14.25" customHeight="1">
      <c r="B103" s="8"/>
      <c r="C103" s="115"/>
    </row>
    <row r="104" spans="2:3" ht="14.25" customHeight="1">
      <c r="C104" s="114"/>
    </row>
    <row r="105" spans="2:3" ht="14.25" customHeight="1">
      <c r="C105" s="114"/>
    </row>
    <row r="106" spans="2:3" ht="14.25" customHeight="1">
      <c r="C106" s="114"/>
    </row>
    <row r="107" spans="2:3" ht="14.25" customHeight="1">
      <c r="C107" s="127"/>
    </row>
    <row r="108" spans="2:3" ht="14.25" customHeight="1">
      <c r="C108" s="127"/>
    </row>
    <row r="109" spans="2:3" ht="14.25" customHeight="1">
      <c r="C109" s="127"/>
    </row>
    <row r="110" spans="2:3" ht="14.25" customHeight="1">
      <c r="C110" s="127"/>
    </row>
    <row r="111" spans="2:3" ht="14.25" customHeight="1">
      <c r="C111" s="127"/>
    </row>
    <row r="112" spans="2:3" ht="14.25" customHeight="1">
      <c r="C112" s="127"/>
    </row>
    <row r="113" spans="3:3" ht="14.25" customHeight="1">
      <c r="C113" s="127"/>
    </row>
    <row r="114" spans="3:3" ht="14.25" customHeight="1">
      <c r="C114" s="127"/>
    </row>
    <row r="115" spans="3:3" ht="14.25" customHeight="1">
      <c r="C115" s="127"/>
    </row>
    <row r="116" spans="3:3" ht="14.25" customHeight="1">
      <c r="C116" s="127"/>
    </row>
    <row r="117" spans="3:3" ht="14.25" customHeight="1">
      <c r="C117" s="127"/>
    </row>
    <row r="118" spans="3:3" ht="14.25" customHeight="1">
      <c r="C118" s="127"/>
    </row>
    <row r="119" spans="3:3" ht="14.25" customHeight="1">
      <c r="C119" s="127"/>
    </row>
    <row r="120" spans="3:3" ht="14.25" customHeight="1">
      <c r="C120" s="127"/>
    </row>
    <row r="121" spans="3:3" ht="14.25" customHeight="1">
      <c r="C121" s="127"/>
    </row>
    <row r="122" spans="3:3" ht="14.25" customHeight="1">
      <c r="C122" s="127"/>
    </row>
    <row r="123" spans="3:3" ht="14.25" customHeight="1">
      <c r="C123" s="127"/>
    </row>
    <row r="124" spans="3:3" ht="14.25" customHeight="1">
      <c r="C124" s="127"/>
    </row>
    <row r="125" spans="3:3" ht="14.25" customHeight="1">
      <c r="C125" s="127"/>
    </row>
    <row r="126" spans="3:3" ht="14.25" customHeight="1">
      <c r="C126" s="127"/>
    </row>
    <row r="127" spans="3:3" ht="14.25" customHeight="1">
      <c r="C127" s="127"/>
    </row>
    <row r="128" spans="3:3" ht="14.25" customHeight="1">
      <c r="C128" s="127"/>
    </row>
    <row r="129" spans="3:3" ht="14.25" customHeight="1">
      <c r="C129" s="127"/>
    </row>
    <row r="130" spans="3:3" ht="14.25" customHeight="1">
      <c r="C130" s="127"/>
    </row>
    <row r="131" spans="3:3" ht="14.25" customHeight="1">
      <c r="C131" s="127"/>
    </row>
    <row r="132" spans="3:3" ht="14.25" customHeight="1">
      <c r="C132" s="127"/>
    </row>
    <row r="133" spans="3:3" ht="14.25" customHeight="1">
      <c r="C133" s="127"/>
    </row>
    <row r="134" spans="3:3" ht="14.25" customHeight="1">
      <c r="C134" s="127"/>
    </row>
    <row r="135" spans="3:3" ht="14.25" customHeight="1">
      <c r="C135" s="127"/>
    </row>
    <row r="136" spans="3:3" ht="14.25" customHeight="1">
      <c r="C136" s="127"/>
    </row>
    <row r="137" spans="3:3" ht="14.25" customHeight="1">
      <c r="C137" s="127"/>
    </row>
    <row r="138" spans="3:3" ht="14.25" customHeight="1">
      <c r="C138" s="127"/>
    </row>
    <row r="139" spans="3:3" ht="14.25" customHeight="1">
      <c r="C139" s="127"/>
    </row>
    <row r="140" spans="3:3" ht="14.25" customHeight="1">
      <c r="C140" s="127"/>
    </row>
    <row r="141" spans="3:3" ht="14.25" customHeight="1">
      <c r="C141" s="127"/>
    </row>
    <row r="142" spans="3:3" ht="14.25" customHeight="1">
      <c r="C142" s="127"/>
    </row>
    <row r="143" spans="3:3" ht="14.25" customHeight="1">
      <c r="C143" s="127"/>
    </row>
    <row r="144" spans="3:3" ht="14.25" customHeight="1">
      <c r="C144" s="127"/>
    </row>
    <row r="145" spans="3:3" ht="14.25" customHeight="1">
      <c r="C145" s="127"/>
    </row>
    <row r="146" spans="3:3" ht="14.25" customHeight="1">
      <c r="C146" s="127"/>
    </row>
    <row r="147" spans="3:3" ht="14.25" customHeight="1">
      <c r="C147" s="127"/>
    </row>
    <row r="148" spans="3:3" ht="14.25" customHeight="1">
      <c r="C148" s="127"/>
    </row>
    <row r="149" spans="3:3" ht="14.25" customHeight="1">
      <c r="C149" s="127"/>
    </row>
    <row r="150" spans="3:3" ht="14.25" customHeight="1">
      <c r="C150" s="127"/>
    </row>
    <row r="151" spans="3:3" ht="14.25" customHeight="1">
      <c r="C151" s="127"/>
    </row>
    <row r="152" spans="3:3" ht="14.25" customHeight="1">
      <c r="C152" s="127"/>
    </row>
    <row r="153" spans="3:3" ht="14.25" customHeight="1">
      <c r="C153" s="127"/>
    </row>
    <row r="154" spans="3:3" ht="14.25" customHeight="1">
      <c r="C154" s="127"/>
    </row>
    <row r="155" spans="3:3" ht="14.25" customHeight="1">
      <c r="C155" s="127"/>
    </row>
    <row r="156" spans="3:3" ht="14.25" customHeight="1">
      <c r="C156" s="127"/>
    </row>
    <row r="157" spans="3:3" ht="14.25" customHeight="1">
      <c r="C157" s="127"/>
    </row>
    <row r="158" spans="3:3" ht="14.25" customHeight="1">
      <c r="C158" s="127"/>
    </row>
    <row r="159" spans="3:3" ht="14.25" customHeight="1">
      <c r="C159" s="127"/>
    </row>
    <row r="160" spans="3:3" ht="14.25" customHeight="1">
      <c r="C160" s="127"/>
    </row>
    <row r="161" spans="3:3" ht="14.25" customHeight="1">
      <c r="C161" s="127"/>
    </row>
    <row r="162" spans="3:3" ht="14.25" customHeight="1">
      <c r="C162" s="127"/>
    </row>
    <row r="163" spans="3:3" ht="14.25" customHeight="1">
      <c r="C163" s="127"/>
    </row>
    <row r="164" spans="3:3" ht="14.25" customHeight="1">
      <c r="C164" s="127"/>
    </row>
    <row r="165" spans="3:3" ht="14.25" customHeight="1">
      <c r="C165" s="127"/>
    </row>
    <row r="166" spans="3:3" ht="14.25" customHeight="1">
      <c r="C166" s="127"/>
    </row>
    <row r="167" spans="3:3" ht="14.25" customHeight="1">
      <c r="C167" s="127"/>
    </row>
    <row r="168" spans="3:3" ht="14.25" customHeight="1">
      <c r="C168" s="127"/>
    </row>
    <row r="169" spans="3:3" ht="14.25" customHeight="1">
      <c r="C169" s="127"/>
    </row>
    <row r="170" spans="3:3" ht="14.25" customHeight="1">
      <c r="C170" s="127"/>
    </row>
    <row r="171" spans="3:3" ht="14.25" customHeight="1">
      <c r="C171" s="127"/>
    </row>
    <row r="172" spans="3:3" ht="14.25" customHeight="1">
      <c r="C172" s="127"/>
    </row>
    <row r="173" spans="3:3" ht="14.25" customHeight="1">
      <c r="C173" s="127"/>
    </row>
    <row r="174" spans="3:3" ht="14.25" customHeight="1">
      <c r="C174" s="127"/>
    </row>
    <row r="175" spans="3:3" ht="14.25" customHeight="1">
      <c r="C175" s="127"/>
    </row>
    <row r="176" spans="3:3" ht="14.25" customHeight="1">
      <c r="C176" s="127"/>
    </row>
    <row r="177" spans="3:3" ht="14.25" customHeight="1">
      <c r="C177" s="127"/>
    </row>
    <row r="178" spans="3:3" ht="14.25" customHeight="1">
      <c r="C178" s="127"/>
    </row>
    <row r="179" spans="3:3" ht="14.25" customHeight="1">
      <c r="C179" s="127"/>
    </row>
    <row r="180" spans="3:3" ht="14.25" customHeight="1">
      <c r="C180" s="127"/>
    </row>
    <row r="181" spans="3:3" ht="14.25" customHeight="1">
      <c r="C181" s="127"/>
    </row>
  </sheetData>
  <sortState xmlns:xlrd2="http://schemas.microsoft.com/office/spreadsheetml/2017/richdata2" ref="E5:F47">
    <sortCondition descending="1" ref="F5:F47"/>
  </sortState>
  <mergeCells count="1">
    <mergeCell ref="A53:F53"/>
  </mergeCells>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5"/>
  <dimension ref="A1:Y103"/>
  <sheetViews>
    <sheetView zoomScaleNormal="100" workbookViewId="0">
      <selection activeCell="H2" sqref="H2"/>
    </sheetView>
  </sheetViews>
  <sheetFormatPr defaultColWidth="8.85546875" defaultRowHeight="14.25" customHeight="1"/>
  <cols>
    <col min="1" max="1" width="4.85546875" customWidth="1"/>
    <col min="2" max="2" width="20.5703125" customWidth="1"/>
    <col min="3" max="3" width="10.7109375" style="127" customWidth="1"/>
    <col min="4" max="4" width="16.28515625" customWidth="1"/>
    <col min="5" max="5" width="21" customWidth="1"/>
    <col min="6" max="6" width="11.7109375" style="13" customWidth="1"/>
    <col min="7" max="7" width="9.85546875" bestFit="1" customWidth="1"/>
    <col min="8" max="8" width="9.7109375" customWidth="1"/>
    <col min="9" max="9" width="18.42578125" customWidth="1"/>
    <col min="10" max="10" width="12.7109375" customWidth="1"/>
    <col min="11" max="11" width="24.42578125" style="84" customWidth="1"/>
  </cols>
  <sheetData>
    <row r="1" spans="1:25" ht="16.5" customHeight="1">
      <c r="B1" s="10" t="s">
        <v>504</v>
      </c>
      <c r="G1" s="3"/>
    </row>
    <row r="2" spans="1:25" s="163" customFormat="1" ht="14.25" customHeight="1">
      <c r="B2" s="10"/>
      <c r="C2" s="127"/>
      <c r="F2" s="424"/>
      <c r="G2" s="303"/>
      <c r="H2" s="126"/>
      <c r="I2" s="205"/>
      <c r="J2" s="14"/>
      <c r="K2" s="164"/>
      <c r="L2" s="164"/>
      <c r="N2" s="166"/>
      <c r="O2" s="167"/>
      <c r="P2" s="168"/>
      <c r="R2" s="169"/>
      <c r="S2" s="170"/>
      <c r="T2" s="166"/>
      <c r="U2" s="167"/>
      <c r="V2" s="167"/>
      <c r="W2" s="168"/>
      <c r="X2" s="171"/>
      <c r="Y2" s="172"/>
    </row>
    <row r="3" spans="1:25" ht="14.25" customHeight="1">
      <c r="A3" s="3">
        <v>1</v>
      </c>
      <c r="B3" s="126" t="s">
        <v>130</v>
      </c>
      <c r="C3" s="14">
        <v>244.37731482105548</v>
      </c>
      <c r="D3" s="3">
        <v>48</v>
      </c>
      <c r="E3" s="3" t="s">
        <v>216</v>
      </c>
      <c r="F3" s="114">
        <v>50.079077978751599</v>
      </c>
      <c r="G3" s="409"/>
      <c r="H3" s="3"/>
      <c r="I3" s="205"/>
      <c r="J3" s="303"/>
    </row>
    <row r="4" spans="1:25" ht="14.25" customHeight="1">
      <c r="A4" s="3">
        <v>2</v>
      </c>
      <c r="B4" s="3" t="s">
        <v>43</v>
      </c>
      <c r="C4" s="114">
        <v>180.637277992278</v>
      </c>
      <c r="D4" s="3">
        <v>49</v>
      </c>
      <c r="E4" s="126" t="s">
        <v>127</v>
      </c>
      <c r="F4" s="14">
        <v>49.78682415657827</v>
      </c>
      <c r="H4" s="126"/>
      <c r="I4" s="4"/>
      <c r="J4" s="409"/>
    </row>
    <row r="5" spans="1:25" ht="14.25" customHeight="1">
      <c r="A5" s="3">
        <v>3</v>
      </c>
      <c r="B5" s="3" t="s">
        <v>187</v>
      </c>
      <c r="C5" s="114">
        <v>119.03725408468661</v>
      </c>
      <c r="D5" s="3">
        <v>50</v>
      </c>
      <c r="E5" s="126" t="s">
        <v>226</v>
      </c>
      <c r="F5" s="14">
        <v>49.553225414553047</v>
      </c>
      <c r="H5" s="3"/>
    </row>
    <row r="6" spans="1:25" ht="14.25" customHeight="1">
      <c r="A6" s="3">
        <v>4</v>
      </c>
      <c r="B6" s="126" t="s">
        <v>171</v>
      </c>
      <c r="C6" s="14">
        <v>110.99774411908329</v>
      </c>
      <c r="D6" s="3">
        <v>51</v>
      </c>
      <c r="E6" s="3" t="s">
        <v>107</v>
      </c>
      <c r="F6" s="114">
        <v>49.473743993010046</v>
      </c>
      <c r="H6" s="15"/>
    </row>
    <row r="7" spans="1:25" ht="14.25" customHeight="1">
      <c r="A7" s="3">
        <v>5</v>
      </c>
      <c r="B7" s="126" t="s">
        <v>227</v>
      </c>
      <c r="C7" s="14">
        <v>102.71843624758796</v>
      </c>
      <c r="D7" s="3">
        <v>52</v>
      </c>
      <c r="E7" s="3" t="s">
        <v>75</v>
      </c>
      <c r="F7" s="114">
        <v>48.837903445995423</v>
      </c>
      <c r="H7" s="126"/>
    </row>
    <row r="8" spans="1:25" ht="14.25" customHeight="1">
      <c r="A8" s="3">
        <v>6</v>
      </c>
      <c r="B8" s="3" t="s">
        <v>63</v>
      </c>
      <c r="C8" s="114">
        <v>95.573312580506652</v>
      </c>
      <c r="D8" s="3">
        <v>53</v>
      </c>
      <c r="E8" s="126" t="s">
        <v>121</v>
      </c>
      <c r="F8" s="14">
        <v>48.757320373643019</v>
      </c>
      <c r="H8" s="126"/>
    </row>
    <row r="9" spans="1:25" ht="14.25" customHeight="1">
      <c r="A9" s="3">
        <v>7</v>
      </c>
      <c r="B9" s="3" t="s">
        <v>106</v>
      </c>
      <c r="C9" s="114">
        <v>91.763544764039352</v>
      </c>
      <c r="D9" s="3">
        <v>54</v>
      </c>
      <c r="E9" s="3" t="s">
        <v>208</v>
      </c>
      <c r="F9" s="114">
        <v>48.40340914301435</v>
      </c>
      <c r="H9" s="126"/>
    </row>
    <row r="10" spans="1:25" ht="14.25" customHeight="1">
      <c r="A10" s="3">
        <v>8</v>
      </c>
      <c r="B10" s="126" t="s">
        <v>164</v>
      </c>
      <c r="C10" s="14">
        <v>90.726703815869172</v>
      </c>
      <c r="D10" s="3">
        <v>55</v>
      </c>
      <c r="E10" s="3" t="s">
        <v>78</v>
      </c>
      <c r="F10" s="114">
        <v>47.168799593656523</v>
      </c>
      <c r="H10" s="3"/>
    </row>
    <row r="11" spans="1:25" ht="14.25" customHeight="1">
      <c r="A11" s="3">
        <v>9</v>
      </c>
      <c r="B11" s="126" t="s">
        <v>148</v>
      </c>
      <c r="C11" s="14">
        <v>89.063363167540373</v>
      </c>
      <c r="D11" s="3">
        <v>56</v>
      </c>
      <c r="E11" s="126" t="s">
        <v>149</v>
      </c>
      <c r="F11" s="14">
        <v>46.914498788002312</v>
      </c>
      <c r="H11" s="126"/>
    </row>
    <row r="12" spans="1:25" ht="14.25" customHeight="1">
      <c r="A12" s="3">
        <v>10</v>
      </c>
      <c r="B12" s="126" t="s">
        <v>117</v>
      </c>
      <c r="C12" s="14">
        <v>89.015474322972139</v>
      </c>
      <c r="D12" s="3">
        <v>57</v>
      </c>
      <c r="E12" s="3" t="s">
        <v>88</v>
      </c>
      <c r="F12" s="114">
        <v>46.690196742748462</v>
      </c>
      <c r="H12" s="126"/>
    </row>
    <row r="13" spans="1:25" ht="14.25" customHeight="1">
      <c r="A13" s="3">
        <v>11</v>
      </c>
      <c r="B13" s="379" t="s">
        <v>215</v>
      </c>
      <c r="C13" s="381">
        <v>88.84</v>
      </c>
      <c r="D13" s="3">
        <v>58</v>
      </c>
      <c r="E13" s="3" t="s">
        <v>28</v>
      </c>
      <c r="F13" s="114">
        <v>45.840911035072715</v>
      </c>
      <c r="H13" s="126"/>
    </row>
    <row r="14" spans="1:25" ht="14.25" customHeight="1">
      <c r="A14" s="3">
        <v>12</v>
      </c>
      <c r="B14" s="126" t="s">
        <v>154</v>
      </c>
      <c r="C14" s="14">
        <v>88.564335759781613</v>
      </c>
      <c r="D14" s="3">
        <v>59</v>
      </c>
      <c r="E14" s="3" t="s">
        <v>223</v>
      </c>
      <c r="F14" s="114">
        <v>45.487094130692938</v>
      </c>
      <c r="H14" s="3"/>
    </row>
    <row r="15" spans="1:25" ht="14.25" customHeight="1">
      <c r="A15" s="3">
        <v>13</v>
      </c>
      <c r="B15" s="126" t="s">
        <v>232</v>
      </c>
      <c r="C15" s="14">
        <v>87.443295323999465</v>
      </c>
      <c r="D15" s="3">
        <v>60</v>
      </c>
      <c r="E15" s="3" t="s">
        <v>211</v>
      </c>
      <c r="F15" s="114">
        <v>45.404582143127989</v>
      </c>
      <c r="H15" s="3"/>
    </row>
    <row r="16" spans="1:25" ht="14.25" customHeight="1">
      <c r="A16" s="3">
        <v>14</v>
      </c>
      <c r="B16" s="3" t="s">
        <v>103</v>
      </c>
      <c r="C16" s="114">
        <v>87.343374485596712</v>
      </c>
      <c r="D16" s="3">
        <v>61</v>
      </c>
      <c r="E16" s="126" t="s">
        <v>230</v>
      </c>
      <c r="F16" s="14">
        <v>45.34335389479557</v>
      </c>
      <c r="H16" s="126"/>
    </row>
    <row r="17" spans="1:8" ht="14.25" customHeight="1">
      <c r="A17" s="3">
        <v>15</v>
      </c>
      <c r="B17" s="3" t="s">
        <v>109</v>
      </c>
      <c r="C17" s="114">
        <v>86.252128211062256</v>
      </c>
      <c r="D17" s="3">
        <v>62</v>
      </c>
      <c r="E17" s="126" t="s">
        <v>234</v>
      </c>
      <c r="F17" s="14">
        <v>44.754740479548666</v>
      </c>
      <c r="H17" s="126"/>
    </row>
    <row r="18" spans="1:8" ht="14.25" customHeight="1">
      <c r="A18" s="3">
        <v>16</v>
      </c>
      <c r="B18" s="126" t="s">
        <v>142</v>
      </c>
      <c r="C18" s="14">
        <v>85.160566957519151</v>
      </c>
      <c r="D18" s="3">
        <v>63</v>
      </c>
      <c r="E18" s="3" t="s">
        <v>85</v>
      </c>
      <c r="F18" s="114">
        <v>44.644714927844809</v>
      </c>
      <c r="H18" s="126"/>
    </row>
    <row r="19" spans="1:8" ht="14.25" customHeight="1">
      <c r="A19" s="3">
        <v>17</v>
      </c>
      <c r="B19" s="3" t="s">
        <v>36</v>
      </c>
      <c r="C19" s="114">
        <v>81.501387428571419</v>
      </c>
      <c r="D19" s="3">
        <v>64</v>
      </c>
      <c r="E19" s="3" t="s">
        <v>222</v>
      </c>
      <c r="F19" s="114">
        <v>43.74068079272233</v>
      </c>
      <c r="H19" s="126"/>
    </row>
    <row r="20" spans="1:8" ht="14.25" customHeight="1">
      <c r="A20" s="3">
        <v>18</v>
      </c>
      <c r="B20" s="126" t="s">
        <v>167</v>
      </c>
      <c r="C20" s="14">
        <v>81.029120077843061</v>
      </c>
      <c r="D20" s="3">
        <v>65</v>
      </c>
      <c r="E20" s="126" t="s">
        <v>113</v>
      </c>
      <c r="F20" s="14">
        <v>43.336903106873635</v>
      </c>
      <c r="H20" s="126"/>
    </row>
    <row r="21" spans="1:8" ht="14.25" customHeight="1">
      <c r="A21" s="3">
        <v>19</v>
      </c>
      <c r="B21" s="126" t="s">
        <v>166</v>
      </c>
      <c r="C21" s="14">
        <v>79.22782078548137</v>
      </c>
      <c r="D21" s="3">
        <v>66</v>
      </c>
      <c r="E21" s="3" t="s">
        <v>212</v>
      </c>
      <c r="F21" s="114">
        <v>43.140080668230446</v>
      </c>
      <c r="H21" s="126"/>
    </row>
    <row r="22" spans="1:8" ht="14.25" customHeight="1">
      <c r="A22" s="3">
        <v>20</v>
      </c>
      <c r="B22" s="3" t="s">
        <v>220</v>
      </c>
      <c r="C22" s="114">
        <v>76.060869844532959</v>
      </c>
      <c r="D22" s="3">
        <v>67</v>
      </c>
      <c r="E22" s="126" t="s">
        <v>228</v>
      </c>
      <c r="F22" s="14">
        <v>42.830686088379707</v>
      </c>
      <c r="H22" s="126"/>
    </row>
    <row r="23" spans="1:8" ht="14.25" customHeight="1">
      <c r="A23" s="3">
        <v>21</v>
      </c>
      <c r="B23" s="3" t="s">
        <v>221</v>
      </c>
      <c r="C23" s="114">
        <v>75.041904234707999</v>
      </c>
      <c r="D23" s="3">
        <v>68</v>
      </c>
      <c r="E23" s="126" t="s">
        <v>110</v>
      </c>
      <c r="F23" s="14">
        <v>42.722043763868442</v>
      </c>
      <c r="H23" s="126"/>
    </row>
    <row r="24" spans="1:8" ht="14.25" customHeight="1">
      <c r="A24" s="3">
        <v>22</v>
      </c>
      <c r="B24" s="3" t="s">
        <v>97</v>
      </c>
      <c r="C24" s="114">
        <v>74.985699822380099</v>
      </c>
      <c r="D24" s="3">
        <v>69</v>
      </c>
      <c r="E24" s="3" t="s">
        <v>52</v>
      </c>
      <c r="F24" s="114">
        <v>42.38251772035845</v>
      </c>
      <c r="H24" s="3"/>
    </row>
    <row r="25" spans="1:8" ht="14.25" customHeight="1">
      <c r="A25" s="3">
        <v>23</v>
      </c>
      <c r="B25" s="3" t="s">
        <v>80</v>
      </c>
      <c r="C25" s="114">
        <v>72.312284973509193</v>
      </c>
      <c r="D25" s="3">
        <v>70</v>
      </c>
      <c r="E25" s="373" t="s">
        <v>118</v>
      </c>
      <c r="F25" s="383">
        <v>42.29</v>
      </c>
      <c r="H25" s="3"/>
    </row>
    <row r="26" spans="1:8" ht="14.25" customHeight="1">
      <c r="A26" s="3">
        <v>24</v>
      </c>
      <c r="B26" s="3" t="s">
        <v>49</v>
      </c>
      <c r="C26" s="114">
        <v>70.636170343740773</v>
      </c>
      <c r="D26" s="3">
        <v>71</v>
      </c>
      <c r="E26" s="126" t="s">
        <v>133</v>
      </c>
      <c r="F26" s="14">
        <v>42.061370008873112</v>
      </c>
      <c r="H26" s="3"/>
    </row>
    <row r="27" spans="1:8" ht="14.25" customHeight="1">
      <c r="A27" s="3">
        <v>25</v>
      </c>
      <c r="B27" s="126" t="s">
        <v>233</v>
      </c>
      <c r="C27" s="14">
        <v>68.115501618122977</v>
      </c>
      <c r="D27" s="3">
        <v>72</v>
      </c>
      <c r="E27" s="3" t="s">
        <v>217</v>
      </c>
      <c r="F27" s="114">
        <v>41.74137551821444</v>
      </c>
      <c r="H27" s="126"/>
    </row>
    <row r="28" spans="1:8" ht="14.25" customHeight="1">
      <c r="A28" s="3">
        <v>26</v>
      </c>
      <c r="B28" s="3" t="s">
        <v>24</v>
      </c>
      <c r="C28" s="114">
        <v>68.058488031939362</v>
      </c>
      <c r="D28" s="3">
        <v>73</v>
      </c>
      <c r="E28" s="3" t="s">
        <v>218</v>
      </c>
      <c r="F28" s="114">
        <v>41.224262232224724</v>
      </c>
      <c r="H28" s="126"/>
    </row>
    <row r="29" spans="1:8" ht="14.25" customHeight="1">
      <c r="A29" s="3">
        <v>27</v>
      </c>
      <c r="B29" s="126" t="s">
        <v>144</v>
      </c>
      <c r="C29" s="14">
        <v>67.749569498316362</v>
      </c>
      <c r="D29" s="3">
        <v>74</v>
      </c>
      <c r="E29" s="126" t="s">
        <v>143</v>
      </c>
      <c r="F29" s="14">
        <v>41.088877120248377</v>
      </c>
      <c r="H29" s="126"/>
    </row>
    <row r="30" spans="1:8" ht="14.25" customHeight="1">
      <c r="A30" s="3">
        <v>28</v>
      </c>
      <c r="B30" s="126" t="s">
        <v>141</v>
      </c>
      <c r="C30" s="14">
        <v>66.811236709492576</v>
      </c>
      <c r="D30" s="3">
        <v>75</v>
      </c>
      <c r="E30" s="126" t="s">
        <v>146</v>
      </c>
      <c r="F30" s="14">
        <v>40.681166145708104</v>
      </c>
      <c r="H30" s="126"/>
    </row>
    <row r="31" spans="1:8" ht="14.25" customHeight="1">
      <c r="A31" s="3">
        <v>29</v>
      </c>
      <c r="B31" s="126" t="s">
        <v>131</v>
      </c>
      <c r="C31" s="14">
        <v>66.007343126086241</v>
      </c>
      <c r="D31" s="3">
        <v>76</v>
      </c>
      <c r="E31" s="126" t="s">
        <v>229</v>
      </c>
      <c r="F31" s="14">
        <v>40.229845146595764</v>
      </c>
      <c r="H31" s="126"/>
    </row>
    <row r="32" spans="1:8" ht="14.25" customHeight="1">
      <c r="A32" s="3">
        <v>30</v>
      </c>
      <c r="B32" s="126" t="s">
        <v>139</v>
      </c>
      <c r="C32" s="14">
        <v>65.625651305180241</v>
      </c>
      <c r="D32" s="3">
        <v>77</v>
      </c>
      <c r="E32" s="126" t="s">
        <v>168</v>
      </c>
      <c r="F32" s="14">
        <v>39.795962960065708</v>
      </c>
      <c r="H32" s="3"/>
    </row>
    <row r="33" spans="1:8" ht="14.25" customHeight="1">
      <c r="A33" s="3">
        <v>31</v>
      </c>
      <c r="B33" s="126" t="s">
        <v>125</v>
      </c>
      <c r="C33" s="14">
        <v>64.141750437669785</v>
      </c>
      <c r="D33" s="3">
        <v>78</v>
      </c>
      <c r="E33" s="3" t="s">
        <v>214</v>
      </c>
      <c r="F33" s="114">
        <v>38.934430046809219</v>
      </c>
      <c r="H33" s="3"/>
    </row>
    <row r="34" spans="1:8" ht="14.25" customHeight="1">
      <c r="A34" s="3">
        <v>32</v>
      </c>
      <c r="B34" s="126" t="s">
        <v>170</v>
      </c>
      <c r="C34" s="14">
        <v>63.148238031488127</v>
      </c>
      <c r="D34" s="3">
        <v>79</v>
      </c>
      <c r="E34" s="3" t="s">
        <v>32</v>
      </c>
      <c r="F34" s="114">
        <v>38.657649089221493</v>
      </c>
      <c r="H34" s="126"/>
    </row>
    <row r="35" spans="1:8" ht="14.25" customHeight="1">
      <c r="A35" s="3">
        <v>33</v>
      </c>
      <c r="B35" s="126" t="s">
        <v>235</v>
      </c>
      <c r="C35" s="14">
        <v>61.967204704998473</v>
      </c>
      <c r="D35" s="3">
        <v>80</v>
      </c>
      <c r="E35" s="3" t="s">
        <v>59</v>
      </c>
      <c r="F35" s="114">
        <v>37.518130610987065</v>
      </c>
      <c r="H35" s="126"/>
    </row>
    <row r="36" spans="1:8" ht="14.25" customHeight="1">
      <c r="A36" s="3">
        <v>34</v>
      </c>
      <c r="B36" s="3" t="s">
        <v>209</v>
      </c>
      <c r="C36" s="114">
        <v>60.491923649459785</v>
      </c>
      <c r="D36" s="3">
        <v>81</v>
      </c>
      <c r="E36" s="3" t="s">
        <v>65</v>
      </c>
      <c r="F36" s="114">
        <v>36.944004813851471</v>
      </c>
      <c r="H36" s="3"/>
    </row>
    <row r="37" spans="1:8" ht="14.25" customHeight="1">
      <c r="A37" s="3">
        <v>35</v>
      </c>
      <c r="B37" s="3" t="s">
        <v>185</v>
      </c>
      <c r="C37" s="114">
        <v>59.126783521232007</v>
      </c>
      <c r="D37" s="3">
        <v>82</v>
      </c>
      <c r="E37" s="379" t="s">
        <v>91</v>
      </c>
      <c r="F37" s="381">
        <v>36.655390825491871</v>
      </c>
      <c r="H37" s="126"/>
    </row>
    <row r="38" spans="1:8" ht="14.25" customHeight="1">
      <c r="A38" s="3">
        <v>36</v>
      </c>
      <c r="B38" s="3" t="s">
        <v>74</v>
      </c>
      <c r="C38" s="114">
        <v>58.048285550905831</v>
      </c>
      <c r="D38" s="3">
        <v>83</v>
      </c>
      <c r="E38" s="3" t="s">
        <v>99</v>
      </c>
      <c r="F38" s="114">
        <v>35.276560766515381</v>
      </c>
      <c r="H38" s="3"/>
    </row>
    <row r="39" spans="1:8" ht="14.25" customHeight="1">
      <c r="A39" s="3">
        <v>37</v>
      </c>
      <c r="B39" s="126" t="s">
        <v>126</v>
      </c>
      <c r="C39" s="14">
        <v>57.84611908665574</v>
      </c>
      <c r="D39" s="3">
        <v>84</v>
      </c>
      <c r="E39" s="126" t="s">
        <v>132</v>
      </c>
      <c r="F39" s="14">
        <v>34.183395108391991</v>
      </c>
      <c r="H39" s="3"/>
    </row>
    <row r="40" spans="1:8" ht="14.25" customHeight="1">
      <c r="A40" s="3">
        <v>38</v>
      </c>
      <c r="B40" s="3" t="s">
        <v>56</v>
      </c>
      <c r="C40" s="114">
        <v>57.700687803151737</v>
      </c>
      <c r="D40" s="3">
        <v>85</v>
      </c>
      <c r="E40" s="3" t="s">
        <v>213</v>
      </c>
      <c r="F40" s="114">
        <v>34.143616995138736</v>
      </c>
      <c r="H40" s="126"/>
    </row>
    <row r="41" spans="1:8" ht="14.25" customHeight="1">
      <c r="A41" s="3">
        <v>39</v>
      </c>
      <c r="B41" s="126" t="s">
        <v>157</v>
      </c>
      <c r="C41" s="14">
        <v>57.596475989576874</v>
      </c>
      <c r="D41" s="3">
        <v>86</v>
      </c>
      <c r="E41" s="126" t="s">
        <v>236</v>
      </c>
      <c r="F41" s="14">
        <v>32.837348861707731</v>
      </c>
      <c r="H41" s="126"/>
    </row>
    <row r="42" spans="1:8" ht="14.25" customHeight="1">
      <c r="A42" s="3">
        <v>40</v>
      </c>
      <c r="B42" s="126" t="s">
        <v>225</v>
      </c>
      <c r="C42" s="14">
        <v>57.242919124205201</v>
      </c>
      <c r="D42" s="3">
        <v>87</v>
      </c>
      <c r="E42" s="3" t="s">
        <v>31</v>
      </c>
      <c r="F42" s="114">
        <v>32.634397464068698</v>
      </c>
      <c r="H42" s="126"/>
    </row>
    <row r="43" spans="1:8" ht="14.25" customHeight="1">
      <c r="A43" s="3">
        <v>41</v>
      </c>
      <c r="B43" s="3" t="s">
        <v>100</v>
      </c>
      <c r="C43" s="114">
        <v>56.716545796630456</v>
      </c>
      <c r="D43" s="3">
        <v>88</v>
      </c>
      <c r="E43" s="126" t="s">
        <v>188</v>
      </c>
      <c r="F43" s="14">
        <v>31.258477299666975</v>
      </c>
      <c r="H43" s="126"/>
    </row>
    <row r="44" spans="1:8" ht="14.25" customHeight="1">
      <c r="A44" s="3">
        <v>42</v>
      </c>
      <c r="B44" s="3" t="s">
        <v>105</v>
      </c>
      <c r="C44" s="114">
        <v>54.486221436515606</v>
      </c>
      <c r="D44" s="3">
        <v>89</v>
      </c>
      <c r="E44" s="3" t="s">
        <v>70</v>
      </c>
      <c r="F44" s="114">
        <v>30.334785712215503</v>
      </c>
      <c r="H44" s="3"/>
    </row>
    <row r="45" spans="1:8" ht="14.25" customHeight="1">
      <c r="A45" s="3">
        <v>43</v>
      </c>
      <c r="B45" s="126" t="s">
        <v>231</v>
      </c>
      <c r="C45" s="14">
        <v>53.925703213247992</v>
      </c>
      <c r="D45" s="3">
        <v>90</v>
      </c>
      <c r="E45" s="3" t="s">
        <v>210</v>
      </c>
      <c r="F45" s="114">
        <v>29.891091224218922</v>
      </c>
      <c r="H45" s="126"/>
    </row>
    <row r="46" spans="1:8" ht="14.25" customHeight="1">
      <c r="A46" s="3">
        <v>44</v>
      </c>
      <c r="B46" s="3" t="s">
        <v>92</v>
      </c>
      <c r="C46" s="114">
        <v>52.866290781867562</v>
      </c>
      <c r="D46" s="3"/>
      <c r="E46" s="126"/>
      <c r="F46" s="114"/>
      <c r="H46" s="126"/>
    </row>
    <row r="47" spans="1:8" ht="14.25" customHeight="1">
      <c r="A47" s="3">
        <v>45</v>
      </c>
      <c r="B47" s="126" t="s">
        <v>128</v>
      </c>
      <c r="C47" s="14">
        <v>52.531435963777483</v>
      </c>
      <c r="D47" s="3"/>
      <c r="H47" s="126"/>
    </row>
    <row r="48" spans="1:8" ht="12.75">
      <c r="A48" s="3">
        <v>46</v>
      </c>
      <c r="B48" s="126" t="s">
        <v>115</v>
      </c>
      <c r="C48" s="14">
        <v>51.12059205576017</v>
      </c>
      <c r="D48" s="3"/>
      <c r="E48" s="30" t="s">
        <v>11</v>
      </c>
      <c r="F48" s="115">
        <f>MEDIAN(F3:F45,C3:C49)</f>
        <v>51.826014009768826</v>
      </c>
      <c r="H48" s="126"/>
    </row>
    <row r="49" spans="1:11" ht="14.25" customHeight="1">
      <c r="A49" s="3">
        <v>47</v>
      </c>
      <c r="B49" s="3" t="s">
        <v>219</v>
      </c>
      <c r="C49" s="114">
        <v>50.122183333848874</v>
      </c>
      <c r="E49" s="30" t="s">
        <v>10</v>
      </c>
      <c r="F49" s="462">
        <v>52.94</v>
      </c>
      <c r="H49" s="126"/>
    </row>
    <row r="50" spans="1:11" ht="14.25" customHeight="1">
      <c r="A50" s="3"/>
      <c r="H50" s="126"/>
    </row>
    <row r="51" spans="1:11" ht="14.25" customHeight="1">
      <c r="A51" s="3"/>
      <c r="D51" s="3"/>
      <c r="E51" s="126"/>
      <c r="F51" s="114"/>
    </row>
    <row r="52" spans="1:11" ht="33.6" customHeight="1">
      <c r="A52" s="584" t="s">
        <v>138</v>
      </c>
      <c r="B52" s="584"/>
      <c r="C52" s="584"/>
      <c r="D52" s="584"/>
      <c r="E52" s="584"/>
      <c r="F52" s="584"/>
    </row>
    <row r="53" spans="1:11" ht="14.25" customHeight="1">
      <c r="A53" s="3"/>
      <c r="D53" s="3"/>
      <c r="K53" s="127"/>
    </row>
    <row r="54" spans="1:11" ht="14.25" customHeight="1">
      <c r="A54" s="3"/>
      <c r="D54" s="3"/>
      <c r="K54" s="127"/>
    </row>
    <row r="55" spans="1:11" ht="14.25" customHeight="1">
      <c r="A55" s="3"/>
      <c r="D55" s="3"/>
      <c r="F55" s="62"/>
    </row>
    <row r="56" spans="1:11" ht="14.25" customHeight="1">
      <c r="D56" s="3"/>
      <c r="F56" s="62"/>
    </row>
    <row r="57" spans="1:11" ht="14.25" customHeight="1">
      <c r="A57" s="3"/>
      <c r="D57" s="3"/>
    </row>
    <row r="58" spans="1:11" ht="14.25" customHeight="1">
      <c r="A58" s="3"/>
      <c r="F58" s="62"/>
    </row>
    <row r="59" spans="1:11" ht="14.25" customHeight="1">
      <c r="A59" s="3"/>
      <c r="E59" s="30"/>
      <c r="F59" s="62"/>
    </row>
    <row r="60" spans="1:11" ht="14.25" customHeight="1">
      <c r="E60" s="3"/>
    </row>
    <row r="61" spans="1:11" ht="14.25" customHeight="1">
      <c r="E61" s="3"/>
    </row>
    <row r="65" spans="5:6" ht="14.25" customHeight="1">
      <c r="E65" s="3"/>
      <c r="F65" s="114"/>
    </row>
    <row r="66" spans="5:6" ht="14.25" customHeight="1">
      <c r="E66" s="126"/>
      <c r="F66" s="114"/>
    </row>
    <row r="67" spans="5:6" ht="14.25" customHeight="1">
      <c r="E67" s="181"/>
    </row>
    <row r="68" spans="5:6" ht="14.25" customHeight="1">
      <c r="E68" s="105"/>
    </row>
    <row r="69" spans="5:6" ht="14.25" customHeight="1">
      <c r="E69" s="181"/>
    </row>
    <row r="103" spans="2:2" ht="14.25" customHeight="1">
      <c r="B103" s="163"/>
    </row>
  </sheetData>
  <sortState xmlns:xlrd2="http://schemas.microsoft.com/office/spreadsheetml/2017/richdata2" ref="E3:F45">
    <sortCondition descending="1" ref="F3:F45"/>
  </sortState>
  <mergeCells count="1">
    <mergeCell ref="A52:F52"/>
  </mergeCells>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6"/>
  <dimension ref="A1:AH142"/>
  <sheetViews>
    <sheetView zoomScaleNormal="100" workbookViewId="0">
      <selection activeCell="H1" sqref="H1"/>
    </sheetView>
  </sheetViews>
  <sheetFormatPr defaultColWidth="9.140625" defaultRowHeight="14.25" customHeight="1"/>
  <cols>
    <col min="1" max="1" width="7.42578125" customWidth="1"/>
    <col min="2" max="2" width="21.140625" customWidth="1"/>
    <col min="3" max="3" width="8.28515625" style="104" customWidth="1"/>
    <col min="4" max="4" width="17.7109375" style="13" customWidth="1"/>
    <col min="5" max="5" width="20.7109375" customWidth="1"/>
    <col min="6" max="6" width="9.42578125" style="77" customWidth="1"/>
    <col min="7" max="7" width="21.7109375" customWidth="1"/>
    <col min="8" max="8" width="9.28515625" customWidth="1"/>
    <col min="9" max="9" width="17.140625" style="77" customWidth="1"/>
    <col min="10" max="10" width="9.140625" customWidth="1"/>
    <col min="11" max="11" width="11" style="37" bestFit="1" customWidth="1"/>
    <col min="12" max="12" width="7.5703125" bestFit="1" customWidth="1"/>
    <col min="13" max="13" width="18.42578125" customWidth="1"/>
    <col min="14" max="14" width="8.85546875" customWidth="1"/>
    <col min="15" max="15" width="11.85546875" style="37" bestFit="1" customWidth="1"/>
    <col min="16" max="16" width="7.5703125" bestFit="1" customWidth="1"/>
    <col min="17" max="17" width="8.7109375" customWidth="1"/>
    <col min="18" max="18" width="36.42578125" style="54" bestFit="1" customWidth="1"/>
    <col min="19" max="19" width="13.28515625" style="104" bestFit="1" customWidth="1"/>
    <col min="20" max="20" width="21.85546875" style="104" bestFit="1" customWidth="1"/>
    <col min="21" max="21" width="20.28515625" style="231" bestFit="1" customWidth="1"/>
    <col min="22" max="22" width="14.42578125" bestFit="1" customWidth="1"/>
    <col min="23" max="23" width="9.85546875" bestFit="1" customWidth="1"/>
    <col min="24" max="24" width="4.85546875" customWidth="1"/>
    <col min="25" max="25" width="18.7109375" bestFit="1" customWidth="1"/>
    <col min="26" max="26" width="12.42578125" style="71" customWidth="1"/>
  </cols>
  <sheetData>
    <row r="1" spans="1:34" ht="15.75" customHeight="1">
      <c r="B1" s="10" t="s">
        <v>505</v>
      </c>
      <c r="I1" s="10"/>
      <c r="R1" s="3"/>
      <c r="S1" s="75"/>
      <c r="U1" s="135"/>
    </row>
    <row r="2" spans="1:34" ht="14.25" customHeight="1">
      <c r="B2" s="10"/>
      <c r="F2" s="487"/>
      <c r="G2" s="205"/>
      <c r="H2" s="302"/>
      <c r="J2" s="70"/>
      <c r="N2" s="70"/>
      <c r="R2" s="3"/>
      <c r="S2" s="217"/>
      <c r="T2" s="217"/>
      <c r="U2" s="437"/>
    </row>
    <row r="3" spans="1:34" s="163" customFormat="1" ht="14.25" customHeight="1">
      <c r="A3" s="3">
        <v>1</v>
      </c>
      <c r="B3" s="3" t="s">
        <v>43</v>
      </c>
      <c r="C3" s="104">
        <v>131.67950579150579</v>
      </c>
      <c r="D3" s="3">
        <v>48</v>
      </c>
      <c r="E3" s="373" t="s">
        <v>146</v>
      </c>
      <c r="F3" s="104">
        <v>26.379251262322676</v>
      </c>
      <c r="G3" s="4"/>
      <c r="H3" s="413"/>
      <c r="I3" s="4"/>
      <c r="J3" s="102"/>
      <c r="K3" s="102"/>
      <c r="L3" s="277"/>
      <c r="M3" s="446"/>
      <c r="N3" s="102"/>
      <c r="O3" s="102"/>
      <c r="P3" s="277"/>
      <c r="Q3"/>
      <c r="R3" s="176"/>
      <c r="S3" s="217"/>
      <c r="T3" s="217"/>
      <c r="U3" s="4"/>
      <c r="V3" s="255"/>
      <c r="W3" s="166"/>
      <c r="X3" s="167"/>
      <c r="Y3"/>
      <c r="Z3" s="71"/>
      <c r="AA3" s="169"/>
      <c r="AB3" s="170"/>
      <c r="AC3" s="166"/>
      <c r="AD3" s="167"/>
      <c r="AE3" s="167"/>
      <c r="AF3" s="168"/>
      <c r="AG3" s="171"/>
      <c r="AH3" s="172"/>
    </row>
    <row r="4" spans="1:34" ht="14.25" customHeight="1">
      <c r="A4" s="3">
        <v>2</v>
      </c>
      <c r="B4" s="373" t="s">
        <v>171</v>
      </c>
      <c r="C4" s="104">
        <v>60.298311414956132</v>
      </c>
      <c r="D4" s="3">
        <v>49</v>
      </c>
      <c r="E4" s="373" t="s">
        <v>157</v>
      </c>
      <c r="F4" s="104">
        <v>26.158704553914877</v>
      </c>
      <c r="I4" s="3"/>
      <c r="J4" s="19"/>
      <c r="K4" s="376"/>
      <c r="L4" s="372"/>
      <c r="M4" s="373"/>
      <c r="N4" s="380"/>
      <c r="O4" s="376"/>
      <c r="P4" s="14"/>
      <c r="R4" s="51"/>
      <c r="U4" s="135"/>
      <c r="V4" s="7"/>
      <c r="W4" s="244"/>
      <c r="X4" s="3"/>
    </row>
    <row r="5" spans="1:34" ht="14.25" customHeight="1">
      <c r="A5" s="3">
        <v>3</v>
      </c>
      <c r="B5" s="373" t="s">
        <v>154</v>
      </c>
      <c r="C5" s="104">
        <v>60.191895662723688</v>
      </c>
      <c r="D5" s="3">
        <v>50</v>
      </c>
      <c r="E5" s="379" t="s">
        <v>105</v>
      </c>
      <c r="F5" s="104">
        <v>25.922390906309342</v>
      </c>
      <c r="I5" s="3"/>
      <c r="J5" s="19"/>
      <c r="K5" s="376"/>
      <c r="L5" s="372"/>
      <c r="M5" s="373"/>
      <c r="N5" s="380"/>
      <c r="O5" s="376"/>
      <c r="P5" s="14"/>
      <c r="R5" s="370"/>
      <c r="S5" s="533"/>
      <c r="U5" s="135"/>
      <c r="V5" s="413"/>
      <c r="W5" s="244"/>
      <c r="X5" s="3"/>
    </row>
    <row r="6" spans="1:34" ht="14.25" customHeight="1">
      <c r="A6" s="3">
        <v>4</v>
      </c>
      <c r="B6" s="373" t="s">
        <v>227</v>
      </c>
      <c r="C6" s="104">
        <v>55.878647766067985</v>
      </c>
      <c r="D6" s="3">
        <v>51</v>
      </c>
      <c r="E6" s="379" t="s">
        <v>223</v>
      </c>
      <c r="F6" s="104">
        <v>25.369280866357851</v>
      </c>
      <c r="I6" s="3"/>
      <c r="J6" s="19"/>
      <c r="K6" s="376"/>
      <c r="L6" s="372"/>
      <c r="M6" s="373"/>
      <c r="N6" s="380"/>
      <c r="O6" s="376"/>
      <c r="P6" s="14"/>
      <c r="R6" s="371"/>
      <c r="S6" s="376"/>
      <c r="U6" s="135"/>
      <c r="V6" s="19"/>
      <c r="W6" s="244"/>
      <c r="X6" s="3"/>
    </row>
    <row r="7" spans="1:34" ht="14.25" customHeight="1">
      <c r="A7" s="3">
        <v>5</v>
      </c>
      <c r="B7" s="126" t="s">
        <v>130</v>
      </c>
      <c r="C7" s="104">
        <v>54.909638740985379</v>
      </c>
      <c r="D7" s="3">
        <v>52</v>
      </c>
      <c r="E7" s="445" t="s">
        <v>107</v>
      </c>
      <c r="F7" s="104">
        <v>25.06352118829183</v>
      </c>
      <c r="I7" s="3"/>
      <c r="J7" s="19"/>
      <c r="K7" s="376"/>
      <c r="L7" s="372"/>
      <c r="M7" s="373"/>
      <c r="N7" s="380"/>
      <c r="O7" s="376"/>
      <c r="P7" s="14"/>
      <c r="R7" s="53"/>
      <c r="U7" s="135"/>
      <c r="V7" s="19"/>
      <c r="W7" s="244"/>
      <c r="X7" s="3"/>
    </row>
    <row r="8" spans="1:34" ht="14.25" customHeight="1">
      <c r="A8" s="3">
        <v>6</v>
      </c>
      <c r="B8" s="3" t="s">
        <v>63</v>
      </c>
      <c r="C8" s="104">
        <v>53.856569343065694</v>
      </c>
      <c r="D8" s="3">
        <v>53</v>
      </c>
      <c r="E8" s="379" t="s">
        <v>99</v>
      </c>
      <c r="F8" s="104">
        <v>25.019307446629686</v>
      </c>
      <c r="I8" s="3"/>
      <c r="J8" s="19"/>
      <c r="K8" s="376"/>
      <c r="L8" s="372"/>
      <c r="M8" s="373"/>
      <c r="N8" s="380"/>
      <c r="O8" s="376"/>
      <c r="P8" s="14"/>
      <c r="R8" s="53"/>
      <c r="U8" s="135"/>
      <c r="V8" s="19"/>
      <c r="W8" s="244"/>
      <c r="X8" s="3"/>
    </row>
    <row r="9" spans="1:34" ht="14.25" customHeight="1">
      <c r="A9" s="3">
        <v>7</v>
      </c>
      <c r="B9" s="379" t="s">
        <v>106</v>
      </c>
      <c r="C9" s="104">
        <v>51.496849707383888</v>
      </c>
      <c r="D9" s="3">
        <v>54</v>
      </c>
      <c r="E9" s="379" t="s">
        <v>219</v>
      </c>
      <c r="F9" s="104">
        <v>24.824817346654708</v>
      </c>
      <c r="I9" s="3"/>
      <c r="J9" s="19"/>
      <c r="K9" s="376"/>
      <c r="L9" s="372"/>
      <c r="M9" s="373"/>
      <c r="N9" s="380"/>
      <c r="O9" s="376"/>
      <c r="P9" s="14"/>
      <c r="R9" s="50"/>
      <c r="S9" s="75"/>
      <c r="T9" s="75"/>
      <c r="U9" s="126"/>
      <c r="V9" s="19"/>
      <c r="W9" s="244"/>
      <c r="X9" s="3"/>
    </row>
    <row r="10" spans="1:34" ht="14.25" customHeight="1">
      <c r="A10" s="3">
        <v>8</v>
      </c>
      <c r="B10" s="373" t="s">
        <v>117</v>
      </c>
      <c r="C10" s="104">
        <v>51.306663761660374</v>
      </c>
      <c r="D10" s="3">
        <v>55</v>
      </c>
      <c r="E10" s="126" t="s">
        <v>128</v>
      </c>
      <c r="F10" s="104">
        <v>24.567902420994272</v>
      </c>
      <c r="I10" s="379"/>
      <c r="J10" s="19"/>
      <c r="K10" s="376"/>
      <c r="L10" s="372"/>
      <c r="M10" s="373"/>
      <c r="N10" s="380"/>
      <c r="O10" s="376"/>
      <c r="P10" s="14"/>
      <c r="R10" s="51"/>
      <c r="U10" s="126"/>
      <c r="V10" s="19"/>
      <c r="W10" s="244"/>
      <c r="X10" s="3"/>
    </row>
    <row r="11" spans="1:34" ht="14.25" customHeight="1">
      <c r="A11" s="3">
        <v>9</v>
      </c>
      <c r="B11" s="373" t="s">
        <v>166</v>
      </c>
      <c r="C11" s="104">
        <v>46.973913228413444</v>
      </c>
      <c r="D11" s="3">
        <v>56</v>
      </c>
      <c r="E11" s="379" t="s">
        <v>92</v>
      </c>
      <c r="F11" s="104">
        <v>24.46143917821372</v>
      </c>
      <c r="I11" s="379"/>
      <c r="J11" s="19"/>
      <c r="K11" s="376"/>
      <c r="L11" s="372"/>
      <c r="M11" s="373"/>
      <c r="N11" s="380"/>
      <c r="O11" s="376"/>
      <c r="P11" s="14"/>
      <c r="R11" s="370"/>
      <c r="S11" s="527"/>
      <c r="T11" s="375"/>
      <c r="U11" s="135"/>
      <c r="X11" s="3"/>
    </row>
    <row r="12" spans="1:34" ht="14.25" customHeight="1">
      <c r="A12" s="3">
        <v>10</v>
      </c>
      <c r="B12" s="373" t="s">
        <v>164</v>
      </c>
      <c r="C12" s="104">
        <v>42.978374453193354</v>
      </c>
      <c r="D12" s="3">
        <v>57</v>
      </c>
      <c r="E12" s="3" t="s">
        <v>88</v>
      </c>
      <c r="F12" s="104">
        <v>24.383644198763669</v>
      </c>
      <c r="I12" s="3"/>
      <c r="J12" s="19"/>
      <c r="K12" s="376"/>
      <c r="L12" s="372"/>
      <c r="M12" s="373"/>
      <c r="N12" s="380"/>
      <c r="O12" s="376"/>
      <c r="P12" s="14"/>
      <c r="R12" s="371"/>
      <c r="S12" s="525"/>
      <c r="T12" s="528"/>
      <c r="U12"/>
      <c r="V12" s="350"/>
      <c r="X12" s="3"/>
    </row>
    <row r="13" spans="1:34" ht="14.25" customHeight="1">
      <c r="A13" s="3">
        <v>11</v>
      </c>
      <c r="B13" s="379" t="s">
        <v>209</v>
      </c>
      <c r="C13" s="104">
        <v>41.852268907563023</v>
      </c>
      <c r="D13" s="3">
        <v>58</v>
      </c>
      <c r="E13" s="373" t="s">
        <v>148</v>
      </c>
      <c r="F13" s="104">
        <v>24.208196735285345</v>
      </c>
      <c r="I13" s="3"/>
      <c r="J13" s="19"/>
      <c r="K13" s="376"/>
      <c r="L13" s="372"/>
      <c r="M13" s="373"/>
      <c r="N13" s="380"/>
      <c r="O13" s="376"/>
      <c r="P13" s="14"/>
      <c r="R13" s="371"/>
      <c r="S13" s="376"/>
      <c r="T13" s="376"/>
      <c r="U13"/>
      <c r="X13" s="3"/>
    </row>
    <row r="14" spans="1:34" ht="14.25" customHeight="1">
      <c r="A14" s="3">
        <v>12</v>
      </c>
      <c r="B14" s="445" t="s">
        <v>109</v>
      </c>
      <c r="C14" s="104">
        <v>41.638794260587829</v>
      </c>
      <c r="D14" s="3">
        <v>59</v>
      </c>
      <c r="E14" s="3" t="s">
        <v>216</v>
      </c>
      <c r="F14" s="104">
        <v>23.917368828891288</v>
      </c>
      <c r="I14" s="3"/>
      <c r="J14" s="19"/>
      <c r="K14" s="376"/>
      <c r="L14" s="372"/>
      <c r="M14" s="373"/>
      <c r="N14" s="380"/>
      <c r="O14" s="376"/>
      <c r="P14" s="14"/>
      <c r="R14" s="377"/>
      <c r="S14" s="526"/>
      <c r="T14" s="378"/>
      <c r="U14"/>
      <c r="V14" s="350"/>
      <c r="X14" s="3"/>
    </row>
    <row r="15" spans="1:34" ht="14.25" customHeight="1">
      <c r="A15" s="3">
        <v>13</v>
      </c>
      <c r="B15" s="379" t="s">
        <v>80</v>
      </c>
      <c r="C15" s="104">
        <v>40.541696539285311</v>
      </c>
      <c r="D15" s="3">
        <v>60</v>
      </c>
      <c r="E15" s="3" t="s">
        <v>65</v>
      </c>
      <c r="F15" s="104">
        <v>23.78803266172341</v>
      </c>
      <c r="I15" s="3"/>
      <c r="J15" s="19"/>
      <c r="K15" s="376"/>
      <c r="L15" s="372"/>
      <c r="M15" s="373"/>
      <c r="N15" s="380"/>
      <c r="O15" s="376"/>
      <c r="P15" s="14"/>
      <c r="R15" s="51"/>
      <c r="U15" s="3"/>
      <c r="V15" s="19"/>
      <c r="W15" s="244"/>
      <c r="X15" s="3"/>
    </row>
    <row r="16" spans="1:34" ht="14.25" customHeight="1">
      <c r="A16" s="3">
        <v>14</v>
      </c>
      <c r="B16" s="3" t="s">
        <v>185</v>
      </c>
      <c r="C16" s="104">
        <v>40.113589135449494</v>
      </c>
      <c r="D16" s="3">
        <v>61</v>
      </c>
      <c r="E16" s="373" t="s">
        <v>149</v>
      </c>
      <c r="F16" s="104">
        <v>23.617973297023994</v>
      </c>
      <c r="I16" s="3"/>
      <c r="J16" s="19"/>
      <c r="K16" s="376"/>
      <c r="L16" s="372"/>
      <c r="M16" s="373"/>
      <c r="N16" s="380"/>
      <c r="O16" s="376"/>
      <c r="P16" s="14"/>
      <c r="R16" s="50"/>
      <c r="S16" s="219"/>
      <c r="U16" s="126"/>
      <c r="V16" s="19"/>
      <c r="W16" s="244"/>
      <c r="X16" s="3"/>
    </row>
    <row r="17" spans="1:24" ht="14.25" customHeight="1">
      <c r="A17" s="3">
        <v>15</v>
      </c>
      <c r="B17" s="379" t="s">
        <v>103</v>
      </c>
      <c r="C17" s="104">
        <v>38.981234567901232</v>
      </c>
      <c r="D17" s="3">
        <v>62</v>
      </c>
      <c r="E17" s="3" t="s">
        <v>212</v>
      </c>
      <c r="F17" s="104">
        <v>23.343541392528177</v>
      </c>
      <c r="I17" s="3"/>
      <c r="J17" s="19"/>
      <c r="K17" s="376"/>
      <c r="L17" s="372"/>
      <c r="M17" s="373"/>
      <c r="N17" s="380"/>
      <c r="O17" s="376"/>
      <c r="P17" s="14"/>
      <c r="R17" s="53"/>
      <c r="U17" s="126"/>
      <c r="V17" s="19"/>
      <c r="W17" s="244"/>
      <c r="X17" s="3"/>
    </row>
    <row r="18" spans="1:24" ht="14.25" customHeight="1">
      <c r="A18" s="3">
        <v>16</v>
      </c>
      <c r="B18" s="373" t="s">
        <v>167</v>
      </c>
      <c r="C18" s="104">
        <v>38.660947665324123</v>
      </c>
      <c r="D18" s="3">
        <v>63</v>
      </c>
      <c r="E18" s="373" t="s">
        <v>226</v>
      </c>
      <c r="F18" s="104">
        <v>23.266087429131677</v>
      </c>
      <c r="I18" s="3"/>
      <c r="J18" s="19"/>
      <c r="K18" s="376"/>
      <c r="L18" s="372"/>
      <c r="M18" s="373"/>
      <c r="N18" s="380"/>
      <c r="O18" s="376"/>
      <c r="P18" s="14"/>
      <c r="R18" s="3"/>
      <c r="T18" s="75"/>
      <c r="U18" s="126"/>
      <c r="V18" s="19"/>
      <c r="W18" s="244"/>
      <c r="X18" s="3"/>
    </row>
    <row r="19" spans="1:24" ht="14.25" customHeight="1">
      <c r="A19" s="3">
        <v>17</v>
      </c>
      <c r="B19" s="3" t="s">
        <v>49</v>
      </c>
      <c r="C19" s="104">
        <v>37.867755589480943</v>
      </c>
      <c r="D19" s="3">
        <v>64</v>
      </c>
      <c r="E19" s="3" t="s">
        <v>208</v>
      </c>
      <c r="F19" s="104">
        <v>23.102270163693888</v>
      </c>
      <c r="I19" s="3"/>
      <c r="J19" s="19"/>
      <c r="K19" s="376"/>
      <c r="L19" s="372"/>
      <c r="M19" s="373"/>
      <c r="N19" s="380"/>
      <c r="O19" s="376"/>
      <c r="P19" s="14"/>
      <c r="R19" s="53"/>
      <c r="U19" s="126"/>
      <c r="V19" s="19"/>
      <c r="W19" s="244"/>
      <c r="X19" s="3"/>
    </row>
    <row r="20" spans="1:24" ht="14.25" customHeight="1">
      <c r="A20" s="3">
        <v>18</v>
      </c>
      <c r="B20" s="3" t="s">
        <v>187</v>
      </c>
      <c r="C20" s="104">
        <v>34.383690136496504</v>
      </c>
      <c r="D20" s="3">
        <v>65</v>
      </c>
      <c r="E20" s="3" t="s">
        <v>28</v>
      </c>
      <c r="F20" s="104">
        <v>23.048952095808382</v>
      </c>
      <c r="I20" s="3"/>
      <c r="J20" s="19"/>
      <c r="K20" s="376"/>
      <c r="L20" s="372"/>
      <c r="M20" s="373"/>
      <c r="N20" s="380"/>
      <c r="O20" s="376"/>
      <c r="P20" s="14"/>
      <c r="R20" s="53"/>
      <c r="T20" s="219"/>
      <c r="U20" s="126"/>
      <c r="V20" s="19"/>
      <c r="W20" s="244"/>
      <c r="X20" s="3"/>
    </row>
    <row r="21" spans="1:24" ht="14.25" customHeight="1">
      <c r="A21" s="3">
        <v>19</v>
      </c>
      <c r="B21" s="373" t="s">
        <v>232</v>
      </c>
      <c r="C21" s="104">
        <v>33.930704221349906</v>
      </c>
      <c r="D21" s="3">
        <v>66</v>
      </c>
      <c r="E21" s="373" t="s">
        <v>113</v>
      </c>
      <c r="F21" s="104">
        <v>22.764338585820632</v>
      </c>
      <c r="I21" s="3"/>
      <c r="J21" s="19"/>
      <c r="K21" s="376"/>
      <c r="L21" s="372"/>
      <c r="M21" s="373"/>
      <c r="N21" s="380"/>
      <c r="O21" s="577"/>
      <c r="P21" s="14"/>
      <c r="R21" s="53"/>
      <c r="U21" s="17"/>
      <c r="V21" s="19"/>
      <c r="W21" s="244"/>
      <c r="X21" s="3"/>
    </row>
    <row r="22" spans="1:24" ht="14.25" customHeight="1">
      <c r="A22" s="3">
        <v>20</v>
      </c>
      <c r="B22" s="379" t="s">
        <v>97</v>
      </c>
      <c r="C22" s="104">
        <v>33.139394908229725</v>
      </c>
      <c r="D22" s="3">
        <v>67</v>
      </c>
      <c r="E22" s="373" t="s">
        <v>229</v>
      </c>
      <c r="F22" s="104">
        <v>22.62067494850319</v>
      </c>
      <c r="I22" s="379"/>
      <c r="J22" s="380"/>
      <c r="K22" s="376"/>
      <c r="L22" s="372"/>
      <c r="M22" s="373"/>
      <c r="N22" s="380"/>
      <c r="O22" s="376"/>
      <c r="P22" s="14"/>
      <c r="R22" s="53"/>
      <c r="U22" s="126"/>
      <c r="V22" s="19"/>
      <c r="W22" s="244"/>
      <c r="X22" s="3"/>
    </row>
    <row r="23" spans="1:24" ht="14.25" customHeight="1">
      <c r="A23" s="3">
        <v>21</v>
      </c>
      <c r="B23" s="379" t="s">
        <v>215</v>
      </c>
      <c r="C23" s="104">
        <v>32.769144645340752</v>
      </c>
      <c r="D23" s="3">
        <v>68</v>
      </c>
      <c r="E23" s="3" t="s">
        <v>85</v>
      </c>
      <c r="F23" s="104">
        <v>22.601072470625347</v>
      </c>
      <c r="I23" s="379"/>
      <c r="J23" s="19"/>
      <c r="K23" s="376"/>
      <c r="L23" s="372"/>
      <c r="M23" s="373"/>
      <c r="N23" s="380"/>
      <c r="O23" s="578"/>
      <c r="P23" s="14"/>
      <c r="R23" s="218"/>
      <c r="S23" s="75"/>
      <c r="U23" s="126"/>
      <c r="V23" s="19"/>
      <c r="W23" s="244"/>
      <c r="X23" s="3"/>
    </row>
    <row r="24" spans="1:24" ht="14.25" customHeight="1">
      <c r="A24" s="3">
        <v>22</v>
      </c>
      <c r="B24" s="373" t="s">
        <v>170</v>
      </c>
      <c r="C24" s="104">
        <v>32.721275571490139</v>
      </c>
      <c r="D24" s="3">
        <v>69</v>
      </c>
      <c r="E24" s="379" t="s">
        <v>217</v>
      </c>
      <c r="F24" s="104">
        <v>22.432227305981673</v>
      </c>
      <c r="I24" s="379"/>
      <c r="J24" s="19"/>
      <c r="K24" s="376"/>
      <c r="L24" s="372"/>
      <c r="M24" s="373"/>
      <c r="N24" s="380"/>
      <c r="O24" s="376"/>
      <c r="P24" s="14"/>
      <c r="R24" s="51"/>
      <c r="U24" s="126"/>
      <c r="V24" s="19"/>
      <c r="W24" s="244"/>
      <c r="X24" s="3"/>
    </row>
    <row r="25" spans="1:24" ht="14.25" customHeight="1">
      <c r="A25" s="3">
        <v>23</v>
      </c>
      <c r="B25" s="126" t="s">
        <v>144</v>
      </c>
      <c r="C25" s="104">
        <v>30.626074762371594</v>
      </c>
      <c r="D25" s="3">
        <v>70</v>
      </c>
      <c r="E25" s="373" t="s">
        <v>228</v>
      </c>
      <c r="F25" s="104">
        <v>22.424762684124385</v>
      </c>
      <c r="I25" s="3"/>
      <c r="J25" s="19"/>
      <c r="K25" s="376"/>
      <c r="L25" s="372"/>
      <c r="M25" s="373"/>
      <c r="N25" s="380"/>
      <c r="O25" s="376"/>
      <c r="P25" s="14"/>
      <c r="R25" s="50"/>
      <c r="S25" s="219"/>
      <c r="U25" s="126"/>
      <c r="V25" s="19"/>
      <c r="W25" s="244"/>
      <c r="X25" s="3"/>
    </row>
    <row r="26" spans="1:24" ht="14.25" customHeight="1">
      <c r="A26" s="3">
        <v>24</v>
      </c>
      <c r="B26" s="373" t="s">
        <v>235</v>
      </c>
      <c r="C26" s="104">
        <v>30.573346794074144</v>
      </c>
      <c r="D26" s="3">
        <v>71</v>
      </c>
      <c r="E26" s="3" t="s">
        <v>218</v>
      </c>
      <c r="F26" s="104">
        <v>22.19981778778028</v>
      </c>
      <c r="I26" s="379"/>
      <c r="J26" s="380"/>
      <c r="K26" s="376"/>
      <c r="L26" s="372"/>
      <c r="M26" s="373"/>
      <c r="N26" s="380"/>
      <c r="O26" s="376"/>
      <c r="P26" s="14"/>
      <c r="R26" s="53"/>
      <c r="T26" s="75"/>
      <c r="U26" s="3"/>
      <c r="V26" s="19"/>
      <c r="W26" s="244"/>
      <c r="X26" s="3"/>
    </row>
    <row r="27" spans="1:24" ht="14.25" customHeight="1">
      <c r="A27" s="3">
        <v>25</v>
      </c>
      <c r="B27" s="373" t="s">
        <v>231</v>
      </c>
      <c r="C27" s="104">
        <v>30.316315385653699</v>
      </c>
      <c r="D27" s="3">
        <v>72</v>
      </c>
      <c r="E27" s="126" t="s">
        <v>133</v>
      </c>
      <c r="F27" s="104">
        <v>22.019477077787638</v>
      </c>
      <c r="I27" s="3"/>
      <c r="J27" s="19"/>
      <c r="K27" s="376"/>
      <c r="L27" s="372"/>
      <c r="M27" s="373"/>
      <c r="N27" s="380"/>
      <c r="O27" s="376"/>
      <c r="P27" s="14"/>
      <c r="R27" s="53"/>
      <c r="U27" s="3"/>
      <c r="V27" s="19"/>
      <c r="W27" s="244"/>
      <c r="X27" s="3"/>
    </row>
    <row r="28" spans="1:24" ht="14.25" customHeight="1">
      <c r="A28" s="3">
        <v>26</v>
      </c>
      <c r="B28" s="3" t="s">
        <v>78</v>
      </c>
      <c r="C28" s="104">
        <v>30.229684895686365</v>
      </c>
      <c r="D28" s="3">
        <v>73</v>
      </c>
      <c r="E28" s="3" t="s">
        <v>213</v>
      </c>
      <c r="F28" s="104">
        <v>21.708633930608446</v>
      </c>
      <c r="I28" s="3"/>
      <c r="J28" s="19"/>
      <c r="K28" s="376"/>
      <c r="L28" s="372"/>
      <c r="M28" s="373"/>
      <c r="N28" s="380"/>
      <c r="O28" s="376"/>
      <c r="P28" s="14"/>
      <c r="R28" s="53"/>
      <c r="T28" s="219"/>
      <c r="U28" s="3"/>
      <c r="V28" s="19"/>
      <c r="W28" s="244"/>
      <c r="X28" s="3"/>
    </row>
    <row r="29" spans="1:24" ht="14.25" customHeight="1">
      <c r="A29" s="3">
        <v>27</v>
      </c>
      <c r="B29" s="3" t="s">
        <v>32</v>
      </c>
      <c r="C29" s="104">
        <v>30.110711509455854</v>
      </c>
      <c r="D29" s="3">
        <v>74</v>
      </c>
      <c r="E29" s="373" t="s">
        <v>168</v>
      </c>
      <c r="F29" s="104">
        <v>21.530708139398442</v>
      </c>
      <c r="I29" s="3"/>
      <c r="J29" s="19"/>
      <c r="K29" s="376"/>
      <c r="L29" s="372"/>
      <c r="M29" s="373"/>
      <c r="N29" s="380"/>
      <c r="O29" s="376"/>
      <c r="P29" s="14"/>
      <c r="R29" s="371"/>
      <c r="U29" s="126"/>
      <c r="V29" s="19"/>
      <c r="W29" s="244"/>
      <c r="X29" s="3"/>
    </row>
    <row r="30" spans="1:24" ht="14.25" customHeight="1">
      <c r="A30" s="3">
        <v>28</v>
      </c>
      <c r="B30" s="3" t="s">
        <v>56</v>
      </c>
      <c r="C30" s="104">
        <v>29.69901992214335</v>
      </c>
      <c r="D30" s="3">
        <v>75</v>
      </c>
      <c r="E30" s="379" t="s">
        <v>91</v>
      </c>
      <c r="F30" s="104">
        <v>20.982332656116338</v>
      </c>
      <c r="I30" s="3"/>
      <c r="J30" s="19"/>
      <c r="K30" s="376"/>
      <c r="L30" s="372"/>
      <c r="M30" s="373"/>
      <c r="N30" s="380"/>
      <c r="O30" s="376"/>
      <c r="P30" s="14"/>
      <c r="R30" s="371"/>
      <c r="U30" s="3"/>
      <c r="V30" s="19"/>
      <c r="W30" s="244"/>
      <c r="X30" s="3"/>
    </row>
    <row r="31" spans="1:24" ht="14.25" customHeight="1">
      <c r="A31" s="3">
        <v>29</v>
      </c>
      <c r="B31" s="3" t="s">
        <v>220</v>
      </c>
      <c r="C31" s="104">
        <v>29.180553771039445</v>
      </c>
      <c r="D31" s="3">
        <v>76</v>
      </c>
      <c r="E31" s="3" t="s">
        <v>59</v>
      </c>
      <c r="F31" s="104">
        <v>20.511302185086983</v>
      </c>
      <c r="I31" s="3"/>
      <c r="J31" s="19"/>
      <c r="K31" s="376"/>
      <c r="L31" s="372"/>
      <c r="M31" s="373"/>
      <c r="N31" s="380"/>
      <c r="O31" s="376"/>
      <c r="P31" s="14"/>
      <c r="R31" s="218"/>
      <c r="S31" s="75"/>
      <c r="U31" s="126"/>
      <c r="V31" s="19"/>
      <c r="W31" s="244"/>
      <c r="X31" s="3"/>
    </row>
    <row r="32" spans="1:24" ht="14.25" customHeight="1">
      <c r="A32" s="3">
        <v>30</v>
      </c>
      <c r="B32" s="3" t="s">
        <v>211</v>
      </c>
      <c r="C32" s="104">
        <v>28.778941075355796</v>
      </c>
      <c r="D32" s="3">
        <v>77</v>
      </c>
      <c r="E32" s="373" t="s">
        <v>110</v>
      </c>
      <c r="F32" s="104">
        <v>20.43327433706088</v>
      </c>
      <c r="I32" s="3"/>
      <c r="J32" s="19"/>
      <c r="K32" s="376"/>
      <c r="L32" s="372"/>
      <c r="M32" s="373"/>
      <c r="N32" s="380"/>
      <c r="O32" s="376"/>
      <c r="P32" s="14"/>
      <c r="R32" s="51"/>
      <c r="T32" s="75"/>
      <c r="U32" s="126"/>
      <c r="V32" s="19"/>
      <c r="W32" s="244"/>
      <c r="X32" s="3"/>
    </row>
    <row r="33" spans="1:24" ht="14.25" customHeight="1">
      <c r="A33" s="3">
        <v>31</v>
      </c>
      <c r="B33" s="373" t="s">
        <v>126</v>
      </c>
      <c r="C33" s="104">
        <v>28.687563082336943</v>
      </c>
      <c r="D33" s="3">
        <v>78</v>
      </c>
      <c r="E33" s="373" t="s">
        <v>234</v>
      </c>
      <c r="F33" s="104">
        <v>20.151449224259519</v>
      </c>
      <c r="I33" s="379"/>
      <c r="J33" s="19"/>
      <c r="K33" s="376"/>
      <c r="L33" s="372"/>
      <c r="M33" s="373"/>
      <c r="N33" s="380"/>
      <c r="O33" s="381"/>
      <c r="P33" s="14"/>
      <c r="R33" s="50"/>
      <c r="S33" s="219"/>
      <c r="U33" s="126"/>
      <c r="V33" s="19"/>
      <c r="W33" s="244"/>
      <c r="X33" s="3"/>
    </row>
    <row r="34" spans="1:24" ht="14.25" customHeight="1">
      <c r="A34" s="3">
        <v>32</v>
      </c>
      <c r="B34" s="373" t="s">
        <v>225</v>
      </c>
      <c r="C34" s="104">
        <v>28.342600771067698</v>
      </c>
      <c r="D34" s="3">
        <v>79</v>
      </c>
      <c r="E34" s="379" t="s">
        <v>222</v>
      </c>
      <c r="F34" s="104">
        <v>19.768489793166225</v>
      </c>
      <c r="I34" s="3"/>
      <c r="J34" s="19"/>
      <c r="K34" s="376"/>
      <c r="L34" s="372"/>
      <c r="M34" s="373"/>
      <c r="N34" s="380"/>
      <c r="O34" s="376"/>
      <c r="P34" s="14"/>
      <c r="R34" s="53"/>
      <c r="T34" s="219"/>
      <c r="U34" s="126"/>
      <c r="V34" s="19"/>
      <c r="W34" s="244"/>
      <c r="X34" s="3"/>
    </row>
    <row r="35" spans="1:24" ht="14.25" customHeight="1">
      <c r="A35" s="3">
        <v>33</v>
      </c>
      <c r="B35" s="379" t="s">
        <v>36</v>
      </c>
      <c r="C35" s="104">
        <v>28.096828571428571</v>
      </c>
      <c r="D35" s="3">
        <v>80</v>
      </c>
      <c r="E35" s="3" t="s">
        <v>31</v>
      </c>
      <c r="F35" s="104">
        <v>19.662709421735912</v>
      </c>
      <c r="I35" s="379"/>
      <c r="J35" s="19"/>
      <c r="K35" s="376"/>
      <c r="L35" s="372"/>
      <c r="M35" s="373"/>
      <c r="N35" s="380"/>
      <c r="O35" s="376"/>
      <c r="P35" s="14"/>
      <c r="R35" s="53"/>
      <c r="U35" s="126"/>
      <c r="V35" s="19"/>
      <c r="W35" s="244"/>
      <c r="X35" s="3"/>
    </row>
    <row r="36" spans="1:24" ht="14.25" customHeight="1">
      <c r="A36" s="3">
        <v>34</v>
      </c>
      <c r="B36" s="3" t="s">
        <v>75</v>
      </c>
      <c r="C36" s="104">
        <v>27.919530976168545</v>
      </c>
      <c r="D36" s="3">
        <v>81</v>
      </c>
      <c r="E36" s="126" t="s">
        <v>143</v>
      </c>
      <c r="F36" s="104">
        <v>19.301057947145235</v>
      </c>
      <c r="I36" s="3"/>
      <c r="J36" s="19"/>
      <c r="K36" s="376"/>
      <c r="L36" s="372"/>
      <c r="M36" s="373"/>
      <c r="N36" s="380"/>
      <c r="O36" s="376"/>
      <c r="P36" s="14"/>
      <c r="R36" s="218"/>
      <c r="S36" s="75"/>
      <c r="U36" s="126"/>
      <c r="V36" s="19"/>
      <c r="W36" s="244"/>
      <c r="X36" s="3"/>
    </row>
    <row r="37" spans="1:24" ht="14.25" customHeight="1">
      <c r="A37" s="3">
        <v>35</v>
      </c>
      <c r="B37" s="373" t="s">
        <v>141</v>
      </c>
      <c r="C37" s="104">
        <v>27.805461979747147</v>
      </c>
      <c r="D37" s="3">
        <v>82</v>
      </c>
      <c r="E37" s="3" t="s">
        <v>52</v>
      </c>
      <c r="F37" s="104">
        <v>18.963838835927717</v>
      </c>
      <c r="I37" s="3"/>
      <c r="J37" s="19"/>
      <c r="K37" s="376"/>
      <c r="L37" s="372"/>
      <c r="M37" s="373"/>
      <c r="N37" s="380"/>
      <c r="O37" s="376"/>
      <c r="P37" s="14"/>
      <c r="R37" s="51"/>
      <c r="U37" s="126"/>
      <c r="V37" s="19"/>
      <c r="W37" s="244"/>
      <c r="X37" s="3"/>
    </row>
    <row r="38" spans="1:24" ht="14.25" customHeight="1">
      <c r="A38" s="3">
        <v>36</v>
      </c>
      <c r="B38" s="3" t="s">
        <v>24</v>
      </c>
      <c r="C38" s="104">
        <v>27.687284970470809</v>
      </c>
      <c r="D38" s="3">
        <v>83</v>
      </c>
      <c r="E38" s="126" t="s">
        <v>132</v>
      </c>
      <c r="F38" s="104">
        <v>18.821025650657113</v>
      </c>
      <c r="I38" s="379"/>
      <c r="J38" s="19"/>
      <c r="K38" s="376"/>
      <c r="L38" s="372"/>
      <c r="M38" s="373"/>
      <c r="N38" s="380"/>
      <c r="O38" s="376"/>
      <c r="P38" s="14"/>
      <c r="R38" s="50"/>
      <c r="S38" s="219"/>
      <c r="U38" s="126"/>
      <c r="V38" s="19"/>
      <c r="W38" s="244"/>
      <c r="X38" s="3"/>
    </row>
    <row r="39" spans="1:24" ht="14.25" customHeight="1">
      <c r="A39" s="3">
        <v>37</v>
      </c>
      <c r="B39" s="373" t="s">
        <v>233</v>
      </c>
      <c r="C39" s="104">
        <v>27.617512364901998</v>
      </c>
      <c r="D39" s="3">
        <v>84</v>
      </c>
      <c r="E39" s="126" t="s">
        <v>121</v>
      </c>
      <c r="F39" s="104">
        <v>18.641969199697048</v>
      </c>
      <c r="I39" s="379"/>
      <c r="J39" s="380"/>
      <c r="K39" s="376"/>
      <c r="L39" s="372"/>
      <c r="M39" s="373"/>
      <c r="N39" s="380"/>
      <c r="O39" s="376"/>
      <c r="P39" s="14"/>
      <c r="R39" s="53"/>
      <c r="T39" s="75"/>
      <c r="U39" s="126"/>
      <c r="V39" s="19"/>
      <c r="W39" s="244"/>
      <c r="X39" s="3"/>
    </row>
    <row r="40" spans="1:24" ht="14.25" customHeight="1">
      <c r="A40" s="3">
        <v>38</v>
      </c>
      <c r="B40" s="373" t="s">
        <v>230</v>
      </c>
      <c r="C40" s="104">
        <v>27.570057964725212</v>
      </c>
      <c r="D40" s="3">
        <v>85</v>
      </c>
      <c r="E40" s="3" t="s">
        <v>70</v>
      </c>
      <c r="F40" s="104">
        <v>18.524896675651394</v>
      </c>
      <c r="I40" s="379"/>
      <c r="J40" s="19"/>
      <c r="K40" s="376"/>
      <c r="L40" s="372"/>
      <c r="M40" s="373"/>
      <c r="N40" s="380"/>
      <c r="O40" s="376"/>
      <c r="P40" s="14"/>
      <c r="R40" s="53"/>
      <c r="U40" s="126"/>
      <c r="V40" s="19"/>
      <c r="W40" s="244"/>
      <c r="X40" s="3"/>
    </row>
    <row r="41" spans="1:24" ht="14.25" customHeight="1">
      <c r="A41" s="3">
        <v>39</v>
      </c>
      <c r="B41" s="379" t="s">
        <v>221</v>
      </c>
      <c r="C41" s="104">
        <v>27.508710213119294</v>
      </c>
      <c r="D41" s="3">
        <v>86</v>
      </c>
      <c r="E41" s="373" t="s">
        <v>188</v>
      </c>
      <c r="F41" s="104">
        <v>17.468199966132946</v>
      </c>
      <c r="I41" s="3"/>
      <c r="J41" s="19"/>
      <c r="K41" s="376"/>
      <c r="L41" s="372"/>
      <c r="M41" s="373"/>
      <c r="N41" s="380"/>
      <c r="O41" s="376"/>
      <c r="P41" s="14"/>
      <c r="R41" s="371"/>
      <c r="T41" s="219"/>
      <c r="U41" s="126"/>
      <c r="V41" s="19"/>
      <c r="W41" s="244"/>
      <c r="X41" s="3"/>
    </row>
    <row r="42" spans="1:24" ht="14.25" customHeight="1">
      <c r="A42" s="3">
        <v>40</v>
      </c>
      <c r="B42" s="379" t="s">
        <v>100</v>
      </c>
      <c r="C42" s="104">
        <v>27.451295646968273</v>
      </c>
      <c r="D42" s="3">
        <v>87</v>
      </c>
      <c r="E42" s="3" t="s">
        <v>214</v>
      </c>
      <c r="F42" s="104">
        <v>16.959501689524419</v>
      </c>
      <c r="I42" s="379"/>
      <c r="J42" s="19"/>
      <c r="K42" s="376"/>
      <c r="L42" s="372"/>
      <c r="M42" s="373"/>
      <c r="N42" s="380"/>
      <c r="O42" s="376"/>
      <c r="P42" s="14"/>
      <c r="R42" s="50"/>
      <c r="S42" s="75"/>
      <c r="U42" s="126"/>
      <c r="V42" s="19"/>
      <c r="W42" s="244"/>
      <c r="X42" s="3"/>
    </row>
    <row r="43" spans="1:24" ht="14.25" customHeight="1">
      <c r="A43" s="3">
        <v>41</v>
      </c>
      <c r="B43" s="373" t="s">
        <v>131</v>
      </c>
      <c r="C43" s="104">
        <v>27.37566534601881</v>
      </c>
      <c r="D43" s="3">
        <v>88</v>
      </c>
      <c r="E43" s="373" t="s">
        <v>236</v>
      </c>
      <c r="F43" s="104">
        <v>16.223567039269621</v>
      </c>
      <c r="I43" s="379"/>
      <c r="J43" s="19"/>
      <c r="K43" s="376"/>
      <c r="L43" s="372"/>
      <c r="M43" s="373"/>
      <c r="N43" s="380"/>
      <c r="O43" s="376"/>
      <c r="P43" s="14"/>
      <c r="R43" s="51"/>
      <c r="U43" s="126"/>
      <c r="V43" s="19"/>
      <c r="W43" s="244"/>
      <c r="X43" s="3"/>
    </row>
    <row r="44" spans="1:24" ht="14.25" customHeight="1">
      <c r="A44" s="3">
        <v>42</v>
      </c>
      <c r="B44" s="373" t="s">
        <v>125</v>
      </c>
      <c r="C44" s="104">
        <v>27.299039863165309</v>
      </c>
      <c r="D44" s="3">
        <v>89</v>
      </c>
      <c r="E44" s="3" t="s">
        <v>210</v>
      </c>
      <c r="F44" s="104">
        <v>15.770087407965262</v>
      </c>
      <c r="I44" s="379"/>
      <c r="J44" s="19"/>
      <c r="K44" s="376"/>
      <c r="L44" s="372"/>
      <c r="M44" s="373"/>
      <c r="N44" s="380"/>
      <c r="O44" s="376"/>
      <c r="P44" s="14"/>
      <c r="R44" s="50"/>
      <c r="S44" s="219"/>
      <c r="U44" s="3"/>
      <c r="V44" s="19"/>
      <c r="W44" s="244"/>
      <c r="X44" s="3"/>
    </row>
    <row r="45" spans="1:24" ht="14.25" customHeight="1">
      <c r="A45" s="3">
        <v>43</v>
      </c>
      <c r="B45" s="373" t="s">
        <v>115</v>
      </c>
      <c r="C45" s="104">
        <v>27.272349609916439</v>
      </c>
      <c r="D45" s="3">
        <v>90</v>
      </c>
      <c r="E45" s="373" t="s">
        <v>118</v>
      </c>
      <c r="F45" s="104">
        <v>6.9081995330459778</v>
      </c>
      <c r="I45" s="379"/>
      <c r="J45" s="19"/>
      <c r="K45" s="135"/>
      <c r="L45" s="13"/>
      <c r="M45" s="373"/>
      <c r="N45" s="19"/>
      <c r="O45" s="104"/>
      <c r="P45" s="14"/>
      <c r="R45" s="53"/>
      <c r="T45" s="75"/>
      <c r="U45" s="126"/>
      <c r="V45" s="19"/>
      <c r="W45" s="244"/>
      <c r="X45" s="3"/>
    </row>
    <row r="46" spans="1:24" ht="14.25" customHeight="1">
      <c r="A46" s="3">
        <v>44</v>
      </c>
      <c r="B46" s="3" t="s">
        <v>74</v>
      </c>
      <c r="C46" s="104">
        <v>26.871192784550203</v>
      </c>
      <c r="D46" s="3"/>
      <c r="E46" s="77"/>
      <c r="I46" s="379"/>
      <c r="J46" s="19"/>
      <c r="K46" s="576"/>
      <c r="L46" s="13"/>
      <c r="M46" s="373"/>
      <c r="N46" s="19"/>
      <c r="O46" s="104"/>
      <c r="P46" s="14"/>
      <c r="R46" s="53"/>
      <c r="U46" s="126"/>
      <c r="V46" s="19"/>
      <c r="W46" s="244"/>
      <c r="X46" s="3"/>
    </row>
    <row r="47" spans="1:24" ht="14.25" customHeight="1">
      <c r="A47" s="3">
        <v>45</v>
      </c>
      <c r="B47" s="373" t="s">
        <v>127</v>
      </c>
      <c r="C47" s="104">
        <v>26.835745176399183</v>
      </c>
      <c r="D47" s="3"/>
      <c r="I47" s="379"/>
      <c r="J47" s="19"/>
      <c r="K47" s="104"/>
      <c r="L47" s="13"/>
      <c r="M47" s="126"/>
      <c r="N47" s="19"/>
      <c r="O47" s="104"/>
      <c r="P47" s="14"/>
      <c r="R47" s="53"/>
      <c r="T47" s="219"/>
      <c r="U47" s="126"/>
      <c r="V47" s="19"/>
      <c r="W47" s="244"/>
      <c r="X47" s="3"/>
    </row>
    <row r="48" spans="1:24" ht="14.25" customHeight="1">
      <c r="A48" s="3">
        <v>46</v>
      </c>
      <c r="B48" s="126" t="s">
        <v>142</v>
      </c>
      <c r="C48" s="104">
        <v>26.680559174142804</v>
      </c>
      <c r="D48" s="3"/>
      <c r="E48" s="30" t="s">
        <v>11</v>
      </c>
      <c r="F48" s="62">
        <f>MEDIAN(F3:F45,C3:C49)</f>
        <v>26.758152175270993</v>
      </c>
      <c r="I48" s="379"/>
      <c r="J48" s="19"/>
      <c r="K48" s="104"/>
      <c r="L48" s="13"/>
      <c r="M48" s="126"/>
      <c r="N48" s="19"/>
      <c r="O48" s="104"/>
      <c r="P48" s="14"/>
      <c r="R48" s="178"/>
      <c r="S48" s="75"/>
      <c r="U48" s="126"/>
      <c r="V48" s="19"/>
      <c r="W48" s="244"/>
      <c r="X48" s="3"/>
    </row>
    <row r="49" spans="1:24" ht="14.25" customHeight="1">
      <c r="A49" s="3">
        <v>47</v>
      </c>
      <c r="B49" s="373" t="s">
        <v>139</v>
      </c>
      <c r="C49" s="104">
        <v>26.634331091108841</v>
      </c>
      <c r="E49" s="30" t="s">
        <v>10</v>
      </c>
      <c r="F49" s="62">
        <f>AVERAGE(F3:F45,C3:C49)</f>
        <v>29.924194890956464</v>
      </c>
      <c r="I49" s="445"/>
      <c r="J49" s="19"/>
      <c r="K49" s="104"/>
      <c r="L49" s="13"/>
      <c r="M49" s="30"/>
      <c r="N49" s="62"/>
      <c r="O49" s="75"/>
      <c r="P49" s="62"/>
      <c r="R49"/>
      <c r="U49" s="126"/>
      <c r="V49" s="19"/>
      <c r="W49" s="244"/>
      <c r="X49" s="3"/>
    </row>
    <row r="50" spans="1:24" ht="14.25" customHeight="1">
      <c r="A50" s="3"/>
      <c r="I50" s="445"/>
      <c r="J50" s="19"/>
      <c r="K50" s="376"/>
      <c r="L50" s="13"/>
      <c r="M50" s="30"/>
      <c r="N50" s="30"/>
      <c r="O50" s="75"/>
      <c r="P50" s="58"/>
      <c r="R50" s="50"/>
      <c r="S50" s="219"/>
      <c r="U50" s="126"/>
      <c r="V50" s="19"/>
      <c r="W50" s="244"/>
      <c r="X50" s="3"/>
    </row>
    <row r="51" spans="1:24" ht="14.25" customHeight="1">
      <c r="E51" s="126"/>
      <c r="K51" s="104"/>
      <c r="L51" s="13"/>
      <c r="R51" s="53"/>
      <c r="U51" s="126"/>
      <c r="V51" s="19"/>
      <c r="W51" s="244"/>
      <c r="X51" s="3"/>
    </row>
    <row r="52" spans="1:24" ht="32.450000000000003" customHeight="1">
      <c r="A52" s="584" t="s">
        <v>138</v>
      </c>
      <c r="B52" s="584"/>
      <c r="C52" s="584"/>
      <c r="D52" s="584"/>
      <c r="E52" s="584"/>
      <c r="F52" s="584"/>
      <c r="O52" s="104"/>
      <c r="P52" s="14"/>
      <c r="R52" s="53"/>
      <c r="T52" s="75"/>
      <c r="U52" s="126"/>
      <c r="V52" s="19"/>
      <c r="W52" s="244"/>
      <c r="X52" s="3"/>
    </row>
    <row r="53" spans="1:24" ht="14.25" customHeight="1">
      <c r="A53" s="3"/>
      <c r="F53" s="62"/>
      <c r="I53" s="126"/>
      <c r="J53" s="19"/>
      <c r="K53" s="135"/>
      <c r="L53" s="13"/>
      <c r="M53" s="126"/>
      <c r="N53" s="19"/>
      <c r="O53" s="104"/>
      <c r="P53" s="14"/>
      <c r="R53" s="53"/>
      <c r="U53" s="126"/>
      <c r="V53" s="19"/>
      <c r="W53" s="244"/>
      <c r="X53" s="3"/>
    </row>
    <row r="54" spans="1:24" ht="14.25" customHeight="1">
      <c r="A54" s="3"/>
      <c r="F54" s="62"/>
      <c r="I54" s="126"/>
      <c r="J54" s="19"/>
      <c r="K54" s="104"/>
      <c r="L54" s="13"/>
      <c r="M54" s="30"/>
      <c r="O54" s="75"/>
      <c r="P54" s="62"/>
      <c r="R54" s="53"/>
      <c r="T54" s="219"/>
      <c r="U54" s="126"/>
      <c r="V54" s="19"/>
      <c r="W54" s="244"/>
      <c r="X54" s="3"/>
    </row>
    <row r="55" spans="1:24" ht="14.25" customHeight="1">
      <c r="A55" s="3"/>
      <c r="F55" s="488"/>
      <c r="I55" s="3"/>
      <c r="J55" s="19"/>
      <c r="K55" s="104"/>
      <c r="L55" s="13"/>
      <c r="N55" s="235"/>
      <c r="O55" s="442"/>
      <c r="P55" s="220"/>
      <c r="R55" s="50"/>
      <c r="S55" s="75"/>
      <c r="U55" s="126"/>
      <c r="V55" s="19"/>
      <c r="W55" s="244"/>
      <c r="X55" s="3"/>
    </row>
    <row r="56" spans="1:24" ht="14.25" customHeight="1">
      <c r="F56" s="488"/>
      <c r="N56" s="235"/>
      <c r="O56" s="443"/>
      <c r="P56" s="62"/>
      <c r="R56" s="51"/>
      <c r="U56" s="126"/>
      <c r="V56" s="19"/>
      <c r="W56" s="244"/>
      <c r="X56" s="3"/>
    </row>
    <row r="57" spans="1:24" ht="14.25" customHeight="1">
      <c r="F57" s="488"/>
      <c r="R57" s="50"/>
      <c r="S57" s="219"/>
      <c r="U57" s="126"/>
      <c r="V57" s="19"/>
      <c r="W57" s="12"/>
      <c r="X57" s="3"/>
    </row>
    <row r="58" spans="1:24" ht="14.25" customHeight="1">
      <c r="F58" s="13"/>
      <c r="R58" s="53"/>
      <c r="U58" s="3"/>
      <c r="V58" s="19"/>
      <c r="W58" s="12"/>
      <c r="X58" s="3"/>
    </row>
    <row r="59" spans="1:24" ht="14.25" customHeight="1">
      <c r="F59" s="488"/>
      <c r="R59" s="53"/>
      <c r="T59" s="75"/>
      <c r="U59" s="126"/>
      <c r="V59" s="19"/>
      <c r="W59" s="12"/>
      <c r="X59" s="3"/>
    </row>
    <row r="60" spans="1:24" ht="14.25" customHeight="1">
      <c r="E60" s="3"/>
      <c r="F60" s="488"/>
      <c r="R60" s="53"/>
      <c r="U60" s="3"/>
      <c r="V60" s="19"/>
      <c r="W60" s="12"/>
      <c r="X60" s="3"/>
    </row>
    <row r="61" spans="1:24" ht="14.25" customHeight="1">
      <c r="E61" s="126"/>
      <c r="F61" s="488"/>
      <c r="R61" s="53"/>
      <c r="T61" s="219"/>
      <c r="U61" s="15"/>
      <c r="V61" s="19"/>
      <c r="W61" s="12"/>
      <c r="X61" s="3"/>
    </row>
    <row r="62" spans="1:24" ht="14.25" customHeight="1">
      <c r="F62" s="13"/>
      <c r="R62" s="50"/>
      <c r="S62" s="75"/>
      <c r="U62" s="126"/>
      <c r="V62" s="19"/>
      <c r="W62" s="12"/>
      <c r="X62" s="3"/>
    </row>
    <row r="63" spans="1:24" ht="14.25" customHeight="1">
      <c r="E63" s="126"/>
      <c r="F63" s="13"/>
      <c r="R63" s="50"/>
      <c r="S63" s="75"/>
      <c r="U63" s="126"/>
      <c r="V63" s="19"/>
      <c r="W63" s="12"/>
      <c r="X63" s="3"/>
    </row>
    <row r="64" spans="1:24" ht="14.25" customHeight="1">
      <c r="E64" s="126"/>
      <c r="F64" s="488"/>
      <c r="R64" s="50"/>
      <c r="S64" s="219"/>
      <c r="U64" s="126"/>
      <c r="V64" s="19"/>
      <c r="W64" s="12"/>
      <c r="X64" s="3"/>
    </row>
    <row r="65" spans="5:24" ht="14.25" customHeight="1">
      <c r="E65" s="3"/>
      <c r="F65" s="488"/>
      <c r="R65" s="53"/>
      <c r="U65" s="3"/>
      <c r="V65" s="19"/>
      <c r="W65" s="12"/>
      <c r="X65" s="3"/>
    </row>
    <row r="66" spans="5:24" ht="14.25" customHeight="1">
      <c r="F66" s="488"/>
      <c r="R66" s="53"/>
      <c r="T66" s="75"/>
      <c r="U66" s="126"/>
      <c r="V66" s="19"/>
      <c r="W66" s="12"/>
      <c r="X66" s="3"/>
    </row>
    <row r="67" spans="5:24" ht="14.25" customHeight="1">
      <c r="E67" s="126"/>
      <c r="F67" s="488"/>
      <c r="R67" s="50"/>
      <c r="S67" s="75"/>
      <c r="T67" s="75"/>
      <c r="U67" s="126"/>
      <c r="V67" s="19"/>
      <c r="W67" s="12"/>
      <c r="X67" s="3"/>
    </row>
    <row r="68" spans="5:24" ht="14.25" customHeight="1">
      <c r="E68" s="3"/>
      <c r="F68" s="488"/>
      <c r="R68" s="3"/>
      <c r="T68" s="75"/>
      <c r="U68" s="126"/>
      <c r="V68" s="19"/>
      <c r="W68" s="12"/>
      <c r="X68" s="3"/>
    </row>
    <row r="69" spans="5:24" ht="14.25" customHeight="1">
      <c r="E69" s="126"/>
      <c r="F69" s="488"/>
      <c r="R69" s="50"/>
      <c r="S69" s="219"/>
      <c r="U69" s="126"/>
      <c r="V69" s="19"/>
      <c r="W69" s="12"/>
      <c r="X69" s="3"/>
    </row>
    <row r="70" spans="5:24" ht="14.25" customHeight="1">
      <c r="F70" s="488"/>
      <c r="R70" s="53"/>
      <c r="U70" s="3"/>
      <c r="V70" s="19"/>
      <c r="W70" s="12"/>
      <c r="X70" s="3"/>
    </row>
    <row r="71" spans="5:24" ht="14.25" customHeight="1">
      <c r="F71" s="488"/>
      <c r="R71" s="53"/>
      <c r="T71" s="75"/>
      <c r="U71" s="126"/>
      <c r="V71" s="19"/>
      <c r="W71" s="12"/>
      <c r="X71" s="3"/>
    </row>
    <row r="72" spans="5:24" ht="14.25" customHeight="1">
      <c r="F72" s="13"/>
      <c r="R72" s="53"/>
      <c r="U72" s="126"/>
      <c r="V72" s="19"/>
      <c r="W72" s="12"/>
      <c r="X72" s="3"/>
    </row>
    <row r="73" spans="5:24" ht="14.25" customHeight="1">
      <c r="F73" s="13"/>
      <c r="R73" s="53"/>
      <c r="T73" s="219"/>
      <c r="U73" s="126"/>
      <c r="V73" s="19"/>
      <c r="W73" s="12"/>
      <c r="X73" s="3"/>
    </row>
    <row r="74" spans="5:24" ht="14.25" customHeight="1">
      <c r="F74" s="13"/>
      <c r="R74" s="53"/>
      <c r="U74" s="126"/>
      <c r="V74" s="19"/>
      <c r="W74" s="12"/>
      <c r="X74" s="3"/>
    </row>
    <row r="75" spans="5:24" ht="14.25" customHeight="1">
      <c r="F75" s="488"/>
      <c r="R75" s="53"/>
      <c r="U75" s="126"/>
      <c r="V75" s="19"/>
      <c r="W75" s="12"/>
      <c r="X75" s="3"/>
    </row>
    <row r="76" spans="5:24" ht="14.25" customHeight="1">
      <c r="F76" s="488"/>
      <c r="R76" s="53"/>
      <c r="U76" s="126"/>
      <c r="V76" s="19"/>
      <c r="W76" s="12"/>
      <c r="X76" s="3"/>
    </row>
    <row r="77" spans="5:24" ht="14.25" customHeight="1">
      <c r="F77" s="488"/>
      <c r="R77" s="53"/>
      <c r="U77" s="126"/>
      <c r="V77" s="19"/>
      <c r="W77" s="12"/>
      <c r="X77" s="3"/>
    </row>
    <row r="78" spans="5:24" ht="14.25" customHeight="1">
      <c r="F78" s="488"/>
      <c r="R78" s="53"/>
      <c r="T78" s="75"/>
      <c r="U78" s="126"/>
      <c r="V78" s="19"/>
      <c r="W78" s="12"/>
      <c r="X78" s="3"/>
    </row>
    <row r="79" spans="5:24" ht="14.25" customHeight="1">
      <c r="F79" s="488"/>
      <c r="R79" s="53"/>
      <c r="U79" s="3"/>
      <c r="V79" s="19"/>
      <c r="W79" s="12"/>
      <c r="X79" s="3"/>
    </row>
    <row r="80" spans="5:24" ht="14.25" customHeight="1">
      <c r="F80" s="13"/>
      <c r="R80" s="50"/>
      <c r="S80" s="75"/>
      <c r="T80" s="219"/>
      <c r="U80" s="3"/>
      <c r="V80" s="19"/>
      <c r="W80" s="12"/>
      <c r="X80" s="3"/>
    </row>
    <row r="81" spans="6:24" ht="14.25" customHeight="1">
      <c r="F81" s="13"/>
      <c r="R81" s="51"/>
      <c r="U81" s="3"/>
      <c r="V81" s="19"/>
      <c r="W81" s="12"/>
      <c r="X81" s="3"/>
    </row>
    <row r="82" spans="6:24" ht="14.25" customHeight="1">
      <c r="F82" s="488"/>
      <c r="R82" s="50"/>
      <c r="S82" s="219"/>
      <c r="U82" s="126"/>
      <c r="V82" s="19"/>
      <c r="W82" s="12"/>
      <c r="X82" s="3"/>
    </row>
    <row r="83" spans="6:24" ht="14.25" customHeight="1">
      <c r="F83" s="488"/>
      <c r="R83" s="53"/>
      <c r="T83" s="75"/>
      <c r="U83" s="126"/>
      <c r="V83" s="19"/>
      <c r="W83" s="12"/>
      <c r="X83" s="3"/>
    </row>
    <row r="84" spans="6:24" ht="14.25" customHeight="1">
      <c r="F84" s="13"/>
      <c r="R84" s="53"/>
      <c r="U84" s="126"/>
      <c r="V84" s="19"/>
      <c r="W84" s="12"/>
      <c r="X84" s="3"/>
    </row>
    <row r="85" spans="6:24" ht="14.25" customHeight="1">
      <c r="F85" s="488"/>
      <c r="R85" s="53"/>
      <c r="T85" s="219"/>
      <c r="U85" s="126"/>
      <c r="V85" s="19"/>
      <c r="W85" s="12"/>
      <c r="X85" s="3"/>
    </row>
    <row r="86" spans="6:24" ht="14.25" customHeight="1">
      <c r="F86" s="13"/>
      <c r="R86" s="53"/>
      <c r="U86" s="126"/>
      <c r="V86" s="19"/>
      <c r="W86" s="12"/>
      <c r="X86" s="3"/>
    </row>
    <row r="87" spans="6:24" ht="14.25" customHeight="1">
      <c r="F87" s="13"/>
      <c r="R87" s="53"/>
      <c r="U87" s="3"/>
      <c r="V87" s="19"/>
      <c r="W87" s="12"/>
      <c r="X87" s="3"/>
    </row>
    <row r="88" spans="6:24" ht="14.25" customHeight="1">
      <c r="F88" s="488"/>
      <c r="R88" s="50"/>
      <c r="S88" s="75"/>
      <c r="U88" s="126"/>
      <c r="V88" s="19"/>
      <c r="W88" s="12"/>
      <c r="X88" s="3"/>
    </row>
    <row r="89" spans="6:24" ht="14.25" customHeight="1">
      <c r="F89" s="488"/>
      <c r="R89" s="51"/>
      <c r="U89" s="126"/>
      <c r="V89" s="19"/>
      <c r="W89" s="12"/>
      <c r="X89" s="3"/>
    </row>
    <row r="90" spans="6:24" ht="14.25" customHeight="1">
      <c r="F90" s="488"/>
      <c r="R90" s="50"/>
      <c r="U90" s="3"/>
      <c r="V90" s="19"/>
      <c r="W90" s="12"/>
      <c r="X90" s="3"/>
    </row>
    <row r="91" spans="6:24" ht="14.25" customHeight="1">
      <c r="F91" s="488"/>
      <c r="R91" s="53"/>
      <c r="U91" s="126"/>
      <c r="V91" s="19"/>
      <c r="W91" s="12"/>
      <c r="X91" s="3"/>
    </row>
    <row r="92" spans="6:24" ht="14.25" customHeight="1">
      <c r="F92" s="13"/>
      <c r="R92" s="371"/>
      <c r="U92" s="3"/>
      <c r="V92" s="19"/>
      <c r="W92" s="12"/>
      <c r="X92" s="3"/>
    </row>
    <row r="93" spans="6:24" ht="14.25" customHeight="1">
      <c r="F93" s="488"/>
      <c r="R93" s="8"/>
      <c r="S93" s="75"/>
      <c r="U93" s="3"/>
      <c r="V93" s="19"/>
      <c r="W93" s="12"/>
      <c r="X93" s="3"/>
    </row>
    <row r="94" spans="6:24" ht="14.25" customHeight="1">
      <c r="F94" s="488"/>
      <c r="R94" s="3"/>
      <c r="T94" s="75"/>
      <c r="U94" s="3"/>
      <c r="V94" s="19"/>
      <c r="W94" s="12"/>
      <c r="X94" s="3"/>
    </row>
    <row r="95" spans="6:24" ht="14.25" customHeight="1">
      <c r="F95" s="488"/>
      <c r="R95" s="3"/>
      <c r="U95" s="126"/>
      <c r="V95" s="19"/>
      <c r="W95" s="12"/>
      <c r="X95" s="3"/>
    </row>
    <row r="96" spans="6:24" ht="14.25" customHeight="1">
      <c r="F96" s="488"/>
      <c r="R96" s="3"/>
      <c r="T96" s="219"/>
      <c r="U96" s="126"/>
      <c r="V96" s="19"/>
      <c r="W96" s="12"/>
      <c r="X96" s="3"/>
    </row>
    <row r="97" spans="2:26" ht="14.25" customHeight="1">
      <c r="F97" s="488"/>
      <c r="R97" s="3"/>
      <c r="U97" s="126"/>
      <c r="V97" s="19"/>
      <c r="W97" s="12"/>
      <c r="X97" s="3"/>
    </row>
    <row r="98" spans="2:26" ht="14.25" customHeight="1">
      <c r="F98" s="488"/>
      <c r="R98" s="3"/>
      <c r="U98" s="126"/>
      <c r="V98" s="19"/>
      <c r="W98" s="12"/>
      <c r="X98" s="3"/>
    </row>
    <row r="99" spans="2:26" ht="14.25" customHeight="1">
      <c r="R99" s="3"/>
      <c r="U99" s="3"/>
      <c r="V99" s="19"/>
      <c r="W99" s="12"/>
      <c r="X99" s="3"/>
    </row>
    <row r="100" spans="2:26" ht="14.25" customHeight="1">
      <c r="R100" s="3"/>
      <c r="T100" s="75"/>
      <c r="U100" s="126"/>
      <c r="V100" s="19"/>
      <c r="W100" s="12"/>
      <c r="X100" s="3"/>
    </row>
    <row r="101" spans="2:26" ht="14.25" customHeight="1">
      <c r="R101" s="3"/>
      <c r="U101" s="126"/>
      <c r="V101" s="19"/>
      <c r="W101" s="12"/>
      <c r="X101" s="3"/>
    </row>
    <row r="102" spans="2:26" ht="14.25" customHeight="1">
      <c r="E102" s="58"/>
      <c r="R102" s="3"/>
      <c r="T102" s="219"/>
      <c r="U102" s="126"/>
      <c r="V102" s="19"/>
      <c r="W102" s="12"/>
    </row>
    <row r="103" spans="2:26" ht="14.25" customHeight="1">
      <c r="E103" s="58"/>
      <c r="R103" s="3"/>
      <c r="U103" s="126"/>
      <c r="V103" s="19"/>
      <c r="W103" s="12"/>
      <c r="Y103" s="175"/>
    </row>
    <row r="104" spans="2:26" ht="14.25" customHeight="1">
      <c r="R104" s="3"/>
      <c r="U104" s="126"/>
      <c r="V104" s="19"/>
      <c r="W104" s="12"/>
      <c r="Y104" s="10"/>
    </row>
    <row r="105" spans="2:26" ht="14.25" customHeight="1">
      <c r="B105" s="10"/>
      <c r="R105" s="3"/>
      <c r="U105" s="126"/>
      <c r="V105" s="19"/>
      <c r="W105" s="12"/>
      <c r="Y105" s="50"/>
    </row>
    <row r="106" spans="2:26" ht="14.25" customHeight="1">
      <c r="B106" s="10"/>
      <c r="R106" s="3"/>
      <c r="T106" s="75"/>
      <c r="U106" s="126"/>
      <c r="V106" s="19"/>
      <c r="Y106" s="50"/>
      <c r="Z106" s="171"/>
    </row>
    <row r="107" spans="2:26" ht="14.25" customHeight="1">
      <c r="B107" s="50"/>
      <c r="R107" s="3"/>
      <c r="U107" s="126"/>
      <c r="V107" s="19"/>
      <c r="Y107" s="10"/>
      <c r="Z107" s="184"/>
    </row>
    <row r="108" spans="2:26" ht="14.25" customHeight="1">
      <c r="B108" s="50"/>
      <c r="R108" s="3"/>
      <c r="T108" s="219"/>
      <c r="U108" s="135"/>
      <c r="Z108" s="184"/>
    </row>
    <row r="109" spans="2:26" ht="14.25" customHeight="1">
      <c r="B109" s="10"/>
      <c r="R109" s="3"/>
      <c r="U109" s="135"/>
      <c r="V109" s="70"/>
      <c r="Z109" s="184"/>
    </row>
    <row r="110" spans="2:26" ht="14.25" customHeight="1">
      <c r="R110" s="3"/>
      <c r="U110" s="135"/>
      <c r="Y110" s="10"/>
      <c r="Z110" s="184"/>
    </row>
    <row r="111" spans="2:26" ht="14.25" customHeight="1">
      <c r="R111" s="3"/>
      <c r="T111" s="75"/>
      <c r="U111" s="75"/>
      <c r="Z111" s="184"/>
    </row>
    <row r="112" spans="2:26" ht="14.25" customHeight="1">
      <c r="B112" s="10"/>
      <c r="R112" s="3"/>
      <c r="U112" s="135"/>
      <c r="Z112" s="184"/>
    </row>
    <row r="113" spans="2:26" ht="14.25" customHeight="1">
      <c r="R113" s="4"/>
      <c r="T113" s="219"/>
      <c r="U113" s="237"/>
      <c r="Y113" s="50"/>
      <c r="Z113" s="184"/>
    </row>
    <row r="114" spans="2:26" ht="14.25" customHeight="1">
      <c r="R114" s="3"/>
      <c r="T114" s="219"/>
      <c r="U114" s="135"/>
      <c r="Y114" s="50"/>
      <c r="Z114" s="184"/>
    </row>
    <row r="115" spans="2:26" ht="14.25" customHeight="1">
      <c r="B115" s="50"/>
      <c r="R115" s="3"/>
      <c r="U115" s="135"/>
      <c r="Z115" s="184"/>
    </row>
    <row r="116" spans="2:26" ht="14.25" customHeight="1">
      <c r="B116" s="50"/>
      <c r="R116" s="8"/>
      <c r="S116" s="75"/>
      <c r="U116" s="135"/>
      <c r="Z116" s="184"/>
    </row>
    <row r="117" spans="2:26" ht="14.25" customHeight="1">
      <c r="R117" s="3"/>
      <c r="U117" s="135"/>
      <c r="Z117" s="184"/>
    </row>
    <row r="118" spans="2:26" ht="14.25" customHeight="1">
      <c r="R118" s="3"/>
      <c r="U118" s="135"/>
      <c r="Z118" s="184"/>
    </row>
    <row r="119" spans="2:26" ht="14.25" customHeight="1">
      <c r="R119" s="3"/>
      <c r="U119" s="135"/>
      <c r="Z119" s="184"/>
    </row>
    <row r="120" spans="2:26" ht="14.25" customHeight="1">
      <c r="R120" s="3"/>
      <c r="U120" s="135"/>
      <c r="Z120" s="184"/>
    </row>
    <row r="121" spans="2:26" ht="14.25" customHeight="1">
      <c r="R121" s="3"/>
      <c r="U121" s="135"/>
      <c r="Z121" s="184"/>
    </row>
    <row r="122" spans="2:26" ht="14.25" customHeight="1">
      <c r="R122" s="3"/>
      <c r="U122" s="135"/>
      <c r="Z122" s="184"/>
    </row>
    <row r="123" spans="2:26" ht="14.25" customHeight="1">
      <c r="R123" s="3"/>
      <c r="T123" s="75"/>
      <c r="U123" s="75"/>
    </row>
    <row r="124" spans="2:26" ht="14.25" customHeight="1">
      <c r="R124" s="3"/>
      <c r="U124" s="135"/>
    </row>
    <row r="125" spans="2:26" ht="14.25" customHeight="1">
      <c r="R125" s="3"/>
      <c r="T125" s="219"/>
      <c r="U125" s="135"/>
    </row>
    <row r="130" spans="18:21" ht="14.25" customHeight="1">
      <c r="R130" s="3"/>
      <c r="U130" s="135"/>
    </row>
    <row r="131" spans="18:21" ht="14.25" customHeight="1">
      <c r="R131" s="3"/>
      <c r="U131" s="135"/>
    </row>
    <row r="132" spans="18:21" ht="14.25" customHeight="1">
      <c r="R132" s="3"/>
      <c r="T132" s="75"/>
      <c r="U132" s="75"/>
    </row>
    <row r="135" spans="18:21" ht="14.25" customHeight="1">
      <c r="R135" s="3"/>
      <c r="U135" s="135"/>
    </row>
    <row r="136" spans="18:21" ht="14.25" customHeight="1">
      <c r="R136" s="3"/>
      <c r="U136" s="135"/>
    </row>
    <row r="137" spans="18:21" ht="14.25" customHeight="1">
      <c r="R137" s="3"/>
      <c r="T137" s="75"/>
      <c r="U137" s="75"/>
    </row>
    <row r="140" spans="18:21" ht="14.25" customHeight="1">
      <c r="R140" s="3"/>
      <c r="U140" s="135"/>
    </row>
    <row r="141" spans="18:21" ht="14.25" customHeight="1">
      <c r="R141" s="3"/>
      <c r="U141" s="135"/>
    </row>
    <row r="142" spans="18:21" ht="14.25" customHeight="1">
      <c r="R142" s="3"/>
      <c r="T142" s="75"/>
      <c r="U142" s="75"/>
    </row>
  </sheetData>
  <sortState xmlns:xlrd2="http://schemas.microsoft.com/office/spreadsheetml/2017/richdata2" ref="B3:C92">
    <sortCondition descending="1" ref="C3:C92"/>
  </sortState>
  <mergeCells count="1">
    <mergeCell ref="A52:F52"/>
  </mergeCells>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7"/>
  <dimension ref="A1:X126"/>
  <sheetViews>
    <sheetView zoomScaleNormal="100" workbookViewId="0">
      <selection activeCell="G1" sqref="G1"/>
    </sheetView>
  </sheetViews>
  <sheetFormatPr defaultColWidth="9.140625" defaultRowHeight="14.25" customHeight="1"/>
  <cols>
    <col min="1" max="1" width="5.140625" customWidth="1"/>
    <col min="2" max="2" width="22.28515625" customWidth="1"/>
    <col min="3" max="3" width="8.5703125" style="489" customWidth="1"/>
    <col min="4" max="4" width="18.7109375" customWidth="1"/>
    <col min="5" max="5" width="21.42578125" customWidth="1"/>
    <col min="6" max="6" width="9.42578125" style="492" customWidth="1"/>
    <col min="7" max="7" width="15.85546875" bestFit="1" customWidth="1"/>
    <col min="8" max="8" width="15.28515625" customWidth="1"/>
    <col min="9" max="9" width="7.28515625" bestFit="1" customWidth="1"/>
    <col min="10" max="10" width="11.42578125" bestFit="1" customWidth="1"/>
    <col min="11" max="11" width="7.5703125" bestFit="1" customWidth="1"/>
    <col min="12" max="12" width="4.5703125" customWidth="1"/>
    <col min="13" max="13" width="18.42578125" bestFit="1" customWidth="1"/>
    <col min="14" max="14" width="7.28515625" bestFit="1" customWidth="1"/>
    <col min="15" max="15" width="11.42578125" bestFit="1" customWidth="1"/>
    <col min="16" max="16" width="7.5703125" bestFit="1" customWidth="1"/>
    <col min="17" max="17" width="16.140625" customWidth="1"/>
    <col min="18" max="18" width="15.42578125" customWidth="1"/>
    <col min="24" max="24" width="10" bestFit="1" customWidth="1"/>
  </cols>
  <sheetData>
    <row r="1" spans="1:24" ht="16.5" customHeight="1">
      <c r="B1" s="10" t="s">
        <v>506</v>
      </c>
      <c r="H1" s="10"/>
    </row>
    <row r="2" spans="1:24" ht="14.25" customHeight="1">
      <c r="A2" s="163"/>
      <c r="C2" s="490"/>
      <c r="D2" s="163"/>
      <c r="E2" s="163"/>
      <c r="F2" s="493"/>
      <c r="G2" s="163"/>
      <c r="H2" s="205"/>
    </row>
    <row r="3" spans="1:24" s="163" customFormat="1" ht="14.25" customHeight="1">
      <c r="A3" s="3">
        <v>1</v>
      </c>
      <c r="B3" s="379" t="s">
        <v>100</v>
      </c>
      <c r="C3" s="184">
        <v>13.812067048661593</v>
      </c>
      <c r="D3" s="3">
        <v>48</v>
      </c>
      <c r="E3" s="373" t="s">
        <v>164</v>
      </c>
      <c r="F3" s="571">
        <v>4.9860526280368802</v>
      </c>
      <c r="G3" s="3"/>
      <c r="H3" s="4"/>
      <c r="I3" s="102"/>
      <c r="J3" s="102"/>
      <c r="K3" s="102"/>
      <c r="L3" s="2"/>
      <c r="M3" s="446"/>
      <c r="N3" s="102"/>
      <c r="O3" s="102"/>
      <c r="P3" s="102"/>
      <c r="Q3"/>
      <c r="R3" s="212"/>
      <c r="S3" s="212"/>
      <c r="T3" s="212"/>
      <c r="U3" s="212"/>
      <c r="V3" s="212"/>
      <c r="W3" s="212"/>
      <c r="X3" s="212"/>
    </row>
    <row r="4" spans="1:24" ht="14.25" customHeight="1">
      <c r="A4" s="3">
        <v>2</v>
      </c>
      <c r="B4" s="373" t="s">
        <v>171</v>
      </c>
      <c r="C4" s="571">
        <v>12.163009917995522</v>
      </c>
      <c r="D4" s="3">
        <v>49</v>
      </c>
      <c r="E4" s="3" t="s">
        <v>88</v>
      </c>
      <c r="F4" s="184">
        <v>4.8239852294341414</v>
      </c>
      <c r="H4" s="3"/>
      <c r="I4" s="19"/>
      <c r="J4" s="236"/>
      <c r="K4" s="13"/>
      <c r="L4" s="13"/>
      <c r="M4" s="373"/>
      <c r="N4" s="19"/>
      <c r="O4" s="236"/>
      <c r="P4" s="222"/>
      <c r="Q4" s="126"/>
      <c r="R4" s="236"/>
      <c r="S4" s="236"/>
      <c r="T4" s="236"/>
      <c r="U4" s="236"/>
      <c r="V4" s="236"/>
      <c r="W4" s="236"/>
      <c r="X4" s="236"/>
    </row>
    <row r="5" spans="1:24" ht="14.25" customHeight="1">
      <c r="A5" s="3">
        <v>3</v>
      </c>
      <c r="B5" s="373" t="s">
        <v>227</v>
      </c>
      <c r="C5" s="571">
        <v>11.868940181089505</v>
      </c>
      <c r="D5" s="3">
        <v>50</v>
      </c>
      <c r="E5" s="3" t="s">
        <v>49</v>
      </c>
      <c r="F5" s="184">
        <v>4.7914616369545939</v>
      </c>
      <c r="H5" s="3"/>
      <c r="I5" s="19"/>
      <c r="J5" s="236"/>
      <c r="K5" s="13"/>
      <c r="L5" s="13"/>
      <c r="M5" s="373"/>
      <c r="N5" s="19"/>
      <c r="O5" s="236"/>
      <c r="P5" s="222"/>
      <c r="Q5" s="373"/>
      <c r="R5" s="13"/>
      <c r="S5" s="13"/>
      <c r="T5" s="13"/>
      <c r="U5" s="13"/>
      <c r="V5" s="13"/>
      <c r="W5" s="13"/>
      <c r="X5" s="236"/>
    </row>
    <row r="6" spans="1:24" ht="14.25" customHeight="1">
      <c r="A6" s="3">
        <v>4</v>
      </c>
      <c r="B6" s="379" t="s">
        <v>221</v>
      </c>
      <c r="C6" s="184">
        <v>10.315225574314972</v>
      </c>
      <c r="D6" s="3">
        <v>51</v>
      </c>
      <c r="E6" s="126" t="s">
        <v>128</v>
      </c>
      <c r="F6" s="571">
        <v>4.780011088523378</v>
      </c>
      <c r="H6" s="3"/>
      <c r="I6" s="19"/>
      <c r="J6" s="236"/>
      <c r="K6" s="13"/>
      <c r="L6" s="13"/>
      <c r="M6" s="373"/>
      <c r="N6" s="19"/>
      <c r="O6" s="236"/>
      <c r="P6" s="222"/>
      <c r="Q6" s="126"/>
      <c r="R6" s="13"/>
      <c r="S6" s="13"/>
      <c r="T6" s="13"/>
      <c r="U6" s="13"/>
      <c r="V6" s="13"/>
      <c r="W6" s="13"/>
      <c r="X6" s="236"/>
    </row>
    <row r="7" spans="1:24" ht="14.25" customHeight="1">
      <c r="A7" s="3">
        <v>5</v>
      </c>
      <c r="B7" s="3" t="s">
        <v>43</v>
      </c>
      <c r="C7" s="184">
        <v>9.505799227799228</v>
      </c>
      <c r="D7" s="3">
        <v>52</v>
      </c>
      <c r="E7" s="379" t="s">
        <v>105</v>
      </c>
      <c r="F7" s="184">
        <v>4.7411590521658464</v>
      </c>
      <c r="H7" s="3"/>
      <c r="I7" s="19"/>
      <c r="J7" s="236"/>
      <c r="K7" s="13"/>
      <c r="L7" s="13"/>
      <c r="M7" s="373"/>
      <c r="N7" s="19"/>
      <c r="O7" s="236"/>
      <c r="P7" s="222"/>
      <c r="Q7" s="373"/>
      <c r="R7" s="13"/>
      <c r="S7" s="13"/>
      <c r="T7" s="13"/>
      <c r="U7" s="13"/>
      <c r="V7" s="13"/>
      <c r="W7" s="13"/>
      <c r="X7" s="236"/>
    </row>
    <row r="8" spans="1:24" ht="14.25" customHeight="1">
      <c r="A8" s="3">
        <v>6</v>
      </c>
      <c r="B8" s="379" t="s">
        <v>106</v>
      </c>
      <c r="C8" s="184">
        <v>9.4665919561698413</v>
      </c>
      <c r="D8" s="3">
        <v>53</v>
      </c>
      <c r="E8" s="379" t="s">
        <v>215</v>
      </c>
      <c r="F8" s="184">
        <v>4.7126117623683683</v>
      </c>
      <c r="H8" s="3"/>
      <c r="I8" s="19"/>
      <c r="J8" s="236"/>
      <c r="K8" s="13"/>
      <c r="L8" s="13"/>
      <c r="M8" s="373"/>
      <c r="N8" s="19"/>
      <c r="O8" s="236"/>
      <c r="P8" s="222"/>
      <c r="Q8" s="126"/>
      <c r="R8" s="13"/>
      <c r="S8" s="13"/>
      <c r="T8" s="13"/>
      <c r="U8" s="13"/>
      <c r="V8" s="13"/>
      <c r="W8" s="13"/>
      <c r="X8" s="236"/>
    </row>
    <row r="9" spans="1:24" ht="14.25" customHeight="1">
      <c r="A9" s="3">
        <v>7</v>
      </c>
      <c r="B9" s="373" t="s">
        <v>117</v>
      </c>
      <c r="C9" s="571">
        <v>8.19320099415771</v>
      </c>
      <c r="D9" s="3">
        <v>54</v>
      </c>
      <c r="E9" s="373" t="s">
        <v>126</v>
      </c>
      <c r="F9" s="571">
        <v>4.5127934844910085</v>
      </c>
      <c r="H9" s="3"/>
      <c r="I9" s="19"/>
      <c r="J9" s="236"/>
      <c r="K9" s="13"/>
      <c r="L9" s="13"/>
      <c r="M9" s="373"/>
      <c r="N9" s="19"/>
      <c r="O9" s="236"/>
      <c r="P9" s="222"/>
      <c r="Q9" s="126"/>
      <c r="R9" s="13"/>
      <c r="S9" s="13"/>
      <c r="T9" s="13"/>
      <c r="U9" s="13"/>
      <c r="V9" s="13"/>
      <c r="W9" s="13"/>
      <c r="X9" s="236"/>
    </row>
    <row r="10" spans="1:24" ht="14.25" customHeight="1">
      <c r="A10" s="3">
        <v>8</v>
      </c>
      <c r="B10" s="3" t="s">
        <v>63</v>
      </c>
      <c r="C10" s="184">
        <v>7.7931107771575778</v>
      </c>
      <c r="D10" s="3">
        <v>55</v>
      </c>
      <c r="E10" s="445" t="s">
        <v>107</v>
      </c>
      <c r="F10" s="184">
        <v>4.3277413717780693</v>
      </c>
      <c r="H10" s="379"/>
      <c r="I10" s="19"/>
      <c r="J10" s="236"/>
      <c r="K10" s="13"/>
      <c r="L10" s="13"/>
      <c r="M10" s="373"/>
      <c r="N10" s="380"/>
      <c r="O10" s="582"/>
      <c r="P10" s="222"/>
      <c r="Q10" s="373"/>
      <c r="R10" s="372"/>
      <c r="S10" s="372"/>
      <c r="T10" s="372"/>
      <c r="U10" s="372"/>
      <c r="V10" s="372"/>
      <c r="W10" s="372"/>
      <c r="X10" s="582"/>
    </row>
    <row r="11" spans="1:24" ht="14.25" customHeight="1">
      <c r="A11" s="3">
        <v>9</v>
      </c>
      <c r="B11" s="126" t="s">
        <v>142</v>
      </c>
      <c r="C11" s="571">
        <v>7.2397068261576063</v>
      </c>
      <c r="D11" s="3">
        <v>56</v>
      </c>
      <c r="E11" s="373" t="s">
        <v>141</v>
      </c>
      <c r="F11" s="571">
        <v>4.3100335040444175</v>
      </c>
      <c r="H11" s="379"/>
      <c r="I11" s="19"/>
      <c r="J11" s="236"/>
      <c r="K11" s="13"/>
      <c r="L11" s="13"/>
      <c r="M11" s="126"/>
      <c r="N11" s="19"/>
      <c r="O11" s="236"/>
      <c r="P11" s="222"/>
      <c r="Q11" s="126"/>
      <c r="R11" s="13"/>
      <c r="S11" s="13"/>
      <c r="T11" s="13"/>
      <c r="U11" s="13"/>
      <c r="V11" s="13"/>
      <c r="W11" s="13"/>
      <c r="X11" s="236"/>
    </row>
    <row r="12" spans="1:24" ht="14.25" customHeight="1">
      <c r="A12" s="3">
        <v>10</v>
      </c>
      <c r="B12" s="373" t="s">
        <v>166</v>
      </c>
      <c r="C12" s="571">
        <v>7.0751566709201752</v>
      </c>
      <c r="D12" s="3">
        <v>57</v>
      </c>
      <c r="E12" s="3" t="s">
        <v>216</v>
      </c>
      <c r="F12" s="184">
        <v>4.0866675503170944</v>
      </c>
      <c r="H12" s="3"/>
      <c r="I12" s="19"/>
      <c r="J12" s="236"/>
      <c r="K12" s="13"/>
      <c r="L12" s="13"/>
      <c r="M12" s="373"/>
      <c r="N12" s="380"/>
      <c r="O12" s="236"/>
      <c r="P12" s="222"/>
      <c r="Q12" s="373"/>
      <c r="R12" s="372"/>
      <c r="S12" s="372"/>
      <c r="T12" s="372"/>
      <c r="U12" s="13"/>
      <c r="V12" s="13"/>
      <c r="W12" s="13"/>
      <c r="X12" s="236"/>
    </row>
    <row r="13" spans="1:24" ht="14.25" customHeight="1">
      <c r="A13" s="3">
        <v>11</v>
      </c>
      <c r="B13" s="373" t="s">
        <v>231</v>
      </c>
      <c r="C13" s="571">
        <v>7.0175268007473655</v>
      </c>
      <c r="D13" s="3">
        <v>58</v>
      </c>
      <c r="E13" s="373" t="s">
        <v>168</v>
      </c>
      <c r="F13" s="571">
        <v>4.0202992138303282</v>
      </c>
      <c r="H13" s="3"/>
      <c r="I13" s="19"/>
      <c r="J13" s="236"/>
      <c r="K13" s="13"/>
      <c r="L13" s="13"/>
      <c r="M13" s="373"/>
      <c r="N13" s="19"/>
      <c r="O13" s="236"/>
      <c r="P13" s="222"/>
      <c r="Q13" s="373"/>
      <c r="R13" s="372"/>
      <c r="S13" s="372"/>
      <c r="T13" s="372"/>
      <c r="U13" s="372"/>
      <c r="V13" s="372"/>
      <c r="W13" s="372"/>
      <c r="X13" s="236"/>
    </row>
    <row r="14" spans="1:24" ht="14.25" customHeight="1">
      <c r="A14" s="3">
        <v>12</v>
      </c>
      <c r="B14" s="379" t="s">
        <v>36</v>
      </c>
      <c r="C14" s="184">
        <v>6.9591634285714283</v>
      </c>
      <c r="D14" s="3">
        <v>59</v>
      </c>
      <c r="E14" s="126" t="s">
        <v>144</v>
      </c>
      <c r="F14" s="571">
        <v>3.9165240185840333</v>
      </c>
      <c r="H14" s="3"/>
      <c r="I14" s="19"/>
      <c r="J14" s="236"/>
      <c r="K14" s="13"/>
      <c r="L14" s="13"/>
      <c r="M14" s="373"/>
      <c r="N14" s="19"/>
      <c r="O14" s="236"/>
      <c r="P14" s="222"/>
      <c r="Q14" s="373"/>
      <c r="R14" s="372"/>
      <c r="S14" s="372"/>
      <c r="T14" s="372"/>
      <c r="U14" s="372"/>
      <c r="V14" s="13"/>
      <c r="W14" s="13"/>
      <c r="X14" s="236"/>
    </row>
    <row r="15" spans="1:24" ht="14.25" customHeight="1">
      <c r="A15" s="3">
        <v>13</v>
      </c>
      <c r="B15" s="3" t="s">
        <v>208</v>
      </c>
      <c r="C15" s="184">
        <v>6.932669081571829</v>
      </c>
      <c r="D15" s="3">
        <v>60</v>
      </c>
      <c r="E15" s="373" t="s">
        <v>230</v>
      </c>
      <c r="F15" s="571">
        <v>3.8923743839310623</v>
      </c>
      <c r="H15" s="3"/>
      <c r="I15" s="19"/>
      <c r="J15" s="236"/>
      <c r="K15" s="13"/>
      <c r="L15" s="13"/>
      <c r="M15" s="373"/>
      <c r="N15" s="19"/>
      <c r="O15" s="236"/>
      <c r="P15" s="222"/>
      <c r="Q15" s="126"/>
      <c r="R15" s="13"/>
      <c r="S15" s="13"/>
      <c r="T15" s="13"/>
      <c r="U15" s="13"/>
      <c r="V15" s="13"/>
      <c r="W15" s="13"/>
      <c r="X15" s="236"/>
    </row>
    <row r="16" spans="1:24" ht="14.25" customHeight="1">
      <c r="A16" s="3">
        <v>14</v>
      </c>
      <c r="B16" s="3" t="s">
        <v>65</v>
      </c>
      <c r="C16" s="184">
        <v>6.8961002626913563</v>
      </c>
      <c r="D16" s="3">
        <v>61</v>
      </c>
      <c r="E16" s="379" t="s">
        <v>187</v>
      </c>
      <c r="F16" s="572">
        <v>3.7647340036153398</v>
      </c>
      <c r="H16" s="3"/>
      <c r="I16" s="19"/>
      <c r="J16" s="236"/>
      <c r="K16" s="13"/>
      <c r="L16" s="13"/>
      <c r="M16" s="126"/>
      <c r="N16" s="19"/>
      <c r="O16" s="236"/>
      <c r="P16" s="222"/>
      <c r="Q16" s="126"/>
      <c r="R16" s="372"/>
      <c r="S16" s="372"/>
      <c r="T16" s="372"/>
      <c r="U16" s="372"/>
      <c r="V16" s="372"/>
      <c r="W16" s="372"/>
      <c r="X16" s="236"/>
    </row>
    <row r="17" spans="1:24" ht="14.25" customHeight="1">
      <c r="A17" s="3">
        <v>15</v>
      </c>
      <c r="B17" s="373" t="s">
        <v>233</v>
      </c>
      <c r="C17" s="571">
        <v>6.7887726689869936</v>
      </c>
      <c r="D17" s="3">
        <v>62</v>
      </c>
      <c r="E17" s="3" t="s">
        <v>31</v>
      </c>
      <c r="F17" s="184">
        <v>3.7574929931164376</v>
      </c>
      <c r="H17" s="3"/>
      <c r="I17" s="19"/>
      <c r="J17" s="236"/>
      <c r="K17" s="13"/>
      <c r="L17" s="13"/>
      <c r="M17" s="126"/>
      <c r="N17" s="19"/>
      <c r="O17" s="236"/>
      <c r="P17" s="222"/>
      <c r="Q17" s="126"/>
      <c r="R17" s="13"/>
      <c r="S17" s="13"/>
      <c r="T17" s="13"/>
      <c r="U17" s="13"/>
      <c r="V17" s="13"/>
      <c r="W17" s="13"/>
      <c r="X17" s="236"/>
    </row>
    <row r="18" spans="1:24" ht="14.25" customHeight="1">
      <c r="A18" s="3">
        <v>16</v>
      </c>
      <c r="B18" s="373" t="s">
        <v>232</v>
      </c>
      <c r="C18" s="571">
        <v>6.6711304969087823</v>
      </c>
      <c r="D18" s="3">
        <v>63</v>
      </c>
      <c r="E18" s="3" t="s">
        <v>218</v>
      </c>
      <c r="F18" s="184">
        <v>3.6272984912894897</v>
      </c>
      <c r="H18" s="3"/>
      <c r="I18" s="19"/>
      <c r="J18" s="236"/>
      <c r="K18" s="13"/>
      <c r="L18" s="13"/>
      <c r="M18" s="373"/>
      <c r="N18" s="380"/>
      <c r="O18" s="236"/>
      <c r="P18" s="222"/>
      <c r="Q18" s="126"/>
      <c r="R18" s="13"/>
      <c r="S18" s="13"/>
      <c r="T18" s="372"/>
      <c r="U18" s="13"/>
      <c r="V18" s="13"/>
      <c r="W18" s="13"/>
      <c r="X18" s="236"/>
    </row>
    <row r="19" spans="1:24" ht="14.25" customHeight="1">
      <c r="A19" s="3">
        <v>17</v>
      </c>
      <c r="B19" s="379" t="s">
        <v>103</v>
      </c>
      <c r="C19" s="184">
        <v>6.5027160493827161</v>
      </c>
      <c r="D19" s="3">
        <v>64</v>
      </c>
      <c r="E19" s="379" t="s">
        <v>91</v>
      </c>
      <c r="F19" s="184">
        <v>3.6153758554319926</v>
      </c>
      <c r="H19" s="3"/>
      <c r="I19" s="19"/>
      <c r="J19" s="236"/>
      <c r="K19" s="13"/>
      <c r="L19" s="13"/>
      <c r="M19" s="126"/>
      <c r="N19" s="19"/>
      <c r="O19" s="236"/>
      <c r="P19" s="222"/>
      <c r="Q19" s="126"/>
      <c r="R19" s="13"/>
      <c r="S19" s="13"/>
      <c r="T19" s="13"/>
      <c r="U19" s="13"/>
      <c r="V19" s="13"/>
      <c r="W19" s="13"/>
      <c r="X19" s="236"/>
    </row>
    <row r="20" spans="1:24" ht="14.25" customHeight="1">
      <c r="A20" s="3">
        <v>18</v>
      </c>
      <c r="B20" s="379" t="s">
        <v>97</v>
      </c>
      <c r="C20" s="184">
        <v>6.4660479573712246</v>
      </c>
      <c r="D20" s="3">
        <v>65</v>
      </c>
      <c r="E20" s="3" t="s">
        <v>59</v>
      </c>
      <c r="F20" s="184">
        <v>3.5591986463857102</v>
      </c>
      <c r="H20" s="3"/>
      <c r="I20" s="19"/>
      <c r="J20" s="236"/>
      <c r="K20" s="13"/>
      <c r="L20" s="13"/>
      <c r="M20" s="126"/>
      <c r="N20" s="19"/>
      <c r="O20" s="236"/>
      <c r="P20" s="222"/>
      <c r="Q20" s="126"/>
      <c r="R20" s="13"/>
      <c r="S20" s="13"/>
      <c r="T20" s="13"/>
      <c r="U20" s="13"/>
      <c r="V20" s="13"/>
      <c r="W20" s="13"/>
      <c r="X20" s="236"/>
    </row>
    <row r="21" spans="1:24" ht="14.25" customHeight="1">
      <c r="A21" s="3">
        <v>19</v>
      </c>
      <c r="B21" s="373" t="s">
        <v>236</v>
      </c>
      <c r="C21" s="571">
        <v>6.3505905074032887</v>
      </c>
      <c r="D21" s="3">
        <v>66</v>
      </c>
      <c r="E21" s="379" t="s">
        <v>217</v>
      </c>
      <c r="F21" s="184">
        <v>3.5533456040319114</v>
      </c>
      <c r="H21" s="3"/>
      <c r="I21" s="19"/>
      <c r="J21" s="236"/>
      <c r="K21" s="13"/>
      <c r="L21" s="13"/>
      <c r="M21" s="373"/>
      <c r="N21" s="19"/>
      <c r="O21" s="236"/>
      <c r="P21" s="222"/>
      <c r="Q21" s="126"/>
      <c r="R21" s="13"/>
      <c r="S21" s="13"/>
      <c r="T21" s="13"/>
      <c r="U21" s="13"/>
      <c r="V21" s="13"/>
      <c r="W21" s="13"/>
      <c r="X21" s="236"/>
    </row>
    <row r="22" spans="1:24" ht="14.25" customHeight="1">
      <c r="A22" s="3">
        <v>20</v>
      </c>
      <c r="B22" s="126" t="s">
        <v>133</v>
      </c>
      <c r="C22" s="571">
        <v>6.0605232771369417</v>
      </c>
      <c r="D22" s="3">
        <v>67</v>
      </c>
      <c r="E22" s="3" t="s">
        <v>75</v>
      </c>
      <c r="F22" s="184">
        <v>3.5186257115189306</v>
      </c>
      <c r="H22" s="379"/>
      <c r="I22" s="380"/>
      <c r="J22" s="582"/>
      <c r="K22" s="13"/>
      <c r="L22" s="13"/>
      <c r="M22" s="373"/>
      <c r="N22" s="19"/>
      <c r="O22" s="236"/>
      <c r="P22" s="222"/>
      <c r="Q22" s="126"/>
      <c r="R22" s="13"/>
      <c r="S22" s="13"/>
      <c r="T22" s="13"/>
      <c r="U22" s="13"/>
      <c r="V22" s="13"/>
      <c r="W22" s="13"/>
      <c r="X22" s="236"/>
    </row>
    <row r="23" spans="1:24" ht="14.25" customHeight="1">
      <c r="A23" s="3">
        <v>21</v>
      </c>
      <c r="B23" s="379" t="s">
        <v>223</v>
      </c>
      <c r="C23" s="184">
        <v>5.998279946206539</v>
      </c>
      <c r="D23" s="3">
        <v>68</v>
      </c>
      <c r="E23" s="3" t="s">
        <v>214</v>
      </c>
      <c r="F23" s="184">
        <v>3.5093684592119434</v>
      </c>
      <c r="H23" s="3"/>
      <c r="I23" s="19"/>
      <c r="J23" s="236"/>
      <c r="K23" s="13"/>
      <c r="L23" s="13"/>
      <c r="M23" s="373"/>
      <c r="N23" s="19"/>
      <c r="O23" s="236"/>
      <c r="P23" s="222"/>
      <c r="Q23" s="373"/>
      <c r="R23" s="13"/>
      <c r="S23" s="13"/>
      <c r="T23" s="13"/>
      <c r="U23" s="13"/>
      <c r="V23" s="13"/>
      <c r="W23" s="13"/>
      <c r="X23" s="236"/>
    </row>
    <row r="24" spans="1:24" ht="14.25" customHeight="1">
      <c r="A24" s="3">
        <v>22</v>
      </c>
      <c r="B24" s="373" t="s">
        <v>115</v>
      </c>
      <c r="C24" s="571">
        <v>5.9701932596728833</v>
      </c>
      <c r="D24" s="3">
        <v>69</v>
      </c>
      <c r="E24" s="379" t="s">
        <v>222</v>
      </c>
      <c r="F24" s="184">
        <v>3.4932355073074524</v>
      </c>
      <c r="H24" s="379"/>
      <c r="I24" s="19"/>
      <c r="J24" s="236"/>
      <c r="K24" s="13"/>
      <c r="L24" s="13"/>
      <c r="M24" s="373"/>
      <c r="N24" s="19"/>
      <c r="O24" s="236"/>
      <c r="P24" s="222"/>
      <c r="Q24" s="373"/>
      <c r="R24" s="104"/>
      <c r="S24" s="104"/>
      <c r="T24" s="104"/>
      <c r="U24" s="104"/>
      <c r="V24" s="104"/>
      <c r="W24" s="104"/>
      <c r="X24" s="236"/>
    </row>
    <row r="25" spans="1:24" ht="14.25" customHeight="1">
      <c r="A25" s="3">
        <v>23</v>
      </c>
      <c r="B25" s="373" t="s">
        <v>170</v>
      </c>
      <c r="C25" s="571">
        <v>5.9086452955793751</v>
      </c>
      <c r="D25" s="3">
        <v>70</v>
      </c>
      <c r="E25" s="373" t="s">
        <v>113</v>
      </c>
      <c r="F25" s="571">
        <v>3.4470876875748537</v>
      </c>
      <c r="H25" s="3"/>
      <c r="I25" s="19"/>
      <c r="J25" s="236"/>
      <c r="K25" s="13"/>
      <c r="L25" s="13"/>
      <c r="M25" s="373"/>
      <c r="N25" s="19"/>
      <c r="O25" s="236"/>
      <c r="P25" s="222"/>
      <c r="Q25" s="373"/>
      <c r="R25" s="372"/>
      <c r="S25" s="372"/>
      <c r="T25" s="372"/>
      <c r="U25" s="372"/>
      <c r="V25" s="372"/>
      <c r="W25" s="372"/>
      <c r="X25" s="236"/>
    </row>
    <row r="26" spans="1:24" ht="14.25" customHeight="1">
      <c r="A26" s="3">
        <v>24</v>
      </c>
      <c r="B26" s="373" t="s">
        <v>131</v>
      </c>
      <c r="C26" s="571">
        <v>5.8959980093080402</v>
      </c>
      <c r="D26" s="3">
        <v>71</v>
      </c>
      <c r="E26" s="3" t="s">
        <v>85</v>
      </c>
      <c r="F26" s="184">
        <v>3.3236093368030915</v>
      </c>
      <c r="H26" s="379"/>
      <c r="I26" s="380"/>
      <c r="J26" s="236"/>
      <c r="K26" s="13"/>
      <c r="L26" s="13"/>
      <c r="M26" s="373"/>
      <c r="N26" s="19"/>
      <c r="O26" s="236"/>
      <c r="P26" s="222"/>
      <c r="Q26" s="126"/>
      <c r="R26" s="13"/>
      <c r="S26" s="13"/>
      <c r="T26" s="13"/>
      <c r="U26" s="13"/>
      <c r="V26" s="13"/>
      <c r="W26" s="13"/>
      <c r="X26" s="236"/>
    </row>
    <row r="27" spans="1:24" ht="14.25" customHeight="1">
      <c r="A27" s="3">
        <v>25</v>
      </c>
      <c r="B27" s="379" t="s">
        <v>92</v>
      </c>
      <c r="C27" s="184">
        <v>5.8748775146489196</v>
      </c>
      <c r="D27" s="3">
        <v>72</v>
      </c>
      <c r="E27" s="373" t="s">
        <v>154</v>
      </c>
      <c r="F27" s="571">
        <v>3.2917121625720345</v>
      </c>
      <c r="H27" s="3"/>
      <c r="I27" s="19"/>
      <c r="J27" s="236"/>
      <c r="K27" s="13"/>
      <c r="L27" s="13"/>
      <c r="M27" s="126"/>
      <c r="N27" s="19"/>
      <c r="O27" s="236"/>
      <c r="P27" s="222"/>
      <c r="Q27" s="126"/>
      <c r="R27" s="13"/>
      <c r="S27" s="13"/>
      <c r="T27" s="13"/>
      <c r="U27" s="13"/>
      <c r="V27" s="13"/>
      <c r="W27" s="13"/>
      <c r="X27" s="236"/>
    </row>
    <row r="28" spans="1:24" ht="14.25" customHeight="1">
      <c r="A28" s="3">
        <v>26</v>
      </c>
      <c r="B28" s="373" t="s">
        <v>149</v>
      </c>
      <c r="C28" s="571">
        <v>5.8496041819340787</v>
      </c>
      <c r="D28" s="3">
        <v>73</v>
      </c>
      <c r="E28" s="3" t="s">
        <v>78</v>
      </c>
      <c r="F28" s="184">
        <v>3.2726327043788528</v>
      </c>
      <c r="H28" s="3"/>
      <c r="I28" s="19"/>
      <c r="J28" s="236"/>
      <c r="K28" s="13"/>
      <c r="L28" s="13"/>
      <c r="M28" s="126"/>
      <c r="N28" s="19"/>
      <c r="O28" s="236"/>
      <c r="P28" s="222"/>
      <c r="Q28" s="126"/>
      <c r="R28" s="13"/>
      <c r="S28" s="13"/>
      <c r="T28" s="13"/>
      <c r="U28" s="13"/>
      <c r="V28" s="13"/>
      <c r="W28" s="13"/>
      <c r="X28" s="236"/>
    </row>
    <row r="29" spans="1:24" ht="14.25" customHeight="1">
      <c r="A29" s="3">
        <v>27</v>
      </c>
      <c r="B29" s="3" t="s">
        <v>220</v>
      </c>
      <c r="C29" s="184">
        <v>5.844693562893486</v>
      </c>
      <c r="D29" s="3">
        <v>74</v>
      </c>
      <c r="E29" s="3" t="s">
        <v>32</v>
      </c>
      <c r="F29" s="184">
        <v>3.2157306532080288</v>
      </c>
      <c r="H29" s="3"/>
      <c r="I29" s="19"/>
      <c r="J29" s="236"/>
      <c r="K29" s="13"/>
      <c r="L29" s="13"/>
      <c r="M29" s="126"/>
      <c r="N29" s="19"/>
      <c r="O29" s="236"/>
      <c r="P29" s="222"/>
      <c r="Q29" s="373"/>
      <c r="R29" s="13"/>
      <c r="S29" s="372"/>
      <c r="T29" s="13"/>
      <c r="U29" s="13"/>
      <c r="V29" s="372"/>
      <c r="W29" s="374"/>
      <c r="X29" s="236"/>
    </row>
    <row r="30" spans="1:24" ht="14.25" customHeight="1">
      <c r="A30" s="3">
        <v>28</v>
      </c>
      <c r="B30" s="3" t="s">
        <v>185</v>
      </c>
      <c r="C30" s="184">
        <v>5.8061935085610319</v>
      </c>
      <c r="D30" s="3">
        <v>75</v>
      </c>
      <c r="E30" s="3" t="s">
        <v>212</v>
      </c>
      <c r="F30" s="184">
        <v>3.174957377424338</v>
      </c>
      <c r="H30" s="3"/>
      <c r="I30" s="19"/>
      <c r="J30" s="236"/>
      <c r="K30" s="13"/>
      <c r="L30" s="13"/>
      <c r="M30" s="373"/>
      <c r="N30" s="19"/>
      <c r="O30" s="236"/>
      <c r="P30" s="222"/>
      <c r="Q30" s="126"/>
      <c r="R30" s="104"/>
      <c r="S30" s="104"/>
      <c r="T30" s="104"/>
      <c r="U30" s="104"/>
      <c r="V30" s="430"/>
      <c r="W30" s="430"/>
      <c r="X30" s="236"/>
    </row>
    <row r="31" spans="1:24" ht="14.25" customHeight="1">
      <c r="A31" s="3">
        <v>29</v>
      </c>
      <c r="B31" s="373" t="s">
        <v>146</v>
      </c>
      <c r="C31" s="571">
        <v>5.7524073094493868</v>
      </c>
      <c r="D31" s="3">
        <v>76</v>
      </c>
      <c r="E31" s="3" t="s">
        <v>52</v>
      </c>
      <c r="F31" s="184">
        <v>3.0797926791998975</v>
      </c>
      <c r="H31" s="3"/>
      <c r="I31" s="19"/>
      <c r="J31" s="236"/>
      <c r="K31" s="13"/>
      <c r="L31" s="13"/>
      <c r="M31" s="373"/>
      <c r="N31" s="19"/>
      <c r="O31" s="236"/>
      <c r="P31" s="222"/>
      <c r="Q31" s="126"/>
      <c r="R31" s="13"/>
      <c r="S31" s="13"/>
      <c r="T31" s="13"/>
      <c r="U31" s="13"/>
      <c r="V31" s="13"/>
      <c r="W31" s="13"/>
      <c r="X31" s="236"/>
    </row>
    <row r="32" spans="1:24" ht="14.25" customHeight="1">
      <c r="A32" s="3">
        <v>30</v>
      </c>
      <c r="B32" s="373" t="s">
        <v>225</v>
      </c>
      <c r="C32" s="571">
        <v>5.6435040423511813</v>
      </c>
      <c r="D32" s="3">
        <v>77</v>
      </c>
      <c r="E32" s="373" t="s">
        <v>229</v>
      </c>
      <c r="F32" s="571">
        <v>3.0520367328790119</v>
      </c>
      <c r="H32" s="3"/>
      <c r="I32" s="19"/>
      <c r="J32" s="236"/>
      <c r="K32" s="13"/>
      <c r="L32" s="13"/>
      <c r="M32" s="373"/>
      <c r="N32" s="19"/>
      <c r="O32" s="236"/>
      <c r="P32" s="222"/>
      <c r="Q32" s="126"/>
      <c r="R32" s="13"/>
      <c r="S32" s="13"/>
      <c r="T32" s="13"/>
      <c r="U32" s="13"/>
      <c r="V32" s="13"/>
      <c r="W32" s="13"/>
      <c r="X32" s="236"/>
    </row>
    <row r="33" spans="1:24" ht="14.25" customHeight="1">
      <c r="A33" s="3">
        <v>31</v>
      </c>
      <c r="B33" s="126" t="s">
        <v>121</v>
      </c>
      <c r="C33" s="571">
        <v>5.6057732895733396</v>
      </c>
      <c r="D33" s="3">
        <v>78</v>
      </c>
      <c r="E33" s="3" t="s">
        <v>213</v>
      </c>
      <c r="F33" s="184">
        <v>3.0141521442820123</v>
      </c>
      <c r="H33" s="379"/>
      <c r="I33" s="19"/>
      <c r="J33" s="236"/>
      <c r="K33" s="13"/>
      <c r="L33" s="13"/>
      <c r="M33" s="373"/>
      <c r="N33" s="19"/>
      <c r="O33" s="236"/>
      <c r="P33" s="222"/>
      <c r="Q33" s="373"/>
      <c r="R33" s="13"/>
      <c r="S33" s="13"/>
      <c r="T33" s="13"/>
      <c r="U33" s="13"/>
      <c r="V33" s="13"/>
      <c r="W33" s="13"/>
      <c r="X33" s="236"/>
    </row>
    <row r="34" spans="1:24" ht="14.25" customHeight="1">
      <c r="A34" s="3">
        <v>32</v>
      </c>
      <c r="B34" s="126" t="s">
        <v>143</v>
      </c>
      <c r="C34" s="571">
        <v>5.5676666855974544</v>
      </c>
      <c r="D34" s="3">
        <v>79</v>
      </c>
      <c r="E34" s="126" t="s">
        <v>132</v>
      </c>
      <c r="F34" s="571">
        <v>2.8559720063668852</v>
      </c>
      <c r="H34" s="3"/>
      <c r="I34" s="19"/>
      <c r="J34" s="236"/>
      <c r="K34" s="13"/>
      <c r="L34" s="13"/>
      <c r="M34" s="373"/>
      <c r="N34" s="19"/>
      <c r="O34" s="236"/>
      <c r="P34" s="222"/>
      <c r="Q34" s="126"/>
      <c r="R34" s="13"/>
      <c r="S34" s="13"/>
      <c r="T34" s="13"/>
      <c r="U34" s="13"/>
      <c r="V34" s="13"/>
      <c r="W34" s="13"/>
      <c r="X34" s="236"/>
    </row>
    <row r="35" spans="1:24" ht="14.25" customHeight="1">
      <c r="A35" s="3">
        <v>33</v>
      </c>
      <c r="B35" s="373" t="s">
        <v>125</v>
      </c>
      <c r="C35" s="571">
        <v>5.5571761344199624</v>
      </c>
      <c r="D35" s="3">
        <v>80</v>
      </c>
      <c r="E35" s="373" t="s">
        <v>228</v>
      </c>
      <c r="F35" s="571">
        <v>2.761935188216039</v>
      </c>
      <c r="H35" s="379"/>
      <c r="I35" s="19"/>
      <c r="J35" s="236"/>
      <c r="K35" s="13"/>
      <c r="L35" s="13"/>
      <c r="M35" s="373"/>
      <c r="N35" s="19"/>
      <c r="O35" s="236"/>
      <c r="P35" s="222"/>
      <c r="Q35" s="373"/>
      <c r="R35" s="372"/>
      <c r="S35" s="372"/>
      <c r="T35" s="13"/>
      <c r="U35" s="13"/>
      <c r="V35" s="13"/>
      <c r="W35" s="444"/>
      <c r="X35" s="236"/>
    </row>
    <row r="36" spans="1:24" ht="14.25" customHeight="1">
      <c r="A36" s="3">
        <v>34</v>
      </c>
      <c r="B36" s="373" t="s">
        <v>167</v>
      </c>
      <c r="C36" s="571">
        <v>5.524920986833191</v>
      </c>
      <c r="D36" s="3">
        <v>81</v>
      </c>
      <c r="E36" s="3" t="s">
        <v>28</v>
      </c>
      <c r="F36" s="184">
        <v>2.7574251497005986</v>
      </c>
      <c r="H36" s="3"/>
      <c r="I36" s="19"/>
      <c r="J36" s="236"/>
      <c r="K36" s="13"/>
      <c r="L36" s="13"/>
      <c r="M36" s="373"/>
      <c r="N36" s="19"/>
      <c r="O36" s="236"/>
      <c r="P36" s="222"/>
      <c r="Q36" s="373"/>
      <c r="R36" s="372"/>
      <c r="S36" s="372"/>
      <c r="T36" s="13"/>
      <c r="U36" s="13"/>
      <c r="V36" s="13"/>
      <c r="W36" s="13"/>
      <c r="X36" s="236"/>
    </row>
    <row r="37" spans="1:24" ht="14.25" customHeight="1">
      <c r="A37" s="3">
        <v>35</v>
      </c>
      <c r="B37" s="379" t="s">
        <v>80</v>
      </c>
      <c r="C37" s="184">
        <v>5.516046668921204</v>
      </c>
      <c r="D37" s="3">
        <v>82</v>
      </c>
      <c r="E37" s="379" t="s">
        <v>99</v>
      </c>
      <c r="F37" s="184">
        <v>2.7513938477054967</v>
      </c>
      <c r="H37" s="3"/>
      <c r="I37" s="19"/>
      <c r="J37" s="236"/>
      <c r="K37" s="13"/>
      <c r="L37" s="13"/>
      <c r="M37" s="373"/>
      <c r="N37" s="19"/>
      <c r="O37" s="236"/>
      <c r="P37" s="222"/>
      <c r="Q37" s="373"/>
      <c r="R37" s="372"/>
      <c r="S37" s="372"/>
      <c r="T37" s="13"/>
      <c r="U37" s="13"/>
      <c r="V37" s="13"/>
      <c r="W37" s="13"/>
      <c r="X37" s="236"/>
    </row>
    <row r="38" spans="1:24" ht="14.25" customHeight="1">
      <c r="A38" s="3">
        <v>36</v>
      </c>
      <c r="B38" s="3" t="s">
        <v>24</v>
      </c>
      <c r="C38" s="184">
        <v>5.473773296782146</v>
      </c>
      <c r="D38" s="3">
        <v>83</v>
      </c>
      <c r="E38" s="373" t="s">
        <v>148</v>
      </c>
      <c r="F38" s="571">
        <v>2.5725457102672293</v>
      </c>
      <c r="H38" s="379"/>
      <c r="I38" s="19"/>
      <c r="J38" s="236"/>
      <c r="K38" s="13"/>
      <c r="L38" s="13"/>
      <c r="M38" s="373"/>
      <c r="N38" s="19"/>
      <c r="O38" s="236"/>
      <c r="P38" s="222"/>
      <c r="Q38" s="126"/>
      <c r="R38" s="13"/>
      <c r="S38" s="13"/>
      <c r="T38" s="13"/>
      <c r="U38" s="13"/>
      <c r="V38" s="13"/>
      <c r="W38" s="13"/>
      <c r="X38" s="236"/>
    </row>
    <row r="39" spans="1:24" ht="14.25" customHeight="1">
      <c r="A39" s="3">
        <v>37</v>
      </c>
      <c r="B39" s="3" t="s">
        <v>56</v>
      </c>
      <c r="C39" s="184">
        <v>5.417926494160751</v>
      </c>
      <c r="D39" s="3">
        <v>84</v>
      </c>
      <c r="E39" s="445" t="s">
        <v>109</v>
      </c>
      <c r="F39" s="184">
        <v>2.4220847026151353</v>
      </c>
      <c r="H39" s="379"/>
      <c r="I39" s="380"/>
      <c r="J39" s="582"/>
      <c r="K39" s="13"/>
      <c r="L39" s="13"/>
      <c r="M39" s="373"/>
      <c r="N39" s="19"/>
      <c r="O39" s="236"/>
      <c r="P39" s="222"/>
      <c r="Q39" s="126"/>
      <c r="R39" s="13"/>
      <c r="S39" s="13"/>
      <c r="T39" s="13"/>
      <c r="U39" s="13"/>
      <c r="V39" s="13"/>
      <c r="W39" s="13"/>
      <c r="X39" s="236"/>
    </row>
    <row r="40" spans="1:24" ht="14.25" customHeight="1">
      <c r="A40" s="3">
        <v>38</v>
      </c>
      <c r="B40" s="379" t="s">
        <v>219</v>
      </c>
      <c r="C40" s="184">
        <v>5.4121545671069322</v>
      </c>
      <c r="D40" s="3">
        <v>85</v>
      </c>
      <c r="E40" s="3" t="s">
        <v>210</v>
      </c>
      <c r="F40" s="184">
        <v>2.336319037737915</v>
      </c>
      <c r="H40" s="379"/>
      <c r="I40" s="19"/>
      <c r="J40" s="236"/>
      <c r="K40" s="13"/>
      <c r="L40" s="13"/>
      <c r="M40" s="373"/>
      <c r="N40" s="19"/>
      <c r="O40" s="236"/>
      <c r="P40" s="222"/>
      <c r="Q40" s="373"/>
      <c r="R40" s="372"/>
      <c r="S40" s="372"/>
      <c r="T40" s="372"/>
      <c r="U40" s="372"/>
      <c r="V40" s="13"/>
      <c r="W40" s="13"/>
      <c r="X40" s="236"/>
    </row>
    <row r="41" spans="1:24" ht="14.25" customHeight="1">
      <c r="A41" s="3">
        <v>39</v>
      </c>
      <c r="B41" s="373" t="s">
        <v>235</v>
      </c>
      <c r="C41" s="571">
        <v>5.3397217852698802</v>
      </c>
      <c r="D41" s="3">
        <v>86</v>
      </c>
      <c r="E41" s="3" t="s">
        <v>70</v>
      </c>
      <c r="F41" s="184">
        <v>2.2462086526637437</v>
      </c>
      <c r="H41" s="379"/>
      <c r="I41" s="380"/>
      <c r="J41" s="582"/>
      <c r="K41" s="372"/>
      <c r="L41" s="13"/>
      <c r="M41" s="373"/>
      <c r="N41" s="19"/>
      <c r="O41" s="236"/>
      <c r="P41" s="222"/>
      <c r="Q41" s="126"/>
      <c r="R41" s="13"/>
      <c r="S41" s="13"/>
      <c r="T41" s="13"/>
      <c r="U41" s="13"/>
      <c r="V41" s="13"/>
      <c r="W41" s="13"/>
      <c r="X41" s="236"/>
    </row>
    <row r="42" spans="1:24" ht="14.25" customHeight="1">
      <c r="A42" s="3">
        <v>40</v>
      </c>
      <c r="B42" s="373" t="s">
        <v>127</v>
      </c>
      <c r="C42" s="571">
        <v>5.2938090815688534</v>
      </c>
      <c r="D42" s="3">
        <v>87</v>
      </c>
      <c r="E42" s="373" t="s">
        <v>139</v>
      </c>
      <c r="F42" s="571">
        <v>2.0627565869359907</v>
      </c>
      <c r="H42" s="379"/>
      <c r="I42" s="19"/>
      <c r="J42" s="236"/>
      <c r="K42" s="13"/>
      <c r="L42" s="13"/>
      <c r="M42" s="373"/>
      <c r="N42" s="19"/>
      <c r="O42" s="236"/>
      <c r="P42" s="222"/>
      <c r="Q42" s="126"/>
      <c r="R42" s="13"/>
      <c r="S42" s="13"/>
      <c r="T42" s="13"/>
      <c r="U42" s="13"/>
      <c r="V42" s="13"/>
      <c r="W42" s="13"/>
      <c r="X42" s="236"/>
    </row>
    <row r="43" spans="1:24" ht="14.25" customHeight="1">
      <c r="A43" s="3">
        <v>41</v>
      </c>
      <c r="B43" s="126" t="s">
        <v>130</v>
      </c>
      <c r="C43" s="571">
        <v>5.284581788771316</v>
      </c>
      <c r="D43" s="3">
        <v>88</v>
      </c>
      <c r="E43" s="373" t="s">
        <v>188</v>
      </c>
      <c r="F43" s="571">
        <v>1.927191480554667</v>
      </c>
      <c r="H43" s="379"/>
      <c r="I43" s="19"/>
      <c r="J43" s="236"/>
      <c r="K43" s="13"/>
      <c r="L43" s="13"/>
      <c r="M43" s="373"/>
      <c r="N43" s="19"/>
      <c r="O43" s="236"/>
      <c r="P43" s="222"/>
      <c r="Q43" s="373"/>
      <c r="R43" s="372"/>
      <c r="S43" s="372"/>
      <c r="T43" s="13"/>
      <c r="U43" s="13"/>
      <c r="V43" s="13"/>
      <c r="W43" s="13"/>
      <c r="X43" s="236"/>
    </row>
    <row r="44" spans="1:24" ht="14.25" customHeight="1">
      <c r="A44" s="3">
        <v>42</v>
      </c>
      <c r="B44" s="373" t="s">
        <v>110</v>
      </c>
      <c r="C44" s="571">
        <v>5.2800421820418739</v>
      </c>
      <c r="D44" s="3">
        <v>89</v>
      </c>
      <c r="E44" s="373" t="s">
        <v>118</v>
      </c>
      <c r="F44" s="571">
        <v>1.7484734195402298</v>
      </c>
      <c r="H44" s="379"/>
      <c r="I44" s="19"/>
      <c r="J44" s="236"/>
      <c r="K44" s="13"/>
      <c r="L44" s="13"/>
      <c r="M44" s="373"/>
      <c r="N44" s="19"/>
      <c r="O44" s="236"/>
      <c r="P44" s="222"/>
      <c r="Q44" s="373"/>
      <c r="R44" s="13"/>
      <c r="S44" s="13"/>
      <c r="T44" s="13"/>
      <c r="U44" s="13"/>
      <c r="V44" s="13"/>
      <c r="W44" s="13"/>
      <c r="X44" s="236"/>
    </row>
    <row r="45" spans="1:24" ht="14.25" customHeight="1">
      <c r="A45" s="3">
        <v>43</v>
      </c>
      <c r="B45" s="3" t="s">
        <v>74</v>
      </c>
      <c r="C45" s="184">
        <v>5.2324307956229035</v>
      </c>
      <c r="D45" s="3">
        <v>90</v>
      </c>
      <c r="E45" s="373" t="s">
        <v>234</v>
      </c>
      <c r="F45" s="571">
        <v>1.6442891396332864</v>
      </c>
      <c r="H45" s="379"/>
      <c r="I45" s="19"/>
      <c r="J45" s="236"/>
      <c r="K45" s="13"/>
      <c r="L45" s="13"/>
      <c r="M45" s="373"/>
      <c r="N45" s="19"/>
      <c r="O45" s="236"/>
      <c r="P45" s="222"/>
      <c r="Q45" s="126"/>
      <c r="R45" s="13"/>
      <c r="S45" s="13"/>
      <c r="T45" s="13"/>
      <c r="U45" s="13"/>
      <c r="V45" s="13"/>
      <c r="W45" s="13"/>
      <c r="X45" s="236"/>
    </row>
    <row r="46" spans="1:24" ht="14.25" customHeight="1">
      <c r="A46" s="3">
        <v>44</v>
      </c>
      <c r="B46" s="379" t="s">
        <v>209</v>
      </c>
      <c r="C46" s="184">
        <v>5.199807923169268</v>
      </c>
      <c r="D46" s="3"/>
      <c r="F46" s="405"/>
      <c r="H46" s="379"/>
      <c r="I46" s="19"/>
      <c r="J46" s="236"/>
      <c r="K46" s="13"/>
      <c r="L46" s="13"/>
      <c r="M46" s="373"/>
      <c r="N46" s="19"/>
      <c r="O46" s="236"/>
      <c r="P46" s="222"/>
      <c r="Q46" s="126"/>
      <c r="R46" s="13"/>
      <c r="S46" s="13"/>
      <c r="T46" s="13"/>
      <c r="U46" s="13"/>
      <c r="V46" s="13"/>
      <c r="W46" s="13"/>
      <c r="X46" s="236"/>
    </row>
    <row r="47" spans="1:24" ht="14.25" customHeight="1">
      <c r="A47" s="3">
        <v>45</v>
      </c>
      <c r="B47" s="373" t="s">
        <v>157</v>
      </c>
      <c r="C47" s="571">
        <v>5.1803139347313563</v>
      </c>
      <c r="D47" s="3"/>
      <c r="F47" s="405"/>
      <c r="H47" s="379"/>
      <c r="I47" s="19"/>
      <c r="J47" s="236"/>
      <c r="K47" s="13"/>
      <c r="L47" s="13"/>
      <c r="M47" s="3"/>
      <c r="N47" s="19"/>
      <c r="O47" s="236"/>
      <c r="P47" s="222"/>
    </row>
    <row r="48" spans="1:24" ht="14.25" customHeight="1">
      <c r="A48" s="3">
        <v>46</v>
      </c>
      <c r="B48" s="3" t="s">
        <v>211</v>
      </c>
      <c r="C48" s="184">
        <v>5.1580618822518263</v>
      </c>
      <c r="E48" s="30" t="s">
        <v>11</v>
      </c>
      <c r="F48" s="494">
        <f>MEDIAN(F3:F45,C3:C49)</f>
        <v>5.1691879084915913</v>
      </c>
      <c r="H48" s="379"/>
      <c r="I48" s="19"/>
      <c r="J48" s="236"/>
      <c r="K48" s="13"/>
      <c r="L48" s="13"/>
      <c r="M48" s="30"/>
      <c r="N48" s="20"/>
      <c r="O48" s="115"/>
      <c r="P48" s="115"/>
    </row>
    <row r="49" spans="1:18" ht="14.25" customHeight="1">
      <c r="A49" s="3">
        <v>47</v>
      </c>
      <c r="B49" s="373" t="s">
        <v>226</v>
      </c>
      <c r="C49" s="571">
        <v>5.0578535956349375</v>
      </c>
      <c r="E49" s="30" t="s">
        <v>10</v>
      </c>
      <c r="F49" s="494">
        <f>AVERAGE(F3:F45,C3:C49)</f>
        <v>5.1220356002765062</v>
      </c>
      <c r="H49" s="445"/>
      <c r="I49" s="19"/>
      <c r="J49" s="236"/>
      <c r="K49" s="13"/>
      <c r="L49" s="13"/>
      <c r="M49" s="30"/>
      <c r="N49" s="456"/>
      <c r="O49" s="351"/>
      <c r="P49" s="352"/>
    </row>
    <row r="50" spans="1:18" ht="12.6" customHeight="1">
      <c r="A50" s="3"/>
      <c r="D50" s="3"/>
      <c r="E50" s="3"/>
      <c r="F50" s="405"/>
      <c r="H50" s="445"/>
      <c r="I50" s="19"/>
      <c r="J50" s="236"/>
      <c r="K50" s="13"/>
      <c r="L50" s="13"/>
      <c r="M50" s="30"/>
      <c r="N50" s="456"/>
      <c r="O50" s="351"/>
      <c r="P50" s="352"/>
    </row>
    <row r="51" spans="1:18" ht="31.5" customHeight="1">
      <c r="A51" s="589" t="s">
        <v>138</v>
      </c>
      <c r="B51" s="589"/>
      <c r="C51" s="589"/>
      <c r="D51" s="589"/>
      <c r="E51" s="589"/>
      <c r="F51" s="589"/>
      <c r="O51" s="236"/>
      <c r="P51" s="222"/>
    </row>
    <row r="52" spans="1:18" ht="8.4499999999999993" customHeight="1">
      <c r="A52" s="3"/>
      <c r="D52" s="3"/>
      <c r="E52" s="221"/>
      <c r="F52" s="486"/>
      <c r="O52" s="236"/>
      <c r="P52" s="222"/>
    </row>
    <row r="53" spans="1:18" ht="23.45" customHeight="1">
      <c r="A53" s="590" t="s">
        <v>507</v>
      </c>
      <c r="B53" s="590"/>
      <c r="C53" s="590"/>
      <c r="D53" s="590"/>
      <c r="E53" s="590"/>
      <c r="F53" s="590"/>
      <c r="O53" s="236"/>
      <c r="P53" s="222"/>
    </row>
    <row r="54" spans="1:18" ht="12.75" customHeight="1">
      <c r="A54" s="9"/>
      <c r="D54" s="3"/>
      <c r="J54" s="236"/>
      <c r="K54" s="13"/>
      <c r="L54" s="13"/>
      <c r="M54" s="30"/>
    </row>
    <row r="55" spans="1:18" ht="14.25" customHeight="1">
      <c r="A55" s="3"/>
      <c r="D55" s="3"/>
      <c r="E55" s="76"/>
      <c r="J55" s="236"/>
      <c r="K55" s="13"/>
      <c r="L55" s="13"/>
      <c r="M55" s="62"/>
      <c r="N55" s="62"/>
      <c r="O55" s="62"/>
      <c r="P55" s="62"/>
      <c r="Q55" s="62"/>
      <c r="R55" s="62"/>
    </row>
    <row r="56" spans="1:18" ht="14.25" customHeight="1">
      <c r="A56" s="3"/>
      <c r="D56" s="3"/>
      <c r="E56" s="76"/>
      <c r="J56" s="236"/>
      <c r="K56" s="13"/>
      <c r="L56" s="13"/>
      <c r="M56" s="62"/>
      <c r="N56" s="62"/>
      <c r="O56" s="62"/>
      <c r="P56" s="62"/>
      <c r="Q56" s="62"/>
      <c r="R56" s="62"/>
    </row>
    <row r="57" spans="1:18" ht="14.25" customHeight="1">
      <c r="A57" s="3"/>
      <c r="D57" s="3"/>
      <c r="E57" s="48"/>
      <c r="J57" s="236"/>
      <c r="K57" s="13"/>
      <c r="L57" s="13"/>
      <c r="M57" s="62"/>
      <c r="N57" s="62"/>
      <c r="O57" s="62"/>
      <c r="P57" s="62"/>
      <c r="Q57" s="62"/>
      <c r="R57" s="62"/>
    </row>
    <row r="58" spans="1:18" ht="14.25" customHeight="1">
      <c r="A58" s="3"/>
      <c r="D58" s="3"/>
      <c r="E58" s="48"/>
      <c r="K58" s="13"/>
    </row>
    <row r="59" spans="1:18" ht="14.25" customHeight="1">
      <c r="A59" s="3"/>
      <c r="D59" s="3"/>
      <c r="E59" s="48"/>
      <c r="K59" s="13"/>
      <c r="P59" s="8"/>
    </row>
    <row r="60" spans="1:18" ht="14.25" customHeight="1">
      <c r="D60" s="3"/>
      <c r="E60" s="30"/>
      <c r="J60" s="114"/>
      <c r="K60" s="114"/>
      <c r="P60" s="8"/>
    </row>
    <row r="61" spans="1:18" ht="14.25" customHeight="1">
      <c r="J61" s="114"/>
      <c r="K61" s="114"/>
      <c r="M61" s="13"/>
      <c r="N61" s="13"/>
      <c r="P61" s="197"/>
    </row>
    <row r="62" spans="1:18" ht="14.25" customHeight="1">
      <c r="A62" s="8"/>
      <c r="E62" s="8"/>
      <c r="J62" s="114"/>
      <c r="K62" s="114"/>
    </row>
    <row r="63" spans="1:18" ht="14.25" customHeight="1">
      <c r="J63" s="114"/>
      <c r="K63" s="114"/>
    </row>
    <row r="64" spans="1:18" ht="14.25" customHeight="1">
      <c r="J64" s="114"/>
      <c r="K64" s="114"/>
    </row>
    <row r="65" spans="5:11" ht="14.25" customHeight="1">
      <c r="E65" s="3"/>
      <c r="J65" s="114"/>
      <c r="K65" s="114"/>
    </row>
    <row r="66" spans="5:11" ht="14.25" customHeight="1">
      <c r="E66" s="126"/>
      <c r="J66" s="114"/>
      <c r="K66" s="114"/>
    </row>
    <row r="67" spans="5:11" ht="14.25" customHeight="1">
      <c r="J67" s="114"/>
      <c r="K67" s="114"/>
    </row>
    <row r="68" spans="5:11" ht="14.25" customHeight="1">
      <c r="J68" s="114"/>
      <c r="K68" s="114"/>
    </row>
    <row r="69" spans="5:11" ht="14.25" customHeight="1">
      <c r="J69" s="114"/>
      <c r="K69" s="114"/>
    </row>
    <row r="70" spans="5:11" ht="14.25" customHeight="1">
      <c r="J70" s="114"/>
      <c r="K70" s="114"/>
    </row>
    <row r="71" spans="5:11" ht="14.25" customHeight="1">
      <c r="J71" s="114"/>
      <c r="K71" s="114"/>
    </row>
    <row r="72" spans="5:11" ht="14.25" customHeight="1">
      <c r="J72" s="114"/>
      <c r="K72" s="114"/>
    </row>
    <row r="73" spans="5:11" ht="14.25" customHeight="1">
      <c r="J73" s="114"/>
      <c r="K73" s="114"/>
    </row>
    <row r="74" spans="5:11" ht="14.25" customHeight="1">
      <c r="J74" s="114"/>
      <c r="K74" s="114"/>
    </row>
    <row r="75" spans="5:11" ht="14.25" customHeight="1">
      <c r="J75" s="114"/>
      <c r="K75" s="114"/>
    </row>
    <row r="76" spans="5:11" ht="14.25" customHeight="1">
      <c r="J76" s="114"/>
      <c r="K76" s="114"/>
    </row>
    <row r="77" spans="5:11" ht="14.25" customHeight="1">
      <c r="J77" s="114"/>
      <c r="K77" s="114"/>
    </row>
    <row r="78" spans="5:11" ht="14.25" customHeight="1">
      <c r="J78" s="114"/>
      <c r="K78" s="114"/>
    </row>
    <row r="79" spans="5:11" ht="14.25" customHeight="1">
      <c r="J79" s="114"/>
      <c r="K79" s="114"/>
    </row>
    <row r="80" spans="5:11" ht="14.25" customHeight="1">
      <c r="J80" s="114"/>
      <c r="K80" s="114"/>
    </row>
    <row r="81" spans="8:11" ht="14.25" customHeight="1">
      <c r="J81" s="114"/>
      <c r="K81" s="114"/>
    </row>
    <row r="82" spans="8:11" ht="14.25" customHeight="1">
      <c r="J82" s="114"/>
      <c r="K82" s="114"/>
    </row>
    <row r="83" spans="8:11" ht="14.25" customHeight="1">
      <c r="J83" s="114"/>
      <c r="K83" s="114"/>
    </row>
    <row r="84" spans="8:11" ht="14.25" customHeight="1">
      <c r="J84" s="114"/>
      <c r="K84" s="114"/>
    </row>
    <row r="85" spans="8:11" ht="14.25" customHeight="1">
      <c r="J85" s="114"/>
      <c r="K85" s="114"/>
    </row>
    <row r="86" spans="8:11" ht="14.25" customHeight="1">
      <c r="J86" s="114"/>
      <c r="K86" s="114"/>
    </row>
    <row r="87" spans="8:11" ht="14.25" customHeight="1">
      <c r="J87" s="114"/>
      <c r="K87" s="114"/>
    </row>
    <row r="88" spans="8:11" ht="14.25" customHeight="1">
      <c r="J88" s="114"/>
      <c r="K88" s="114"/>
    </row>
    <row r="89" spans="8:11" ht="14.25" customHeight="1">
      <c r="J89" s="114"/>
      <c r="K89" s="114"/>
    </row>
    <row r="90" spans="8:11" ht="14.25" customHeight="1">
      <c r="J90" s="114"/>
      <c r="K90" s="114"/>
    </row>
    <row r="91" spans="8:11" ht="14.25" customHeight="1">
      <c r="J91" s="114"/>
      <c r="K91" s="114"/>
    </row>
    <row r="92" spans="8:11" ht="14.25" customHeight="1">
      <c r="J92" s="114"/>
      <c r="K92" s="114"/>
    </row>
    <row r="93" spans="8:11" ht="14.25" customHeight="1">
      <c r="J93" s="114"/>
      <c r="K93" s="114"/>
    </row>
    <row r="94" spans="8:11" ht="14.25" customHeight="1">
      <c r="H94" s="106"/>
      <c r="J94" s="114"/>
      <c r="K94" s="114"/>
    </row>
    <row r="95" spans="8:11" ht="14.25" customHeight="1">
      <c r="H95" s="106"/>
      <c r="J95" s="114"/>
      <c r="K95" s="114"/>
    </row>
    <row r="96" spans="8:11" ht="14.25" customHeight="1">
      <c r="H96" s="3"/>
      <c r="J96" s="114"/>
      <c r="K96" s="114"/>
    </row>
    <row r="97" spans="2:11" ht="14.25" customHeight="1">
      <c r="H97" s="6"/>
      <c r="J97" s="114"/>
      <c r="K97" s="114"/>
    </row>
    <row r="98" spans="2:11" ht="14.25" customHeight="1">
      <c r="H98" s="6"/>
      <c r="J98" s="114"/>
      <c r="K98" s="114"/>
    </row>
    <row r="99" spans="2:11" ht="14.25" customHeight="1">
      <c r="H99" s="3"/>
      <c r="J99" s="114"/>
      <c r="K99" s="114"/>
    </row>
    <row r="100" spans="2:11" ht="14.25" customHeight="1">
      <c r="J100" s="114"/>
      <c r="K100" s="114"/>
    </row>
    <row r="101" spans="2:11" ht="14.25" customHeight="1">
      <c r="H101" s="6"/>
      <c r="J101" s="114"/>
      <c r="K101" s="114"/>
    </row>
    <row r="102" spans="2:11" ht="14.25" customHeight="1">
      <c r="H102" s="3"/>
      <c r="J102" s="114"/>
      <c r="K102" s="114"/>
    </row>
    <row r="103" spans="2:11" ht="14.25" customHeight="1">
      <c r="H103" s="6"/>
      <c r="J103" s="114"/>
      <c r="K103" s="114"/>
    </row>
    <row r="104" spans="2:11" ht="14.25" customHeight="1">
      <c r="H104" s="6"/>
      <c r="J104" s="114"/>
      <c r="K104" s="114"/>
    </row>
    <row r="105" spans="2:11" ht="14.25" customHeight="1">
      <c r="H105" s="6"/>
      <c r="J105" s="114"/>
      <c r="K105" s="114"/>
    </row>
    <row r="106" spans="2:11" ht="14.25" customHeight="1">
      <c r="H106" s="6"/>
    </row>
    <row r="109" spans="2:11" ht="14.25" customHeight="1">
      <c r="B109" s="163"/>
      <c r="C109" s="491"/>
    </row>
    <row r="110" spans="2:11" ht="14.25" customHeight="1">
      <c r="B110" s="93"/>
    </row>
    <row r="112" spans="2:11" ht="14.25" customHeight="1">
      <c r="C112" s="491"/>
    </row>
    <row r="113" spans="3:3" ht="14.25" customHeight="1">
      <c r="C113" s="491"/>
    </row>
    <row r="114" spans="3:3" ht="14.25" customHeight="1">
      <c r="C114" s="491"/>
    </row>
    <row r="115" spans="3:3" ht="14.25" customHeight="1">
      <c r="C115" s="491"/>
    </row>
    <row r="116" spans="3:3" ht="14.25" customHeight="1">
      <c r="C116" s="491"/>
    </row>
    <row r="117" spans="3:3" ht="14.25" customHeight="1">
      <c r="C117" s="491"/>
    </row>
    <row r="118" spans="3:3" ht="14.25" customHeight="1">
      <c r="C118" s="491"/>
    </row>
    <row r="119" spans="3:3" ht="14.25" customHeight="1">
      <c r="C119" s="491"/>
    </row>
    <row r="120" spans="3:3" ht="14.25" customHeight="1">
      <c r="C120" s="491"/>
    </row>
    <row r="121" spans="3:3" ht="14.25" customHeight="1">
      <c r="C121" s="491"/>
    </row>
    <row r="122" spans="3:3" ht="14.25" customHeight="1">
      <c r="C122" s="491"/>
    </row>
    <row r="123" spans="3:3" ht="14.25" customHeight="1">
      <c r="C123" s="491"/>
    </row>
    <row r="124" spans="3:3" ht="14.25" customHeight="1">
      <c r="C124" s="491"/>
    </row>
    <row r="125" spans="3:3" ht="14.25" customHeight="1">
      <c r="C125" s="491"/>
    </row>
    <row r="126" spans="3:3" ht="14.25" customHeight="1">
      <c r="C126" s="491"/>
    </row>
  </sheetData>
  <mergeCells count="2">
    <mergeCell ref="A51:F51"/>
    <mergeCell ref="A53:F53"/>
  </mergeCells>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612"/>
  <sheetViews>
    <sheetView zoomScaleNormal="100" workbookViewId="0">
      <pane ySplit="4" topLeftCell="A5" activePane="bottomLeft" state="frozen"/>
      <selection activeCell="J2" sqref="J2"/>
      <selection pane="bottomLeft" activeCell="J2" sqref="J2"/>
    </sheetView>
  </sheetViews>
  <sheetFormatPr defaultColWidth="8.85546875" defaultRowHeight="12.75" outlineLevelCol="1"/>
  <cols>
    <col min="1" max="1" width="16.5703125" customWidth="1"/>
    <col min="2" max="2" width="10.42578125" style="44" customWidth="1" outlineLevel="1"/>
    <col min="3" max="3" width="17.140625" style="179" customWidth="1" outlineLevel="1"/>
    <col min="4" max="4" width="2.7109375" style="179" customWidth="1" outlineLevel="1"/>
    <col min="5" max="5" width="6.85546875" style="84" bestFit="1" customWidth="1"/>
    <col min="6" max="6" width="10.140625" style="70" customWidth="1" outlineLevel="1"/>
    <col min="7" max="7" width="13.7109375" style="70" customWidth="1" outlineLevel="1"/>
    <col min="8" max="8" width="12.85546875" customWidth="1"/>
    <col min="9" max="9" width="9.7109375" bestFit="1" customWidth="1"/>
    <col min="10" max="10" width="9.42578125" bestFit="1" customWidth="1"/>
    <col min="11" max="11" width="11.7109375" bestFit="1" customWidth="1"/>
    <col min="12" max="12" width="9.42578125" bestFit="1" customWidth="1"/>
    <col min="13" max="13" width="9.7109375" bestFit="1" customWidth="1"/>
    <col min="14" max="14" width="13.42578125" bestFit="1" customWidth="1"/>
    <col min="15" max="15" width="9.7109375" bestFit="1" customWidth="1"/>
  </cols>
  <sheetData>
    <row r="1" spans="1:15" ht="15">
      <c r="A1" s="10" t="s">
        <v>179</v>
      </c>
      <c r="B1" s="191"/>
      <c r="C1" s="19"/>
      <c r="D1" s="19"/>
    </row>
    <row r="2" spans="1:15">
      <c r="A2" s="4" t="s">
        <v>180</v>
      </c>
      <c r="B2" s="192"/>
      <c r="C2" s="19"/>
      <c r="D2" s="19"/>
    </row>
    <row r="3" spans="1:15" s="183" customFormat="1" ht="33" customHeight="1">
      <c r="B3" s="305" t="s">
        <v>2</v>
      </c>
      <c r="C3" s="302" t="s">
        <v>181</v>
      </c>
      <c r="D3" s="302"/>
      <c r="E3" s="303" t="s">
        <v>4</v>
      </c>
      <c r="F3" s="302" t="s">
        <v>182</v>
      </c>
      <c r="G3" s="302" t="s">
        <v>183</v>
      </c>
      <c r="H3" s="303" t="s">
        <v>184</v>
      </c>
      <c r="I3"/>
      <c r="J3"/>
      <c r="K3"/>
      <c r="L3"/>
      <c r="M3"/>
      <c r="N3"/>
      <c r="O3"/>
    </row>
    <row r="4" spans="1:15" ht="14.25" customHeight="1">
      <c r="B4" s="306"/>
      <c r="C4" s="134" t="s">
        <v>8</v>
      </c>
      <c r="D4" s="134"/>
      <c r="E4" s="307" t="s">
        <v>8</v>
      </c>
      <c r="F4" s="223" t="s">
        <v>8</v>
      </c>
      <c r="G4" s="223" t="s">
        <v>8</v>
      </c>
      <c r="H4" s="223" t="s">
        <v>8</v>
      </c>
    </row>
    <row r="5" spans="1:15" ht="13.5" customHeight="1">
      <c r="A5" s="3" t="s">
        <v>24</v>
      </c>
      <c r="B5" s="503">
        <v>54353</v>
      </c>
      <c r="C5" s="41">
        <v>3119120</v>
      </c>
      <c r="D5" s="12"/>
      <c r="E5" s="268">
        <f t="shared" ref="E5:E52" si="0">SUM(C5/B5)</f>
        <v>57.386344819973139</v>
      </c>
      <c r="F5" s="329">
        <v>138600</v>
      </c>
      <c r="G5" s="41">
        <v>58521</v>
      </c>
      <c r="H5" s="329">
        <f>F5+G5</f>
        <v>197121</v>
      </c>
    </row>
    <row r="6" spans="1:15" ht="13.5" customHeight="1">
      <c r="A6" s="3" t="s">
        <v>185</v>
      </c>
      <c r="B6" s="503">
        <v>30779</v>
      </c>
      <c r="C6" s="440">
        <v>1491952.21</v>
      </c>
      <c r="D6" s="12"/>
      <c r="E6" s="268">
        <f t="shared" si="0"/>
        <v>48.473056629520123</v>
      </c>
      <c r="F6" s="329">
        <v>78954</v>
      </c>
      <c r="G6" s="41">
        <v>59000</v>
      </c>
      <c r="H6" s="329">
        <f t="shared" ref="H6:H52" si="1">F6+G6</f>
        <v>137954</v>
      </c>
    </row>
    <row r="7" spans="1:15" ht="13.5" customHeight="1">
      <c r="A7" s="3" t="s">
        <v>26</v>
      </c>
      <c r="B7" s="503">
        <v>44628</v>
      </c>
      <c r="C7" s="440">
        <v>1748000</v>
      </c>
      <c r="D7" s="12"/>
      <c r="E7" s="268">
        <f t="shared" si="0"/>
        <v>39.168235188670792</v>
      </c>
      <c r="F7" s="329">
        <v>113801</v>
      </c>
      <c r="G7" s="41">
        <v>57669</v>
      </c>
      <c r="H7" s="329">
        <f t="shared" si="1"/>
        <v>171470</v>
      </c>
    </row>
    <row r="8" spans="1:15" ht="13.5" customHeight="1">
      <c r="A8" s="3" t="s">
        <v>28</v>
      </c>
      <c r="B8" s="503">
        <v>2338</v>
      </c>
      <c r="C8" s="440">
        <v>136080</v>
      </c>
      <c r="D8" s="12"/>
      <c r="E8" s="268">
        <f t="shared" si="0"/>
        <v>58.203592814371255</v>
      </c>
      <c r="F8" s="329">
        <v>49143</v>
      </c>
      <c r="G8" s="41">
        <v>18507</v>
      </c>
      <c r="H8" s="329">
        <f t="shared" si="1"/>
        <v>67650</v>
      </c>
    </row>
    <row r="9" spans="1:15" ht="13.5" customHeight="1">
      <c r="A9" s="3" t="s">
        <v>29</v>
      </c>
      <c r="B9" s="503">
        <v>43618</v>
      </c>
      <c r="C9" s="440">
        <v>1980191</v>
      </c>
      <c r="D9" s="12"/>
      <c r="E9" s="268">
        <f t="shared" si="0"/>
        <v>45.398482277958642</v>
      </c>
      <c r="F9" s="329">
        <v>150171</v>
      </c>
      <c r="G9" s="41">
        <v>18724</v>
      </c>
      <c r="H9" s="329">
        <f t="shared" si="1"/>
        <v>168895</v>
      </c>
    </row>
    <row r="10" spans="1:15" ht="13.5" customHeight="1">
      <c r="A10" s="3" t="s">
        <v>31</v>
      </c>
      <c r="B10" s="503">
        <v>178396</v>
      </c>
      <c r="C10" s="440">
        <v>4400313</v>
      </c>
      <c r="D10" s="12"/>
      <c r="E10" s="268">
        <f t="shared" si="0"/>
        <v>24.665984663333258</v>
      </c>
      <c r="F10" s="329">
        <v>454910</v>
      </c>
      <c r="G10" s="41">
        <v>56902</v>
      </c>
      <c r="H10" s="329">
        <f t="shared" si="1"/>
        <v>511812</v>
      </c>
    </row>
    <row r="11" spans="1:15" ht="13.5" customHeight="1">
      <c r="A11" s="3" t="s">
        <v>32</v>
      </c>
      <c r="B11" s="503">
        <v>34476</v>
      </c>
      <c r="C11" s="579">
        <v>1780141</v>
      </c>
      <c r="D11" s="19"/>
      <c r="E11" s="268">
        <f t="shared" si="0"/>
        <v>51.634209305023788</v>
      </c>
      <c r="F11" s="329">
        <v>102381</v>
      </c>
      <c r="G11" s="41">
        <v>45000</v>
      </c>
      <c r="H11" s="329">
        <f t="shared" si="1"/>
        <v>147381</v>
      </c>
    </row>
    <row r="12" spans="1:15" ht="13.5" customHeight="1">
      <c r="A12" s="3" t="s">
        <v>34</v>
      </c>
      <c r="B12" s="503">
        <v>12996</v>
      </c>
      <c r="C12" s="440">
        <v>879967.42</v>
      </c>
      <c r="D12" s="12"/>
      <c r="E12" s="268">
        <f t="shared" si="0"/>
        <v>67.710635580178518</v>
      </c>
      <c r="F12" s="329">
        <v>63659</v>
      </c>
      <c r="G12" s="41">
        <v>30000</v>
      </c>
      <c r="H12" s="329">
        <f t="shared" si="1"/>
        <v>93659</v>
      </c>
    </row>
    <row r="13" spans="1:15" ht="13.5" customHeight="1">
      <c r="A13" s="379" t="s">
        <v>36</v>
      </c>
      <c r="B13" s="503">
        <v>8750</v>
      </c>
      <c r="C13" s="440">
        <v>519879</v>
      </c>
      <c r="D13" s="12"/>
      <c r="E13" s="268">
        <f t="shared" si="0"/>
        <v>59.414742857142855</v>
      </c>
      <c r="F13" s="329">
        <v>62659</v>
      </c>
      <c r="G13" s="41">
        <v>20173</v>
      </c>
      <c r="H13" s="329">
        <f t="shared" si="1"/>
        <v>82832</v>
      </c>
    </row>
    <row r="14" spans="1:15" ht="13.5" customHeight="1">
      <c r="A14" s="3" t="s">
        <v>37</v>
      </c>
      <c r="B14" s="503">
        <v>374451</v>
      </c>
      <c r="C14" s="440">
        <v>10426775</v>
      </c>
      <c r="D14" s="12"/>
      <c r="E14" s="268">
        <f t="shared" si="0"/>
        <v>27.845499144080268</v>
      </c>
      <c r="F14" s="329">
        <v>995218</v>
      </c>
      <c r="G14" s="41">
        <v>17301</v>
      </c>
      <c r="H14" s="329">
        <f t="shared" si="1"/>
        <v>1012519</v>
      </c>
    </row>
    <row r="15" spans="1:15" ht="13.5" customHeight="1">
      <c r="A15" s="3" t="s">
        <v>38</v>
      </c>
      <c r="B15" s="503">
        <v>5972</v>
      </c>
      <c r="C15" s="440">
        <v>394533</v>
      </c>
      <c r="D15" s="12"/>
      <c r="E15" s="268">
        <f t="shared" si="0"/>
        <v>66.063797722705957</v>
      </c>
      <c r="F15" s="329">
        <v>56696</v>
      </c>
      <c r="G15" s="41">
        <v>18000</v>
      </c>
      <c r="H15" s="329">
        <f t="shared" si="1"/>
        <v>74696</v>
      </c>
    </row>
    <row r="16" spans="1:15" ht="13.5" customHeight="1">
      <c r="A16" s="3" t="s">
        <v>39</v>
      </c>
      <c r="B16" s="503">
        <v>7379</v>
      </c>
      <c r="C16" s="440">
        <v>446493</v>
      </c>
      <c r="D16" s="12"/>
      <c r="E16" s="268">
        <f t="shared" si="0"/>
        <v>60.508605502100558</v>
      </c>
      <c r="F16" s="329">
        <v>59781</v>
      </c>
      <c r="G16" s="41">
        <v>17556</v>
      </c>
      <c r="H16" s="329">
        <f t="shared" si="1"/>
        <v>77337</v>
      </c>
    </row>
    <row r="17" spans="1:8" ht="13.5" customHeight="1">
      <c r="A17" s="3" t="s">
        <v>41</v>
      </c>
      <c r="B17" s="503">
        <v>79118</v>
      </c>
      <c r="C17" s="440">
        <v>3094037.96</v>
      </c>
      <c r="D17" s="12"/>
      <c r="E17" s="268">
        <f t="shared" si="0"/>
        <v>39.106625041077884</v>
      </c>
      <c r="F17" s="329">
        <v>201751</v>
      </c>
      <c r="G17" s="41">
        <v>56212</v>
      </c>
      <c r="H17" s="329">
        <f t="shared" si="1"/>
        <v>257963</v>
      </c>
    </row>
    <row r="18" spans="1:8" ht="13.5" customHeight="1">
      <c r="A18" s="3" t="s">
        <v>42</v>
      </c>
      <c r="B18" s="503">
        <v>2580</v>
      </c>
      <c r="C18" s="440">
        <v>190207</v>
      </c>
      <c r="D18" s="12"/>
      <c r="E18" s="268">
        <f t="shared" si="0"/>
        <v>73.723643410852716</v>
      </c>
      <c r="F18" s="329">
        <v>47788</v>
      </c>
      <c r="G18" s="41">
        <v>20480</v>
      </c>
      <c r="H18" s="329">
        <f t="shared" si="1"/>
        <v>68268</v>
      </c>
    </row>
    <row r="19" spans="1:8" ht="13.5" customHeight="1">
      <c r="A19" s="3" t="s">
        <v>43</v>
      </c>
      <c r="B19" s="503">
        <v>2590</v>
      </c>
      <c r="C19" s="440">
        <v>329183</v>
      </c>
      <c r="D19" s="12"/>
      <c r="E19" s="268">
        <f t="shared" si="0"/>
        <v>127.0976833976834</v>
      </c>
      <c r="F19" s="329">
        <v>48293</v>
      </c>
      <c r="G19" s="41">
        <v>20000</v>
      </c>
      <c r="H19" s="329">
        <f t="shared" si="1"/>
        <v>68293</v>
      </c>
    </row>
    <row r="20" spans="1:8" ht="13.5" customHeight="1">
      <c r="A20" s="3" t="s">
        <v>45</v>
      </c>
      <c r="B20" s="503">
        <v>1611</v>
      </c>
      <c r="C20" s="440">
        <v>125000</v>
      </c>
      <c r="D20" s="12"/>
      <c r="E20" s="268">
        <f t="shared" si="0"/>
        <v>77.591558038485417</v>
      </c>
      <c r="F20" s="329">
        <v>49209</v>
      </c>
      <c r="G20" s="41">
        <v>19329</v>
      </c>
      <c r="H20" s="329">
        <f t="shared" si="1"/>
        <v>68538</v>
      </c>
    </row>
    <row r="21" spans="1:8" ht="13.5" customHeight="1">
      <c r="A21" s="3" t="s">
        <v>47</v>
      </c>
      <c r="B21" s="503">
        <v>17479</v>
      </c>
      <c r="C21" s="440">
        <v>612905</v>
      </c>
      <c r="D21" s="12"/>
      <c r="E21" s="268">
        <f t="shared" si="0"/>
        <v>35.065221122489845</v>
      </c>
      <c r="F21" s="329">
        <v>89002</v>
      </c>
      <c r="G21" s="41">
        <v>20000</v>
      </c>
      <c r="H21" s="329">
        <f t="shared" si="1"/>
        <v>109002</v>
      </c>
    </row>
    <row r="22" spans="1:8" ht="13.5" customHeight="1">
      <c r="A22" s="3" t="s">
        <v>49</v>
      </c>
      <c r="B22" s="503">
        <v>40612</v>
      </c>
      <c r="C22" s="440">
        <v>3129852</v>
      </c>
      <c r="D22" s="12"/>
      <c r="E22" s="268">
        <f t="shared" si="0"/>
        <v>77.067172264355364</v>
      </c>
      <c r="F22" s="329">
        <v>103561</v>
      </c>
      <c r="G22" s="41">
        <v>56902</v>
      </c>
      <c r="H22" s="329">
        <f t="shared" si="1"/>
        <v>160463</v>
      </c>
    </row>
    <row r="23" spans="1:8" ht="13.5" customHeight="1">
      <c r="A23" s="3" t="s">
        <v>50</v>
      </c>
      <c r="B23" s="503">
        <v>35081</v>
      </c>
      <c r="C23" s="440">
        <v>2110100</v>
      </c>
      <c r="D23" s="12"/>
      <c r="E23" s="268">
        <f t="shared" si="0"/>
        <v>60.149368604087684</v>
      </c>
      <c r="F23" s="329">
        <v>89456</v>
      </c>
      <c r="G23" s="41">
        <v>57669</v>
      </c>
      <c r="H23" s="329">
        <f t="shared" si="1"/>
        <v>147125</v>
      </c>
    </row>
    <row r="24" spans="1:8" ht="13.5" customHeight="1">
      <c r="A24" s="3" t="s">
        <v>51</v>
      </c>
      <c r="B24" s="503">
        <v>13634</v>
      </c>
      <c r="C24" s="440">
        <v>486273</v>
      </c>
      <c r="D24" s="12"/>
      <c r="E24" s="268">
        <f t="shared" si="0"/>
        <v>35.666202141704559</v>
      </c>
      <c r="F24" s="329">
        <v>74598</v>
      </c>
      <c r="G24" s="41">
        <v>17071</v>
      </c>
      <c r="H24" s="329">
        <f t="shared" si="1"/>
        <v>91669</v>
      </c>
    </row>
    <row r="25" spans="1:8" ht="13.5" customHeight="1">
      <c r="A25" s="3" t="s">
        <v>52</v>
      </c>
      <c r="B25" s="503">
        <v>101437</v>
      </c>
      <c r="C25" s="440">
        <v>4107832</v>
      </c>
      <c r="D25" s="12"/>
      <c r="E25" s="268">
        <f t="shared" si="0"/>
        <v>40.496386919960173</v>
      </c>
      <c r="F25" s="329">
        <v>258664</v>
      </c>
      <c r="G25" s="41">
        <v>56212</v>
      </c>
      <c r="H25" s="329">
        <f t="shared" si="1"/>
        <v>314876</v>
      </c>
    </row>
    <row r="26" spans="1:8" ht="13.5" customHeight="1">
      <c r="A26" s="3" t="s">
        <v>54</v>
      </c>
      <c r="B26" s="503">
        <v>170943</v>
      </c>
      <c r="C26" s="440">
        <v>6183300</v>
      </c>
      <c r="D26" s="12"/>
      <c r="E26" s="268">
        <f t="shared" si="0"/>
        <v>36.171706358259769</v>
      </c>
      <c r="F26" s="329">
        <v>435924</v>
      </c>
      <c r="G26" s="41">
        <v>60500</v>
      </c>
      <c r="H26" s="329">
        <f t="shared" si="1"/>
        <v>496424</v>
      </c>
    </row>
    <row r="27" spans="1:8" ht="13.5" customHeight="1">
      <c r="A27" s="3" t="s">
        <v>56</v>
      </c>
      <c r="B27" s="503">
        <v>96074</v>
      </c>
      <c r="C27" s="440">
        <v>4837264.63</v>
      </c>
      <c r="D27" s="12"/>
      <c r="E27" s="268">
        <f t="shared" si="0"/>
        <v>50.349362262422716</v>
      </c>
      <c r="F27" s="329">
        <v>282757</v>
      </c>
      <c r="G27" s="41">
        <v>17822</v>
      </c>
      <c r="H27" s="329">
        <f t="shared" si="1"/>
        <v>300579</v>
      </c>
    </row>
    <row r="28" spans="1:8" ht="13.5" customHeight="1">
      <c r="A28" s="580" t="s">
        <v>57</v>
      </c>
      <c r="B28" s="503">
        <v>377917</v>
      </c>
      <c r="C28" s="440">
        <v>18769861</v>
      </c>
      <c r="D28" s="12"/>
      <c r="E28" s="268">
        <f t="shared" si="0"/>
        <v>49.66662256527227</v>
      </c>
      <c r="F28" s="329">
        <v>963688</v>
      </c>
      <c r="G28" s="41">
        <v>60520</v>
      </c>
      <c r="H28" s="329">
        <f t="shared" si="1"/>
        <v>1024208</v>
      </c>
    </row>
    <row r="29" spans="1:8" ht="13.5" customHeight="1">
      <c r="A29" s="3" t="s">
        <v>58</v>
      </c>
      <c r="B29" s="503">
        <v>2799</v>
      </c>
      <c r="C29" s="440">
        <v>374830</v>
      </c>
      <c r="D29" s="12"/>
      <c r="E29" s="268">
        <f t="shared" si="0"/>
        <v>133.9156841729189</v>
      </c>
      <c r="F29" s="329">
        <v>21605</v>
      </c>
      <c r="G29" s="41">
        <v>45000</v>
      </c>
      <c r="H29" s="329">
        <f t="shared" si="1"/>
        <v>66605</v>
      </c>
    </row>
    <row r="30" spans="1:8" ht="13.5" customHeight="1">
      <c r="A30" s="3" t="s">
        <v>59</v>
      </c>
      <c r="B30" s="503">
        <v>343968</v>
      </c>
      <c r="C30" s="440">
        <v>11265670</v>
      </c>
      <c r="D30" s="12"/>
      <c r="E30" s="268">
        <f t="shared" si="0"/>
        <v>32.752087403479393</v>
      </c>
      <c r="F30" s="329">
        <v>877118</v>
      </c>
      <c r="G30" s="41">
        <v>58521</v>
      </c>
      <c r="H30" s="329">
        <f t="shared" si="1"/>
        <v>935639</v>
      </c>
    </row>
    <row r="31" spans="1:8" ht="13.5" customHeight="1">
      <c r="A31" s="3" t="s">
        <v>60</v>
      </c>
      <c r="B31" s="503">
        <v>59985</v>
      </c>
      <c r="C31" s="440">
        <v>1976489</v>
      </c>
      <c r="D31" s="12"/>
      <c r="E31" s="268">
        <f t="shared" si="0"/>
        <v>32.949720763524212</v>
      </c>
      <c r="F31" s="329">
        <v>152962</v>
      </c>
      <c r="G31" s="41">
        <v>62987</v>
      </c>
      <c r="H31" s="329">
        <f t="shared" si="1"/>
        <v>215949</v>
      </c>
    </row>
    <row r="32" spans="1:8" ht="13.5" customHeight="1">
      <c r="A32" s="3" t="s">
        <v>61</v>
      </c>
      <c r="B32" s="503">
        <v>51662</v>
      </c>
      <c r="C32" s="440">
        <v>2412536</v>
      </c>
      <c r="D32" s="12"/>
      <c r="E32" s="268">
        <f t="shared" si="0"/>
        <v>46.698463086988504</v>
      </c>
      <c r="F32" s="329">
        <v>131738</v>
      </c>
      <c r="G32" s="41">
        <v>64430</v>
      </c>
      <c r="H32" s="329">
        <f t="shared" si="1"/>
        <v>196168</v>
      </c>
    </row>
    <row r="33" spans="1:8" ht="13.5" customHeight="1">
      <c r="A33" s="3" t="s">
        <v>63</v>
      </c>
      <c r="B33" s="503">
        <v>4658</v>
      </c>
      <c r="C33" s="440">
        <v>387000</v>
      </c>
      <c r="D33" s="12"/>
      <c r="E33" s="268">
        <f t="shared" si="0"/>
        <v>83.082868183769861</v>
      </c>
      <c r="F33" s="329">
        <v>53398</v>
      </c>
      <c r="G33" s="41">
        <v>19000</v>
      </c>
      <c r="H33" s="329">
        <f t="shared" si="1"/>
        <v>72398</v>
      </c>
    </row>
    <row r="34" spans="1:8" ht="13.5" customHeight="1">
      <c r="A34" s="3" t="s">
        <v>65</v>
      </c>
      <c r="B34" s="503">
        <v>77277</v>
      </c>
      <c r="C34" s="440">
        <v>2651567</v>
      </c>
      <c r="D34" s="12"/>
      <c r="E34" s="268">
        <f t="shared" si="0"/>
        <v>34.312499191221193</v>
      </c>
      <c r="F34" s="329">
        <v>197056</v>
      </c>
      <c r="G34" s="41">
        <v>59468</v>
      </c>
      <c r="H34" s="329">
        <f t="shared" si="1"/>
        <v>256524</v>
      </c>
    </row>
    <row r="35" spans="1:8" ht="13.5" customHeight="1">
      <c r="A35" s="3" t="s">
        <v>66</v>
      </c>
      <c r="B35" s="503">
        <v>4341</v>
      </c>
      <c r="C35" s="440">
        <v>285782</v>
      </c>
      <c r="D35" s="12"/>
      <c r="E35" s="268">
        <f t="shared" si="0"/>
        <v>65.833218152499427</v>
      </c>
      <c r="F35" s="329">
        <v>52030</v>
      </c>
      <c r="G35" s="41">
        <v>17560</v>
      </c>
      <c r="H35" s="329">
        <f t="shared" si="1"/>
        <v>69590</v>
      </c>
    </row>
    <row r="36" spans="1:8" ht="13.5" customHeight="1">
      <c r="A36" s="3" t="s">
        <v>67</v>
      </c>
      <c r="B36" s="503">
        <v>3958</v>
      </c>
      <c r="C36" s="440">
        <v>300836</v>
      </c>
      <c r="D36" s="12"/>
      <c r="E36" s="268">
        <f t="shared" si="0"/>
        <v>76.00707427993936</v>
      </c>
      <c r="F36" s="329">
        <v>51523</v>
      </c>
      <c r="G36" s="41">
        <v>23000</v>
      </c>
      <c r="H36" s="329">
        <f t="shared" si="1"/>
        <v>74523</v>
      </c>
    </row>
    <row r="37" spans="1:8" ht="13.5" customHeight="1">
      <c r="A37" s="580" t="s">
        <v>68</v>
      </c>
      <c r="B37" s="503">
        <v>11235</v>
      </c>
      <c r="C37" s="440">
        <v>841138</v>
      </c>
      <c r="D37" s="12"/>
      <c r="E37" s="268">
        <f t="shared" si="0"/>
        <v>74.867645749888737</v>
      </c>
      <c r="F37" s="329">
        <v>71831</v>
      </c>
      <c r="G37" s="41">
        <v>18507</v>
      </c>
      <c r="H37" s="329">
        <f t="shared" si="1"/>
        <v>90338</v>
      </c>
    </row>
    <row r="38" spans="1:8" ht="13.5" customHeight="1">
      <c r="A38" s="379" t="s">
        <v>69</v>
      </c>
      <c r="B38" s="503">
        <v>12743</v>
      </c>
      <c r="C38" s="440">
        <v>425127</v>
      </c>
      <c r="D38" s="12"/>
      <c r="E38" s="268">
        <f t="shared" si="0"/>
        <v>33.361610295848699</v>
      </c>
      <c r="F38" s="329">
        <v>76586</v>
      </c>
      <c r="G38" s="41">
        <v>18896</v>
      </c>
      <c r="H38" s="329">
        <f t="shared" si="1"/>
        <v>95482</v>
      </c>
    </row>
    <row r="39" spans="1:8" ht="13.5" customHeight="1">
      <c r="A39" s="3" t="s">
        <v>70</v>
      </c>
      <c r="B39" s="503">
        <v>241521</v>
      </c>
      <c r="C39" s="440">
        <v>7748261</v>
      </c>
      <c r="D39" s="12"/>
      <c r="E39" s="268">
        <f t="shared" si="0"/>
        <v>32.081106818868754</v>
      </c>
      <c r="F39" s="329">
        <v>657346</v>
      </c>
      <c r="G39" s="41">
        <v>18000</v>
      </c>
      <c r="H39" s="329">
        <f t="shared" si="1"/>
        <v>675346</v>
      </c>
    </row>
    <row r="40" spans="1:8" ht="13.5" customHeight="1">
      <c r="A40" s="3" t="s">
        <v>71</v>
      </c>
      <c r="B40" s="503">
        <v>53719</v>
      </c>
      <c r="C40" s="440">
        <v>3169107</v>
      </c>
      <c r="D40" s="12"/>
      <c r="E40" s="268">
        <f t="shared" si="0"/>
        <v>58.994154768331505</v>
      </c>
      <c r="F40" s="329">
        <v>177948</v>
      </c>
      <c r="G40" s="41">
        <v>17556</v>
      </c>
      <c r="H40" s="329">
        <f t="shared" si="1"/>
        <v>195504</v>
      </c>
    </row>
    <row r="41" spans="1:8" ht="13.5" customHeight="1">
      <c r="A41" s="3" t="s">
        <v>72</v>
      </c>
      <c r="B41" s="503">
        <v>9423</v>
      </c>
      <c r="C41" s="440">
        <v>238242</v>
      </c>
      <c r="D41" s="12"/>
      <c r="E41" s="268">
        <f t="shared" si="0"/>
        <v>25.283030881884748</v>
      </c>
      <c r="F41" s="329">
        <v>64396</v>
      </c>
      <c r="G41" s="41">
        <v>17301</v>
      </c>
      <c r="H41" s="329">
        <f t="shared" si="1"/>
        <v>81697</v>
      </c>
    </row>
    <row r="42" spans="1:8" ht="13.5" customHeight="1">
      <c r="A42" s="379" t="s">
        <v>73</v>
      </c>
      <c r="B42" s="503">
        <v>9084</v>
      </c>
      <c r="C42" s="440">
        <v>543534</v>
      </c>
      <c r="D42" s="12"/>
      <c r="E42" s="268">
        <f t="shared" si="0"/>
        <v>59.834214002642007</v>
      </c>
      <c r="F42" s="329">
        <v>62833</v>
      </c>
      <c r="G42" s="41">
        <v>18000</v>
      </c>
      <c r="H42" s="329">
        <f t="shared" si="1"/>
        <v>80833</v>
      </c>
    </row>
    <row r="43" spans="1:8" ht="13.5" customHeight="1">
      <c r="A43" s="3" t="s">
        <v>74</v>
      </c>
      <c r="B43" s="503">
        <v>38473</v>
      </c>
      <c r="C43" s="440">
        <v>1935088</v>
      </c>
      <c r="D43" s="12"/>
      <c r="E43" s="268">
        <f t="shared" si="0"/>
        <v>50.297299404777377</v>
      </c>
      <c r="F43" s="329">
        <v>128626</v>
      </c>
      <c r="G43" s="41">
        <v>30000</v>
      </c>
      <c r="H43" s="329">
        <f t="shared" si="1"/>
        <v>158626</v>
      </c>
    </row>
    <row r="44" spans="1:8" ht="13.5" customHeight="1">
      <c r="A44" s="3" t="s">
        <v>75</v>
      </c>
      <c r="B44" s="503">
        <v>211695</v>
      </c>
      <c r="C44" s="440">
        <v>8841297</v>
      </c>
      <c r="D44" s="12"/>
      <c r="E44" s="268">
        <f t="shared" si="0"/>
        <v>41.764316587543398</v>
      </c>
      <c r="F44" s="329">
        <v>539823</v>
      </c>
      <c r="G44" s="41">
        <v>64430</v>
      </c>
      <c r="H44" s="329">
        <f t="shared" si="1"/>
        <v>604253</v>
      </c>
    </row>
    <row r="45" spans="1:8" ht="13.5" customHeight="1">
      <c r="A45" s="3" t="s">
        <v>76</v>
      </c>
      <c r="B45" s="503">
        <v>12437</v>
      </c>
      <c r="C45" s="440">
        <v>589596</v>
      </c>
      <c r="D45" s="12"/>
      <c r="E45" s="268">
        <f t="shared" si="0"/>
        <v>47.406609310927074</v>
      </c>
      <c r="F45" s="329">
        <v>74803</v>
      </c>
      <c r="G45" s="41">
        <v>18600</v>
      </c>
      <c r="H45" s="329">
        <f t="shared" si="1"/>
        <v>93403</v>
      </c>
    </row>
    <row r="46" spans="1:8" ht="13.5" customHeight="1">
      <c r="A46" s="379" t="s">
        <v>77</v>
      </c>
      <c r="B46" s="503">
        <v>9906</v>
      </c>
      <c r="C46" s="440">
        <v>313469</v>
      </c>
      <c r="D46" s="12"/>
      <c r="E46" s="268">
        <f t="shared" si="0"/>
        <v>31.644356955380577</v>
      </c>
      <c r="F46" s="329">
        <v>68442</v>
      </c>
      <c r="G46" s="41">
        <v>18507</v>
      </c>
      <c r="H46" s="329">
        <f t="shared" si="1"/>
        <v>86949</v>
      </c>
    </row>
    <row r="47" spans="1:8" ht="13.5" customHeight="1">
      <c r="A47" s="3" t="s">
        <v>78</v>
      </c>
      <c r="B47" s="503">
        <v>159471</v>
      </c>
      <c r="C47" s="440">
        <v>6855560</v>
      </c>
      <c r="D47" s="12"/>
      <c r="E47" s="268">
        <f t="shared" si="0"/>
        <v>42.989383649691796</v>
      </c>
      <c r="F47" s="329">
        <v>438333</v>
      </c>
      <c r="G47" s="41">
        <v>24530</v>
      </c>
      <c r="H47" s="329">
        <f t="shared" si="1"/>
        <v>462863</v>
      </c>
    </row>
    <row r="48" spans="1:8" ht="13.5" customHeight="1">
      <c r="A48" s="3" t="s">
        <v>79</v>
      </c>
      <c r="B48" s="503">
        <v>4239</v>
      </c>
      <c r="C48" s="440">
        <v>396366</v>
      </c>
      <c r="D48" s="12"/>
      <c r="E48" s="268">
        <f t="shared" si="0"/>
        <v>93.504600141542824</v>
      </c>
      <c r="F48" s="329">
        <v>54409</v>
      </c>
      <c r="G48" s="41">
        <v>19388</v>
      </c>
      <c r="H48" s="329">
        <f t="shared" si="1"/>
        <v>73797</v>
      </c>
    </row>
    <row r="49" spans="1:8" ht="13.5" customHeight="1">
      <c r="A49" s="3" t="s">
        <v>80</v>
      </c>
      <c r="B49" s="503">
        <v>8871</v>
      </c>
      <c r="C49" s="41">
        <v>623174</v>
      </c>
      <c r="D49" s="12"/>
      <c r="E49" s="268">
        <f t="shared" si="0"/>
        <v>70.248450005636343</v>
      </c>
      <c r="F49" s="329">
        <v>60608</v>
      </c>
      <c r="G49" s="41">
        <v>25000</v>
      </c>
      <c r="H49" s="329">
        <f t="shared" si="1"/>
        <v>85608</v>
      </c>
    </row>
    <row r="50" spans="1:8" ht="13.5" customHeight="1">
      <c r="A50" s="3" t="s">
        <v>81</v>
      </c>
      <c r="B50" s="503">
        <v>31132</v>
      </c>
      <c r="C50" s="41">
        <v>2266889</v>
      </c>
      <c r="D50" s="12"/>
      <c r="E50" s="268">
        <f t="shared" si="0"/>
        <v>72.815398946421695</v>
      </c>
      <c r="F50" s="329">
        <v>114406</v>
      </c>
      <c r="G50" s="41">
        <v>25500</v>
      </c>
      <c r="H50" s="329">
        <f t="shared" si="1"/>
        <v>139906</v>
      </c>
    </row>
    <row r="51" spans="1:8" ht="13.5" customHeight="1">
      <c r="A51" s="3" t="s">
        <v>82</v>
      </c>
      <c r="B51" s="503">
        <v>10764</v>
      </c>
      <c r="C51" s="41">
        <v>793353</v>
      </c>
      <c r="D51" s="12"/>
      <c r="E51" s="268">
        <f t="shared" si="0"/>
        <v>73.704292084726873</v>
      </c>
      <c r="F51" s="329">
        <v>67317</v>
      </c>
      <c r="G51" s="41">
        <v>17800</v>
      </c>
      <c r="H51" s="329">
        <f t="shared" si="1"/>
        <v>85117</v>
      </c>
    </row>
    <row r="52" spans="1:8">
      <c r="A52" s="3" t="s">
        <v>83</v>
      </c>
      <c r="B52" s="503">
        <v>27029</v>
      </c>
      <c r="C52" s="41">
        <v>1400283</v>
      </c>
      <c r="D52" s="12"/>
      <c r="E52" s="268">
        <f t="shared" si="0"/>
        <v>51.806689111694844</v>
      </c>
      <c r="F52" s="329">
        <v>101745</v>
      </c>
      <c r="G52" s="41">
        <v>26647</v>
      </c>
      <c r="H52" s="329">
        <f t="shared" si="1"/>
        <v>128392</v>
      </c>
    </row>
    <row r="53" spans="1:8">
      <c r="A53" s="3"/>
      <c r="B53" s="276"/>
      <c r="C53" s="12"/>
      <c r="D53" s="12"/>
      <c r="E53" s="13"/>
      <c r="F53" s="256"/>
      <c r="G53" s="12"/>
      <c r="H53" s="256"/>
    </row>
    <row r="54" spans="1:8">
      <c r="A54" s="3"/>
      <c r="B54" s="276"/>
      <c r="C54" s="12"/>
      <c r="D54" s="12"/>
      <c r="E54" s="13"/>
      <c r="F54" s="256"/>
      <c r="G54" s="12"/>
      <c r="H54" s="256"/>
    </row>
    <row r="55" spans="1:8">
      <c r="A55" s="6"/>
      <c r="B55" s="276"/>
      <c r="C55" s="12"/>
      <c r="D55" s="12"/>
      <c r="E55" s="13"/>
      <c r="F55" s="256"/>
      <c r="G55" s="12"/>
      <c r="H55" s="256"/>
    </row>
    <row r="56" spans="1:8">
      <c r="A56" s="3"/>
      <c r="B56" s="41"/>
      <c r="C56" s="13"/>
      <c r="D56" s="13"/>
      <c r="E56" s="135"/>
    </row>
    <row r="57" spans="1:8">
      <c r="A57" s="3"/>
      <c r="B57" s="41"/>
      <c r="C57" s="13"/>
      <c r="D57" s="13"/>
      <c r="E57" s="135"/>
    </row>
    <row r="58" spans="1:8">
      <c r="A58" s="3"/>
      <c r="B58" s="41"/>
      <c r="C58" s="145"/>
      <c r="D58" s="145"/>
      <c r="E58" s="135"/>
    </row>
    <row r="59" spans="1:8">
      <c r="A59" s="6"/>
      <c r="B59" s="41"/>
      <c r="C59" s="145"/>
      <c r="D59" s="145"/>
      <c r="E59" s="135"/>
    </row>
    <row r="60" spans="1:8">
      <c r="A60" s="3"/>
      <c r="B60" s="41"/>
      <c r="C60" s="145"/>
      <c r="D60" s="145"/>
      <c r="E60" s="135"/>
    </row>
    <row r="61" spans="1:8">
      <c r="A61" s="3"/>
      <c r="B61" s="41"/>
      <c r="C61" s="145"/>
      <c r="D61" s="145"/>
      <c r="E61" s="135"/>
    </row>
    <row r="62" spans="1:8">
      <c r="A62" s="6"/>
      <c r="B62" s="41"/>
      <c r="C62" s="145"/>
      <c r="D62" s="145"/>
      <c r="E62" s="135"/>
    </row>
    <row r="63" spans="1:8">
      <c r="A63" s="6"/>
      <c r="B63" s="41"/>
      <c r="C63" s="145"/>
      <c r="D63" s="145"/>
      <c r="E63" s="135"/>
    </row>
    <row r="64" spans="1:8">
      <c r="A64" s="3"/>
      <c r="B64" s="41"/>
      <c r="C64" s="145"/>
      <c r="D64" s="145"/>
      <c r="E64" s="135"/>
    </row>
    <row r="65" spans="1:5">
      <c r="A65" s="6"/>
      <c r="B65" s="41"/>
      <c r="C65" s="145"/>
      <c r="D65" s="145"/>
      <c r="E65" s="135"/>
    </row>
    <row r="66" spans="1:5">
      <c r="A66" s="6"/>
      <c r="B66" s="41"/>
      <c r="C66" s="145"/>
      <c r="D66" s="145"/>
      <c r="E66" s="135"/>
    </row>
    <row r="67" spans="1:5">
      <c r="A67" s="3"/>
      <c r="B67" s="41"/>
      <c r="C67" s="145"/>
      <c r="D67" s="145"/>
      <c r="E67" s="135"/>
    </row>
    <row r="68" spans="1:5">
      <c r="A68" s="3"/>
      <c r="B68" s="41"/>
      <c r="C68" s="145"/>
      <c r="D68" s="145"/>
      <c r="E68" s="135"/>
    </row>
    <row r="69" spans="1:5">
      <c r="A69" s="3"/>
      <c r="B69" s="41"/>
      <c r="C69" s="145"/>
      <c r="D69" s="145"/>
      <c r="E69" s="135"/>
    </row>
    <row r="70" spans="1:5">
      <c r="A70" s="3"/>
      <c r="B70" s="41"/>
      <c r="C70" s="145"/>
      <c r="D70" s="145"/>
      <c r="E70" s="135"/>
    </row>
    <row r="71" spans="1:5">
      <c r="A71" s="6"/>
      <c r="B71" s="41"/>
      <c r="C71" s="145"/>
      <c r="D71" s="145"/>
      <c r="E71" s="135"/>
    </row>
    <row r="72" spans="1:5">
      <c r="A72" s="6"/>
      <c r="B72" s="41"/>
      <c r="C72" s="145"/>
      <c r="D72" s="145"/>
      <c r="E72" s="135"/>
    </row>
    <row r="73" spans="1:5">
      <c r="A73" s="6"/>
      <c r="B73" s="41"/>
      <c r="C73" s="145"/>
      <c r="D73" s="145"/>
      <c r="E73" s="135"/>
    </row>
    <row r="74" spans="1:5">
      <c r="A74" s="3"/>
      <c r="B74" s="41"/>
      <c r="C74" s="145"/>
      <c r="D74" s="145"/>
      <c r="E74" s="135"/>
    </row>
    <row r="75" spans="1:5">
      <c r="A75" s="3"/>
      <c r="B75" s="41"/>
      <c r="C75" s="145"/>
      <c r="D75" s="145"/>
      <c r="E75" s="135"/>
    </row>
    <row r="76" spans="1:5">
      <c r="A76" s="6"/>
      <c r="B76" s="41"/>
      <c r="C76" s="145"/>
      <c r="D76" s="145"/>
      <c r="E76" s="135"/>
    </row>
    <row r="77" spans="1:5">
      <c r="A77" s="6"/>
      <c r="B77" s="41"/>
      <c r="C77" s="145"/>
      <c r="D77" s="145"/>
      <c r="E77" s="135"/>
    </row>
    <row r="78" spans="1:5">
      <c r="A78" s="3"/>
      <c r="B78" s="41"/>
      <c r="C78" s="145"/>
      <c r="D78" s="145"/>
      <c r="E78" s="135"/>
    </row>
    <row r="79" spans="1:5">
      <c r="A79" s="6"/>
      <c r="B79" s="41"/>
      <c r="C79" s="145"/>
      <c r="D79" s="145"/>
      <c r="E79" s="135"/>
    </row>
    <row r="80" spans="1:5">
      <c r="A80" s="3"/>
      <c r="B80" s="41"/>
      <c r="C80" s="145"/>
      <c r="D80" s="145"/>
      <c r="E80" s="135"/>
    </row>
    <row r="81" spans="1:5">
      <c r="A81" s="3"/>
      <c r="B81" s="41"/>
      <c r="C81" s="145"/>
      <c r="D81" s="145"/>
      <c r="E81" s="135"/>
    </row>
    <row r="82" spans="1:5">
      <c r="A82" s="6"/>
      <c r="B82" s="41"/>
      <c r="C82" s="145"/>
      <c r="D82" s="145"/>
      <c r="E82" s="135"/>
    </row>
    <row r="83" spans="1:5">
      <c r="A83" s="3"/>
      <c r="B83" s="41"/>
      <c r="C83" s="145"/>
      <c r="D83" s="145"/>
      <c r="E83" s="135"/>
    </row>
    <row r="84" spans="1:5">
      <c r="A84" s="3"/>
      <c r="B84" s="41"/>
      <c r="C84" s="145"/>
      <c r="D84" s="145"/>
      <c r="E84" s="135"/>
    </row>
    <row r="85" spans="1:5">
      <c r="A85" s="6"/>
      <c r="B85" s="41"/>
      <c r="C85" s="145"/>
      <c r="D85" s="145"/>
      <c r="E85" s="135"/>
    </row>
    <row r="86" spans="1:5">
      <c r="A86" s="3"/>
      <c r="B86" s="41"/>
      <c r="C86" s="145"/>
      <c r="D86" s="145"/>
      <c r="E86" s="114"/>
    </row>
    <row r="87" spans="1:5">
      <c r="A87" s="6"/>
      <c r="B87" s="41"/>
      <c r="C87" s="145"/>
      <c r="D87" s="145"/>
      <c r="E87" s="114"/>
    </row>
    <row r="88" spans="1:5">
      <c r="A88" s="6"/>
      <c r="B88" s="41"/>
      <c r="C88" s="145"/>
      <c r="D88" s="145"/>
      <c r="E88" s="114"/>
    </row>
    <row r="89" spans="1:5">
      <c r="A89" s="3"/>
      <c r="B89" s="41"/>
      <c r="C89" s="145"/>
      <c r="D89" s="145"/>
      <c r="E89" s="114"/>
    </row>
    <row r="90" spans="1:5">
      <c r="A90" s="3"/>
      <c r="B90" s="41"/>
      <c r="C90" s="145"/>
      <c r="D90" s="145"/>
      <c r="E90" s="114"/>
    </row>
    <row r="91" spans="1:5">
      <c r="A91" s="6"/>
      <c r="B91" s="41"/>
      <c r="C91" s="145"/>
      <c r="D91" s="145"/>
      <c r="E91" s="114"/>
    </row>
    <row r="92" spans="1:5">
      <c r="A92" s="3"/>
      <c r="B92" s="41"/>
      <c r="C92" s="145"/>
      <c r="D92" s="145"/>
      <c r="E92" s="114"/>
    </row>
    <row r="93" spans="1:5">
      <c r="A93" s="3"/>
      <c r="B93" s="41"/>
      <c r="C93" s="145"/>
      <c r="D93" s="145"/>
      <c r="E93" s="114"/>
    </row>
    <row r="94" spans="1:5">
      <c r="A94" s="3"/>
      <c r="B94" s="41"/>
      <c r="C94" s="145"/>
      <c r="D94" s="145"/>
      <c r="E94" s="114"/>
    </row>
    <row r="95" spans="1:5">
      <c r="A95" s="3"/>
      <c r="B95" s="41"/>
      <c r="C95" s="145"/>
      <c r="D95" s="145"/>
      <c r="E95" s="114"/>
    </row>
    <row r="96" spans="1:5">
      <c r="A96" s="3"/>
      <c r="B96" s="41"/>
      <c r="C96" s="145"/>
      <c r="D96" s="145"/>
      <c r="E96" s="114"/>
    </row>
    <row r="97" spans="1:5">
      <c r="A97" s="3"/>
      <c r="B97" s="41"/>
      <c r="C97" s="145"/>
      <c r="D97" s="145"/>
      <c r="E97" s="114"/>
    </row>
    <row r="98" spans="1:5">
      <c r="A98" s="3"/>
      <c r="B98" s="41"/>
      <c r="C98" s="145"/>
      <c r="D98" s="145"/>
      <c r="E98" s="114"/>
    </row>
    <row r="99" spans="1:5">
      <c r="A99" s="3"/>
      <c r="B99" s="41"/>
      <c r="C99" s="145"/>
      <c r="D99" s="145"/>
      <c r="E99" s="114"/>
    </row>
    <row r="100" spans="1:5">
      <c r="A100" s="3"/>
      <c r="B100" s="41"/>
      <c r="C100" s="145"/>
      <c r="D100" s="145"/>
      <c r="E100" s="114"/>
    </row>
    <row r="101" spans="1:5">
      <c r="A101" s="3"/>
      <c r="B101" s="41"/>
      <c r="C101" s="145"/>
      <c r="D101" s="145"/>
      <c r="E101" s="114"/>
    </row>
    <row r="102" spans="1:5">
      <c r="A102" s="6"/>
      <c r="B102" s="41"/>
      <c r="C102" s="145"/>
      <c r="D102" s="145"/>
      <c r="E102" s="114"/>
    </row>
    <row r="103" spans="1:5">
      <c r="A103" s="6"/>
      <c r="B103" s="41"/>
      <c r="C103" s="145"/>
      <c r="D103" s="145"/>
      <c r="E103" s="114"/>
    </row>
    <row r="104" spans="1:5">
      <c r="A104" s="3"/>
      <c r="B104" s="41"/>
      <c r="C104" s="145"/>
      <c r="D104" s="145"/>
      <c r="E104" s="114"/>
    </row>
    <row r="105" spans="1:5">
      <c r="A105" s="3"/>
      <c r="B105" s="41"/>
      <c r="C105" s="145"/>
      <c r="D105" s="145"/>
      <c r="E105" s="114"/>
    </row>
    <row r="106" spans="1:5">
      <c r="A106" s="3"/>
      <c r="B106" s="41"/>
      <c r="C106" s="145"/>
      <c r="D106" s="145"/>
      <c r="E106" s="114"/>
    </row>
    <row r="107" spans="1:5">
      <c r="A107" s="3"/>
      <c r="B107" s="41"/>
      <c r="C107" s="145"/>
      <c r="D107" s="145"/>
      <c r="E107" s="114"/>
    </row>
    <row r="108" spans="1:5">
      <c r="A108" s="6"/>
      <c r="B108" s="41"/>
      <c r="C108" s="145"/>
      <c r="D108" s="145"/>
      <c r="E108" s="114"/>
    </row>
    <row r="109" spans="1:5">
      <c r="A109" s="3"/>
      <c r="B109" s="41"/>
      <c r="C109" s="145"/>
      <c r="D109" s="145"/>
      <c r="E109" s="114"/>
    </row>
    <row r="110" spans="1:5">
      <c r="A110" s="6"/>
      <c r="B110" s="41"/>
      <c r="C110" s="145"/>
      <c r="D110" s="145"/>
      <c r="E110" s="114"/>
    </row>
    <row r="111" spans="1:5">
      <c r="A111" s="6"/>
      <c r="B111" s="41"/>
      <c r="C111" s="145"/>
      <c r="D111" s="145"/>
      <c r="E111" s="114"/>
    </row>
    <row r="112" spans="1:5">
      <c r="A112" s="3"/>
      <c r="B112" s="41"/>
      <c r="C112" s="145"/>
      <c r="D112" s="145"/>
      <c r="E112" s="114"/>
    </row>
    <row r="113" spans="1:5">
      <c r="A113" s="3"/>
      <c r="B113" s="41"/>
      <c r="C113" s="145"/>
      <c r="D113" s="145"/>
      <c r="E113" s="114"/>
    </row>
    <row r="114" spans="1:5">
      <c r="A114" s="6"/>
      <c r="B114" s="41"/>
      <c r="C114" s="145"/>
      <c r="D114" s="145"/>
      <c r="E114" s="114"/>
    </row>
    <row r="115" spans="1:5">
      <c r="A115" s="3"/>
      <c r="B115" s="41"/>
      <c r="C115" s="145"/>
      <c r="D115" s="145"/>
      <c r="E115" s="114"/>
    </row>
    <row r="116" spans="1:5">
      <c r="A116" s="6"/>
      <c r="B116" s="41"/>
      <c r="C116" s="145"/>
      <c r="D116" s="145"/>
      <c r="E116" s="114"/>
    </row>
    <row r="117" spans="1:5">
      <c r="A117" s="3"/>
      <c r="B117" s="41"/>
      <c r="C117" s="145"/>
      <c r="D117" s="145"/>
      <c r="E117" s="114"/>
    </row>
    <row r="118" spans="1:5">
      <c r="A118" s="6"/>
      <c r="B118" s="41"/>
      <c r="C118" s="145"/>
      <c r="D118" s="145"/>
      <c r="E118" s="114"/>
    </row>
    <row r="119" spans="1:5">
      <c r="A119" s="6"/>
      <c r="B119" s="41"/>
      <c r="C119" s="145"/>
      <c r="D119" s="145"/>
      <c r="E119" s="114"/>
    </row>
    <row r="120" spans="1:5">
      <c r="A120" s="3"/>
      <c r="B120" s="41"/>
      <c r="C120" s="145"/>
      <c r="D120" s="145"/>
      <c r="E120" s="114"/>
    </row>
    <row r="121" spans="1:5">
      <c r="A121" s="3"/>
      <c r="B121" s="41"/>
      <c r="C121" s="145"/>
      <c r="D121" s="145"/>
      <c r="E121" s="114"/>
    </row>
    <row r="122" spans="1:5">
      <c r="A122" s="3"/>
      <c r="B122" s="41"/>
      <c r="C122" s="145"/>
      <c r="D122" s="145"/>
      <c r="E122" s="114"/>
    </row>
    <row r="123" spans="1:5">
      <c r="A123" s="6"/>
      <c r="B123" s="41"/>
      <c r="C123" s="145"/>
      <c r="D123" s="145"/>
      <c r="E123" s="114"/>
    </row>
    <row r="124" spans="1:5">
      <c r="A124" s="3"/>
      <c r="B124" s="41"/>
      <c r="C124" s="145"/>
      <c r="D124" s="145"/>
      <c r="E124" s="114"/>
    </row>
    <row r="125" spans="1:5">
      <c r="A125" s="3"/>
      <c r="B125" s="41"/>
      <c r="C125" s="145"/>
      <c r="D125" s="145"/>
      <c r="E125" s="114"/>
    </row>
    <row r="126" spans="1:5">
      <c r="A126" s="3"/>
      <c r="B126" s="41"/>
      <c r="C126" s="145"/>
      <c r="D126" s="145"/>
      <c r="E126" s="114"/>
    </row>
    <row r="127" spans="1:5">
      <c r="A127" s="6"/>
      <c r="B127" s="41"/>
      <c r="C127" s="145"/>
      <c r="D127" s="145"/>
      <c r="E127" s="114"/>
    </row>
    <row r="128" spans="1:5">
      <c r="A128" s="6"/>
      <c r="B128" s="41"/>
      <c r="C128" s="145"/>
      <c r="D128" s="145"/>
      <c r="E128" s="114"/>
    </row>
    <row r="129" spans="1:5">
      <c r="A129" s="6"/>
      <c r="B129" s="41"/>
      <c r="C129" s="145"/>
      <c r="D129" s="145"/>
      <c r="E129" s="114"/>
    </row>
    <row r="130" spans="1:5">
      <c r="A130" s="6"/>
      <c r="B130" s="41"/>
      <c r="C130" s="145"/>
      <c r="D130" s="145"/>
      <c r="E130" s="114"/>
    </row>
    <row r="131" spans="1:5">
      <c r="A131" s="3"/>
      <c r="B131" s="41"/>
      <c r="C131" s="145"/>
      <c r="D131" s="145"/>
      <c r="E131" s="114"/>
    </row>
    <row r="132" spans="1:5">
      <c r="A132" s="3"/>
      <c r="B132" s="41"/>
      <c r="C132" s="145"/>
      <c r="D132" s="145"/>
      <c r="E132" s="114"/>
    </row>
    <row r="133" spans="1:5">
      <c r="A133" s="3"/>
      <c r="B133" s="41"/>
      <c r="C133" s="145"/>
      <c r="D133" s="145"/>
      <c r="E133" s="114"/>
    </row>
    <row r="134" spans="1:5">
      <c r="A134" s="3"/>
      <c r="B134" s="41"/>
      <c r="C134" s="145"/>
      <c r="D134" s="145"/>
      <c r="E134" s="114"/>
    </row>
    <row r="135" spans="1:5">
      <c r="A135" s="3"/>
      <c r="B135" s="41"/>
      <c r="C135" s="145"/>
      <c r="D135" s="145"/>
      <c r="E135" s="114"/>
    </row>
    <row r="136" spans="1:5">
      <c r="A136" s="3"/>
      <c r="B136" s="41"/>
      <c r="C136" s="145"/>
      <c r="D136" s="145"/>
      <c r="E136" s="114"/>
    </row>
    <row r="137" spans="1:5">
      <c r="A137" s="3"/>
      <c r="B137" s="41"/>
      <c r="C137" s="145"/>
      <c r="D137" s="145"/>
      <c r="E137" s="114"/>
    </row>
    <row r="138" spans="1:5">
      <c r="A138" s="3"/>
      <c r="B138" s="41"/>
      <c r="C138" s="145"/>
      <c r="D138" s="145"/>
      <c r="E138" s="114"/>
    </row>
    <row r="139" spans="1:5">
      <c r="A139" s="3"/>
      <c r="B139" s="41"/>
      <c r="C139" s="145"/>
      <c r="D139" s="145"/>
      <c r="E139" s="114"/>
    </row>
    <row r="140" spans="1:5">
      <c r="A140" s="3"/>
      <c r="B140" s="41"/>
      <c r="C140" s="145"/>
      <c r="D140" s="145"/>
      <c r="E140" s="114"/>
    </row>
    <row r="141" spans="1:5">
      <c r="A141" s="3"/>
      <c r="B141" s="41"/>
      <c r="C141" s="145"/>
      <c r="D141" s="145"/>
      <c r="E141" s="114"/>
    </row>
    <row r="142" spans="1:5">
      <c r="A142" s="3"/>
      <c r="B142" s="41"/>
      <c r="C142" s="145"/>
      <c r="D142" s="145"/>
      <c r="E142" s="114"/>
    </row>
    <row r="143" spans="1:5">
      <c r="A143" s="3"/>
      <c r="B143" s="41"/>
      <c r="C143" s="145"/>
      <c r="D143" s="145"/>
      <c r="E143" s="114"/>
    </row>
    <row r="144" spans="1:5">
      <c r="A144" s="3"/>
      <c r="B144" s="41"/>
      <c r="C144" s="145"/>
      <c r="D144" s="145"/>
      <c r="E144" s="114"/>
    </row>
    <row r="145" spans="1:7">
      <c r="A145" s="6"/>
      <c r="B145" s="41"/>
      <c r="C145" s="145"/>
      <c r="D145" s="145"/>
      <c r="E145" s="114"/>
    </row>
    <row r="146" spans="1:7">
      <c r="A146" s="6"/>
      <c r="B146" s="41"/>
      <c r="C146" s="145"/>
      <c r="D146" s="145"/>
      <c r="E146" s="114"/>
    </row>
    <row r="147" spans="1:7">
      <c r="A147" s="3"/>
      <c r="B147" s="41"/>
      <c r="C147" s="145"/>
      <c r="D147" s="145"/>
      <c r="E147" s="114"/>
    </row>
    <row r="148" spans="1:7">
      <c r="A148" s="3"/>
      <c r="B148" s="41"/>
      <c r="C148" s="145"/>
      <c r="D148" s="145"/>
      <c r="E148" s="114"/>
    </row>
    <row r="149" spans="1:7">
      <c r="A149" s="3"/>
      <c r="B149" s="41"/>
      <c r="C149" s="145"/>
      <c r="D149" s="145"/>
      <c r="E149" s="114"/>
    </row>
    <row r="150" spans="1:7">
      <c r="A150" s="6"/>
      <c r="B150" s="41"/>
      <c r="C150" s="145"/>
      <c r="D150" s="145"/>
      <c r="E150" s="114"/>
    </row>
    <row r="151" spans="1:7">
      <c r="A151" s="3"/>
      <c r="B151" s="41"/>
      <c r="C151" s="145"/>
      <c r="D151" s="145"/>
      <c r="E151" s="114"/>
    </row>
    <row r="152" spans="1:7">
      <c r="A152" s="6"/>
      <c r="B152" s="41"/>
      <c r="C152" s="145"/>
      <c r="D152" s="145"/>
      <c r="E152" s="114"/>
    </row>
    <row r="153" spans="1:7">
      <c r="A153" s="6"/>
      <c r="B153" s="41"/>
      <c r="C153" s="145"/>
      <c r="D153" s="145"/>
      <c r="E153" s="114"/>
    </row>
    <row r="154" spans="1:7">
      <c r="A154" s="6"/>
      <c r="B154" s="41"/>
      <c r="C154" s="145"/>
      <c r="D154" s="145"/>
      <c r="E154" s="114"/>
    </row>
    <row r="155" spans="1:7">
      <c r="A155" s="6"/>
      <c r="B155" s="41"/>
      <c r="C155" s="145"/>
      <c r="D155" s="145"/>
      <c r="E155" s="114"/>
    </row>
    <row r="156" spans="1:7">
      <c r="A156" s="3"/>
      <c r="B156" s="41"/>
      <c r="C156" s="145"/>
      <c r="D156" s="145"/>
      <c r="E156" s="114"/>
    </row>
    <row r="157" spans="1:7">
      <c r="A157" s="3"/>
      <c r="B157" s="41"/>
      <c r="C157" s="145"/>
      <c r="D157" s="145"/>
      <c r="E157" s="114"/>
    </row>
    <row r="158" spans="1:7">
      <c r="A158" s="3"/>
      <c r="B158" s="41"/>
      <c r="C158" s="145"/>
      <c r="D158" s="145"/>
      <c r="E158" s="114"/>
    </row>
    <row r="159" spans="1:7">
      <c r="A159" s="3"/>
      <c r="B159" s="41"/>
      <c r="C159" s="145"/>
      <c r="D159" s="145"/>
      <c r="E159" s="114"/>
    </row>
    <row r="160" spans="1:7">
      <c r="A160" s="8"/>
      <c r="B160" s="42"/>
      <c r="C160" s="20"/>
      <c r="D160" s="20"/>
      <c r="E160" s="154"/>
      <c r="F160" s="153"/>
      <c r="G160" s="153"/>
    </row>
    <row r="161" spans="1:7">
      <c r="A161" s="8"/>
      <c r="B161" s="42"/>
      <c r="C161" s="20"/>
      <c r="D161" s="20"/>
      <c r="E161" s="155"/>
      <c r="F161" s="153"/>
      <c r="G161" s="153"/>
    </row>
    <row r="162" spans="1:7">
      <c r="A162" s="8"/>
      <c r="B162" s="42"/>
      <c r="C162" s="20"/>
      <c r="D162" s="20"/>
      <c r="E162" s="155"/>
      <c r="F162" s="153"/>
      <c r="G162" s="153"/>
    </row>
    <row r="163" spans="1:7">
      <c r="A163" s="8"/>
      <c r="B163" s="42"/>
      <c r="C163" s="20"/>
      <c r="D163" s="20"/>
      <c r="E163" s="155"/>
      <c r="F163" s="153"/>
      <c r="G163" s="153"/>
    </row>
    <row r="164" spans="1:7">
      <c r="A164" s="8"/>
      <c r="B164" s="42"/>
      <c r="C164" s="20"/>
      <c r="D164" s="20"/>
      <c r="E164" s="155"/>
      <c r="F164" s="153"/>
      <c r="G164" s="153"/>
    </row>
    <row r="197" spans="6:7">
      <c r="F197" s="145"/>
      <c r="G197" s="145"/>
    </row>
    <row r="198" spans="6:7">
      <c r="F198" s="145"/>
      <c r="G198" s="145"/>
    </row>
    <row r="199" spans="6:7">
      <c r="F199" s="145"/>
      <c r="G199" s="145"/>
    </row>
    <row r="200" spans="6:7">
      <c r="F200" s="145"/>
      <c r="G200" s="145"/>
    </row>
    <row r="201" spans="6:7">
      <c r="F201" s="145"/>
      <c r="G201" s="145"/>
    </row>
    <row r="202" spans="6:7">
      <c r="F202" s="145"/>
      <c r="G202" s="145"/>
    </row>
    <row r="203" spans="6:7">
      <c r="F203" s="145"/>
      <c r="G203" s="145"/>
    </row>
    <row r="204" spans="6:7">
      <c r="F204" s="145"/>
      <c r="G204" s="145"/>
    </row>
    <row r="205" spans="6:7">
      <c r="F205" s="145"/>
      <c r="G205" s="145"/>
    </row>
    <row r="206" spans="6:7">
      <c r="F206" s="145"/>
      <c r="G206" s="145"/>
    </row>
    <row r="207" spans="6:7">
      <c r="F207" s="145"/>
      <c r="G207" s="145"/>
    </row>
    <row r="208" spans="6:7">
      <c r="F208" s="145"/>
      <c r="G208" s="145"/>
    </row>
    <row r="209" spans="6:7">
      <c r="F209" s="145"/>
      <c r="G209" s="145"/>
    </row>
    <row r="210" spans="6:7">
      <c r="F210" s="145"/>
      <c r="G210" s="145"/>
    </row>
    <row r="211" spans="6:7">
      <c r="F211" s="145"/>
      <c r="G211" s="145"/>
    </row>
    <row r="212" spans="6:7">
      <c r="F212" s="145"/>
      <c r="G212" s="145"/>
    </row>
    <row r="213" spans="6:7">
      <c r="F213" s="145"/>
      <c r="G213" s="145"/>
    </row>
    <row r="214" spans="6:7">
      <c r="F214" s="145"/>
      <c r="G214" s="145"/>
    </row>
    <row r="215" spans="6:7">
      <c r="F215" s="145"/>
      <c r="G215" s="145"/>
    </row>
    <row r="216" spans="6:7">
      <c r="F216" s="145"/>
      <c r="G216" s="145"/>
    </row>
    <row r="217" spans="6:7">
      <c r="F217" s="145"/>
      <c r="G217" s="145"/>
    </row>
    <row r="218" spans="6:7">
      <c r="F218" s="145"/>
      <c r="G218" s="145"/>
    </row>
    <row r="219" spans="6:7">
      <c r="F219" s="145"/>
      <c r="G219" s="145"/>
    </row>
    <row r="220" spans="6:7">
      <c r="F220" s="145"/>
      <c r="G220" s="145"/>
    </row>
    <row r="221" spans="6:7">
      <c r="F221" s="145"/>
      <c r="G221" s="145"/>
    </row>
    <row r="222" spans="6:7">
      <c r="F222" s="145"/>
      <c r="G222" s="145"/>
    </row>
    <row r="223" spans="6:7">
      <c r="F223" s="145"/>
      <c r="G223" s="145"/>
    </row>
    <row r="224" spans="6:7">
      <c r="F224" s="145"/>
      <c r="G224" s="145"/>
    </row>
    <row r="225" spans="6:7">
      <c r="F225" s="145"/>
      <c r="G225" s="145"/>
    </row>
    <row r="226" spans="6:7">
      <c r="F226" s="145"/>
      <c r="G226" s="145"/>
    </row>
    <row r="227" spans="6:7">
      <c r="F227" s="145"/>
      <c r="G227" s="145"/>
    </row>
    <row r="228" spans="6:7">
      <c r="F228" s="145"/>
      <c r="G228" s="145"/>
    </row>
    <row r="229" spans="6:7">
      <c r="F229" s="145"/>
      <c r="G229" s="145"/>
    </row>
    <row r="230" spans="6:7">
      <c r="F230" s="145"/>
      <c r="G230" s="145"/>
    </row>
    <row r="231" spans="6:7">
      <c r="F231" s="145"/>
      <c r="G231" s="145"/>
    </row>
    <row r="232" spans="6:7">
      <c r="F232" s="145"/>
      <c r="G232" s="145"/>
    </row>
    <row r="233" spans="6:7">
      <c r="F233" s="145"/>
      <c r="G233" s="145"/>
    </row>
    <row r="234" spans="6:7">
      <c r="F234" s="145"/>
      <c r="G234" s="145"/>
    </row>
    <row r="235" spans="6:7">
      <c r="F235" s="145"/>
      <c r="G235" s="145"/>
    </row>
    <row r="236" spans="6:7">
      <c r="F236" s="145"/>
      <c r="G236" s="145"/>
    </row>
    <row r="237" spans="6:7">
      <c r="F237" s="145"/>
      <c r="G237" s="145"/>
    </row>
    <row r="238" spans="6:7">
      <c r="F238" s="145"/>
      <c r="G238" s="145"/>
    </row>
    <row r="239" spans="6:7">
      <c r="F239" s="145"/>
      <c r="G239" s="145"/>
    </row>
    <row r="240" spans="6:7">
      <c r="F240" s="145"/>
      <c r="G240" s="145"/>
    </row>
    <row r="241" spans="6:7">
      <c r="F241" s="145"/>
      <c r="G241" s="145"/>
    </row>
    <row r="242" spans="6:7">
      <c r="F242" s="145"/>
      <c r="G242" s="145"/>
    </row>
    <row r="243" spans="6:7">
      <c r="F243" s="145"/>
      <c r="G243" s="145"/>
    </row>
    <row r="244" spans="6:7">
      <c r="F244" s="145"/>
      <c r="G244" s="145"/>
    </row>
    <row r="245" spans="6:7">
      <c r="F245" s="145"/>
      <c r="G245" s="145"/>
    </row>
    <row r="246" spans="6:7">
      <c r="F246" s="145"/>
      <c r="G246" s="145"/>
    </row>
    <row r="247" spans="6:7">
      <c r="F247" s="145"/>
      <c r="G247" s="145"/>
    </row>
    <row r="248" spans="6:7">
      <c r="F248" s="145"/>
      <c r="G248" s="145"/>
    </row>
    <row r="249" spans="6:7">
      <c r="F249" s="145"/>
      <c r="G249" s="145"/>
    </row>
    <row r="250" spans="6:7">
      <c r="F250" s="145"/>
      <c r="G250" s="145"/>
    </row>
    <row r="251" spans="6:7">
      <c r="F251" s="145"/>
      <c r="G251" s="145"/>
    </row>
    <row r="252" spans="6:7">
      <c r="F252" s="145"/>
      <c r="G252" s="145"/>
    </row>
    <row r="253" spans="6:7">
      <c r="F253" s="145"/>
      <c r="G253" s="145"/>
    </row>
    <row r="254" spans="6:7">
      <c r="F254" s="145"/>
      <c r="G254" s="145"/>
    </row>
    <row r="255" spans="6:7">
      <c r="F255" s="145"/>
      <c r="G255" s="145"/>
    </row>
    <row r="256" spans="6:7">
      <c r="F256" s="145"/>
      <c r="G256" s="145"/>
    </row>
    <row r="257" spans="6:7">
      <c r="F257" s="145"/>
      <c r="G257" s="145"/>
    </row>
    <row r="258" spans="6:7">
      <c r="F258" s="145"/>
      <c r="G258" s="145"/>
    </row>
    <row r="259" spans="6:7">
      <c r="F259" s="145"/>
      <c r="G259" s="145"/>
    </row>
    <row r="260" spans="6:7">
      <c r="F260" s="145"/>
      <c r="G260" s="145"/>
    </row>
    <row r="261" spans="6:7">
      <c r="F261" s="145"/>
      <c r="G261" s="145"/>
    </row>
    <row r="262" spans="6:7">
      <c r="F262" s="145"/>
      <c r="G262" s="145"/>
    </row>
    <row r="263" spans="6:7">
      <c r="F263" s="145"/>
      <c r="G263" s="145"/>
    </row>
    <row r="264" spans="6:7">
      <c r="F264" s="145"/>
      <c r="G264" s="145"/>
    </row>
    <row r="265" spans="6:7">
      <c r="F265" s="145"/>
      <c r="G265" s="145"/>
    </row>
    <row r="266" spans="6:7">
      <c r="F266" s="145"/>
      <c r="G266" s="145"/>
    </row>
    <row r="267" spans="6:7">
      <c r="F267" s="145"/>
      <c r="G267" s="145"/>
    </row>
    <row r="268" spans="6:7">
      <c r="F268" s="145"/>
      <c r="G268" s="145"/>
    </row>
    <row r="269" spans="6:7">
      <c r="F269" s="145"/>
      <c r="G269" s="145"/>
    </row>
    <row r="270" spans="6:7">
      <c r="F270" s="145"/>
      <c r="G270" s="145"/>
    </row>
    <row r="271" spans="6:7">
      <c r="F271" s="145"/>
      <c r="G271" s="145"/>
    </row>
    <row r="272" spans="6:7">
      <c r="F272" s="145"/>
      <c r="G272" s="145"/>
    </row>
    <row r="273" spans="6:7">
      <c r="F273" s="145"/>
      <c r="G273" s="145"/>
    </row>
    <row r="274" spans="6:7">
      <c r="F274" s="145"/>
      <c r="G274" s="145"/>
    </row>
    <row r="275" spans="6:7">
      <c r="F275" s="145"/>
      <c r="G275" s="145"/>
    </row>
    <row r="276" spans="6:7">
      <c r="F276" s="145"/>
      <c r="G276" s="145"/>
    </row>
    <row r="277" spans="6:7">
      <c r="F277" s="145"/>
      <c r="G277" s="145"/>
    </row>
    <row r="278" spans="6:7">
      <c r="F278" s="145"/>
      <c r="G278" s="145"/>
    </row>
    <row r="279" spans="6:7">
      <c r="F279" s="145"/>
      <c r="G279" s="145"/>
    </row>
    <row r="280" spans="6:7">
      <c r="F280" s="145"/>
      <c r="G280" s="145"/>
    </row>
    <row r="281" spans="6:7">
      <c r="F281" s="145"/>
      <c r="G281" s="145"/>
    </row>
    <row r="282" spans="6:7">
      <c r="F282" s="145"/>
      <c r="G282" s="145"/>
    </row>
    <row r="283" spans="6:7">
      <c r="F283" s="145"/>
      <c r="G283" s="145"/>
    </row>
    <row r="284" spans="6:7">
      <c r="F284" s="145"/>
      <c r="G284" s="145"/>
    </row>
    <row r="285" spans="6:7">
      <c r="F285" s="145"/>
      <c r="G285" s="145"/>
    </row>
    <row r="286" spans="6:7">
      <c r="F286" s="145"/>
      <c r="G286" s="145"/>
    </row>
    <row r="287" spans="6:7">
      <c r="F287" s="145"/>
      <c r="G287" s="145"/>
    </row>
    <row r="288" spans="6:7">
      <c r="F288" s="145"/>
      <c r="G288" s="145"/>
    </row>
    <row r="289" spans="6:7">
      <c r="F289" s="145"/>
      <c r="G289" s="145"/>
    </row>
    <row r="290" spans="6:7">
      <c r="F290" s="145"/>
      <c r="G290" s="145"/>
    </row>
    <row r="291" spans="6:7">
      <c r="F291" s="145"/>
      <c r="G291" s="145"/>
    </row>
    <row r="292" spans="6:7">
      <c r="F292" s="145"/>
      <c r="G292" s="145"/>
    </row>
    <row r="293" spans="6:7">
      <c r="F293" s="145"/>
      <c r="G293" s="145"/>
    </row>
    <row r="294" spans="6:7">
      <c r="F294" s="145"/>
      <c r="G294" s="145"/>
    </row>
    <row r="295" spans="6:7">
      <c r="F295" s="145"/>
      <c r="G295" s="145"/>
    </row>
    <row r="296" spans="6:7">
      <c r="F296" s="145"/>
      <c r="G296" s="145"/>
    </row>
    <row r="297" spans="6:7">
      <c r="F297" s="145"/>
      <c r="G297" s="145"/>
    </row>
    <row r="298" spans="6:7">
      <c r="F298" s="145"/>
      <c r="G298" s="145"/>
    </row>
    <row r="299" spans="6:7">
      <c r="F299" s="145"/>
      <c r="G299" s="145"/>
    </row>
    <row r="300" spans="6:7">
      <c r="F300" s="145"/>
      <c r="G300" s="145"/>
    </row>
    <row r="301" spans="6:7">
      <c r="F301" s="145"/>
      <c r="G301" s="145"/>
    </row>
    <row r="302" spans="6:7">
      <c r="F302" s="145"/>
      <c r="G302" s="145"/>
    </row>
    <row r="303" spans="6:7">
      <c r="F303" s="145"/>
      <c r="G303" s="145"/>
    </row>
    <row r="304" spans="6:7">
      <c r="F304" s="145"/>
      <c r="G304" s="145"/>
    </row>
    <row r="305" spans="6:7">
      <c r="F305" s="145"/>
      <c r="G305" s="145"/>
    </row>
    <row r="306" spans="6:7">
      <c r="F306" s="145"/>
      <c r="G306" s="145"/>
    </row>
    <row r="307" spans="6:7">
      <c r="F307" s="145"/>
      <c r="G307" s="145"/>
    </row>
    <row r="308" spans="6:7">
      <c r="F308" s="145"/>
      <c r="G308" s="145"/>
    </row>
    <row r="309" spans="6:7">
      <c r="F309" s="145"/>
      <c r="G309" s="145"/>
    </row>
    <row r="310" spans="6:7">
      <c r="F310" s="145"/>
      <c r="G310" s="145"/>
    </row>
    <row r="311" spans="6:7">
      <c r="F311" s="145"/>
      <c r="G311" s="145"/>
    </row>
    <row r="312" spans="6:7">
      <c r="F312" s="145"/>
      <c r="G312" s="145"/>
    </row>
    <row r="313" spans="6:7">
      <c r="F313" s="145"/>
      <c r="G313" s="145"/>
    </row>
    <row r="314" spans="6:7">
      <c r="F314" s="145"/>
      <c r="G314" s="145"/>
    </row>
    <row r="315" spans="6:7">
      <c r="F315" s="145"/>
      <c r="G315" s="145"/>
    </row>
    <row r="316" spans="6:7">
      <c r="F316" s="145"/>
      <c r="G316" s="145"/>
    </row>
    <row r="317" spans="6:7">
      <c r="F317" s="145"/>
      <c r="G317" s="145"/>
    </row>
    <row r="318" spans="6:7">
      <c r="F318" s="145"/>
      <c r="G318" s="145"/>
    </row>
    <row r="319" spans="6:7">
      <c r="F319" s="145"/>
      <c r="G319" s="145"/>
    </row>
    <row r="320" spans="6:7">
      <c r="F320" s="145"/>
      <c r="G320" s="145"/>
    </row>
    <row r="321" spans="6:7">
      <c r="F321" s="145"/>
      <c r="G321" s="145"/>
    </row>
    <row r="322" spans="6:7">
      <c r="F322" s="145"/>
      <c r="G322" s="145"/>
    </row>
    <row r="323" spans="6:7">
      <c r="F323" s="145"/>
      <c r="G323" s="145"/>
    </row>
    <row r="324" spans="6:7">
      <c r="F324" s="145"/>
      <c r="G324" s="145"/>
    </row>
    <row r="325" spans="6:7">
      <c r="F325" s="145"/>
      <c r="G325" s="145"/>
    </row>
    <row r="326" spans="6:7">
      <c r="F326" s="145"/>
      <c r="G326" s="145"/>
    </row>
    <row r="327" spans="6:7">
      <c r="F327" s="145"/>
      <c r="G327" s="145"/>
    </row>
    <row r="328" spans="6:7">
      <c r="F328" s="145"/>
      <c r="G328" s="145"/>
    </row>
    <row r="329" spans="6:7">
      <c r="F329" s="145"/>
      <c r="G329" s="145"/>
    </row>
    <row r="330" spans="6:7">
      <c r="F330" s="145"/>
      <c r="G330" s="145"/>
    </row>
    <row r="331" spans="6:7">
      <c r="F331" s="145"/>
      <c r="G331" s="145"/>
    </row>
    <row r="332" spans="6:7">
      <c r="F332" s="145"/>
      <c r="G332" s="145"/>
    </row>
    <row r="333" spans="6:7">
      <c r="F333" s="145"/>
      <c r="G333" s="145"/>
    </row>
    <row r="334" spans="6:7">
      <c r="F334" s="145"/>
      <c r="G334" s="145"/>
    </row>
    <row r="335" spans="6:7">
      <c r="F335" s="145"/>
      <c r="G335" s="145"/>
    </row>
    <row r="336" spans="6:7">
      <c r="F336" s="145"/>
      <c r="G336" s="145"/>
    </row>
    <row r="337" spans="6:7">
      <c r="F337" s="145"/>
      <c r="G337" s="145"/>
    </row>
    <row r="338" spans="6:7">
      <c r="F338" s="145"/>
      <c r="G338" s="145"/>
    </row>
    <row r="339" spans="6:7">
      <c r="F339" s="145"/>
      <c r="G339" s="145"/>
    </row>
    <row r="340" spans="6:7">
      <c r="F340" s="145"/>
      <c r="G340" s="145"/>
    </row>
    <row r="341" spans="6:7">
      <c r="F341" s="145"/>
      <c r="G341" s="145"/>
    </row>
    <row r="342" spans="6:7">
      <c r="F342" s="145"/>
      <c r="G342" s="145"/>
    </row>
    <row r="343" spans="6:7">
      <c r="F343" s="145"/>
      <c r="G343" s="145"/>
    </row>
    <row r="344" spans="6:7">
      <c r="F344" s="145"/>
      <c r="G344" s="145"/>
    </row>
    <row r="345" spans="6:7">
      <c r="F345" s="145"/>
      <c r="G345" s="145"/>
    </row>
    <row r="346" spans="6:7">
      <c r="F346" s="145"/>
      <c r="G346" s="145"/>
    </row>
    <row r="347" spans="6:7">
      <c r="F347" s="145"/>
      <c r="G347" s="145"/>
    </row>
    <row r="348" spans="6:7">
      <c r="F348" s="145"/>
      <c r="G348" s="145"/>
    </row>
    <row r="349" spans="6:7">
      <c r="F349" s="145"/>
      <c r="G349" s="145"/>
    </row>
    <row r="350" spans="6:7">
      <c r="F350" s="145"/>
      <c r="G350" s="145"/>
    </row>
    <row r="351" spans="6:7">
      <c r="F351" s="145"/>
      <c r="G351" s="145"/>
    </row>
    <row r="352" spans="6:7">
      <c r="F352" s="145"/>
      <c r="G352" s="145"/>
    </row>
    <row r="353" spans="6:7">
      <c r="F353" s="145"/>
      <c r="G353" s="145"/>
    </row>
    <row r="354" spans="6:7">
      <c r="F354" s="145"/>
      <c r="G354" s="145"/>
    </row>
    <row r="355" spans="6:7">
      <c r="F355" s="145"/>
      <c r="G355" s="145"/>
    </row>
    <row r="356" spans="6:7">
      <c r="F356" s="145"/>
      <c r="G356" s="145"/>
    </row>
    <row r="357" spans="6:7">
      <c r="F357" s="145"/>
      <c r="G357" s="145"/>
    </row>
    <row r="358" spans="6:7">
      <c r="F358" s="145"/>
      <c r="G358" s="145"/>
    </row>
    <row r="359" spans="6:7">
      <c r="F359" s="145"/>
      <c r="G359" s="145"/>
    </row>
    <row r="360" spans="6:7">
      <c r="F360" s="145"/>
      <c r="G360" s="145"/>
    </row>
    <row r="361" spans="6:7">
      <c r="F361" s="145"/>
      <c r="G361" s="145"/>
    </row>
    <row r="362" spans="6:7">
      <c r="F362" s="145"/>
      <c r="G362" s="145"/>
    </row>
    <row r="363" spans="6:7">
      <c r="F363" s="145"/>
      <c r="G363" s="145"/>
    </row>
    <row r="364" spans="6:7">
      <c r="F364" s="145"/>
      <c r="G364" s="145"/>
    </row>
    <row r="365" spans="6:7">
      <c r="F365" s="145"/>
      <c r="G365" s="145"/>
    </row>
    <row r="366" spans="6:7">
      <c r="F366" s="145"/>
      <c r="G366" s="145"/>
    </row>
    <row r="367" spans="6:7">
      <c r="F367" s="145"/>
      <c r="G367" s="145"/>
    </row>
    <row r="368" spans="6:7">
      <c r="F368" s="145"/>
      <c r="G368" s="145"/>
    </row>
    <row r="369" spans="6:7">
      <c r="F369" s="145"/>
      <c r="G369" s="145"/>
    </row>
    <row r="370" spans="6:7">
      <c r="F370" s="145"/>
      <c r="G370" s="145"/>
    </row>
    <row r="371" spans="6:7">
      <c r="F371" s="145"/>
      <c r="G371" s="145"/>
    </row>
    <row r="372" spans="6:7">
      <c r="F372" s="145"/>
      <c r="G372" s="145"/>
    </row>
    <row r="373" spans="6:7">
      <c r="F373" s="145"/>
      <c r="G373" s="145"/>
    </row>
    <row r="374" spans="6:7">
      <c r="F374" s="145"/>
      <c r="G374" s="145"/>
    </row>
    <row r="375" spans="6:7">
      <c r="F375" s="145"/>
      <c r="G375" s="145"/>
    </row>
    <row r="376" spans="6:7">
      <c r="F376" s="145"/>
      <c r="G376" s="145"/>
    </row>
    <row r="377" spans="6:7">
      <c r="F377" s="145"/>
      <c r="G377" s="145"/>
    </row>
    <row r="378" spans="6:7">
      <c r="F378" s="145"/>
      <c r="G378" s="145"/>
    </row>
    <row r="379" spans="6:7">
      <c r="F379" s="145"/>
      <c r="G379" s="145"/>
    </row>
    <row r="380" spans="6:7">
      <c r="F380" s="145"/>
      <c r="G380" s="145"/>
    </row>
    <row r="381" spans="6:7">
      <c r="F381" s="145"/>
      <c r="G381" s="145"/>
    </row>
    <row r="382" spans="6:7">
      <c r="F382" s="145"/>
      <c r="G382" s="145"/>
    </row>
    <row r="383" spans="6:7">
      <c r="F383" s="145"/>
      <c r="G383" s="145"/>
    </row>
    <row r="384" spans="6:7">
      <c r="F384" s="145"/>
      <c r="G384" s="145"/>
    </row>
    <row r="385" spans="6:7">
      <c r="F385" s="145"/>
      <c r="G385" s="145"/>
    </row>
    <row r="386" spans="6:7">
      <c r="F386" s="145"/>
      <c r="G386" s="145"/>
    </row>
    <row r="387" spans="6:7">
      <c r="F387" s="145"/>
      <c r="G387" s="145"/>
    </row>
    <row r="388" spans="6:7">
      <c r="F388" s="145"/>
      <c r="G388" s="145"/>
    </row>
    <row r="389" spans="6:7">
      <c r="F389" s="145"/>
      <c r="G389" s="145"/>
    </row>
    <row r="390" spans="6:7">
      <c r="F390" s="145"/>
      <c r="G390" s="145"/>
    </row>
    <row r="391" spans="6:7">
      <c r="F391" s="145"/>
      <c r="G391" s="145"/>
    </row>
    <row r="392" spans="6:7">
      <c r="F392" s="145"/>
      <c r="G392" s="145"/>
    </row>
    <row r="393" spans="6:7">
      <c r="F393" s="145"/>
      <c r="G393" s="145"/>
    </row>
    <row r="394" spans="6:7">
      <c r="F394" s="145"/>
      <c r="G394" s="145"/>
    </row>
    <row r="395" spans="6:7">
      <c r="F395" s="145"/>
      <c r="G395" s="145"/>
    </row>
    <row r="396" spans="6:7">
      <c r="F396" s="145"/>
      <c r="G396" s="145"/>
    </row>
    <row r="397" spans="6:7">
      <c r="F397" s="145"/>
      <c r="G397" s="145"/>
    </row>
    <row r="398" spans="6:7">
      <c r="F398" s="145"/>
      <c r="G398" s="145"/>
    </row>
    <row r="399" spans="6:7">
      <c r="F399" s="145"/>
      <c r="G399" s="145"/>
    </row>
    <row r="400" spans="6:7">
      <c r="F400" s="145"/>
      <c r="G400" s="145"/>
    </row>
    <row r="401" spans="6:7">
      <c r="F401" s="145"/>
      <c r="G401" s="145"/>
    </row>
    <row r="402" spans="6:7">
      <c r="F402" s="145"/>
      <c r="G402" s="145"/>
    </row>
    <row r="403" spans="6:7">
      <c r="F403" s="145"/>
      <c r="G403" s="145"/>
    </row>
    <row r="404" spans="6:7">
      <c r="F404" s="145"/>
      <c r="G404" s="145"/>
    </row>
    <row r="405" spans="6:7">
      <c r="F405" s="145"/>
      <c r="G405" s="145"/>
    </row>
    <row r="406" spans="6:7">
      <c r="F406" s="145"/>
      <c r="G406" s="145"/>
    </row>
    <row r="407" spans="6:7">
      <c r="F407" s="145"/>
      <c r="G407" s="145"/>
    </row>
    <row r="408" spans="6:7">
      <c r="F408" s="145"/>
      <c r="G408" s="145"/>
    </row>
    <row r="409" spans="6:7">
      <c r="F409" s="145"/>
      <c r="G409" s="145"/>
    </row>
    <row r="410" spans="6:7">
      <c r="F410" s="145"/>
      <c r="G410" s="145"/>
    </row>
    <row r="411" spans="6:7">
      <c r="F411" s="145"/>
      <c r="G411" s="145"/>
    </row>
    <row r="412" spans="6:7">
      <c r="F412" s="145"/>
      <c r="G412" s="145"/>
    </row>
    <row r="413" spans="6:7">
      <c r="F413" s="145"/>
      <c r="G413" s="145"/>
    </row>
    <row r="414" spans="6:7">
      <c r="F414" s="145"/>
      <c r="G414" s="145"/>
    </row>
    <row r="415" spans="6:7">
      <c r="F415" s="145"/>
      <c r="G415" s="145"/>
    </row>
    <row r="416" spans="6:7">
      <c r="F416" s="145"/>
      <c r="G416" s="145"/>
    </row>
    <row r="417" spans="6:7">
      <c r="F417" s="145"/>
      <c r="G417" s="145"/>
    </row>
    <row r="418" spans="6:7">
      <c r="F418" s="145"/>
      <c r="G418" s="145"/>
    </row>
    <row r="419" spans="6:7">
      <c r="F419" s="145"/>
      <c r="G419" s="145"/>
    </row>
    <row r="420" spans="6:7">
      <c r="F420" s="145"/>
      <c r="G420" s="145"/>
    </row>
    <row r="421" spans="6:7">
      <c r="F421" s="145"/>
      <c r="G421" s="145"/>
    </row>
    <row r="422" spans="6:7">
      <c r="F422" s="145"/>
      <c r="G422" s="145"/>
    </row>
    <row r="423" spans="6:7">
      <c r="F423" s="145"/>
      <c r="G423" s="145"/>
    </row>
    <row r="424" spans="6:7">
      <c r="F424" s="145"/>
      <c r="G424" s="145"/>
    </row>
    <row r="425" spans="6:7">
      <c r="F425" s="145"/>
      <c r="G425" s="145"/>
    </row>
    <row r="426" spans="6:7">
      <c r="F426" s="145"/>
      <c r="G426" s="145"/>
    </row>
    <row r="427" spans="6:7">
      <c r="F427" s="145"/>
      <c r="G427" s="145"/>
    </row>
    <row r="428" spans="6:7">
      <c r="F428" s="145"/>
      <c r="G428" s="145"/>
    </row>
    <row r="429" spans="6:7">
      <c r="F429" s="145"/>
      <c r="G429" s="145"/>
    </row>
    <row r="430" spans="6:7">
      <c r="F430" s="145"/>
      <c r="G430" s="145"/>
    </row>
    <row r="431" spans="6:7">
      <c r="F431" s="145"/>
      <c r="G431" s="145"/>
    </row>
    <row r="432" spans="6:7">
      <c r="F432" s="145"/>
      <c r="G432" s="145"/>
    </row>
    <row r="433" spans="6:7">
      <c r="F433" s="145"/>
      <c r="G433" s="145"/>
    </row>
    <row r="434" spans="6:7">
      <c r="F434" s="145"/>
      <c r="G434" s="145"/>
    </row>
    <row r="435" spans="6:7">
      <c r="F435" s="145"/>
      <c r="G435" s="145"/>
    </row>
    <row r="436" spans="6:7">
      <c r="F436" s="145"/>
      <c r="G436" s="145"/>
    </row>
    <row r="437" spans="6:7">
      <c r="F437" s="145"/>
      <c r="G437" s="145"/>
    </row>
    <row r="438" spans="6:7">
      <c r="F438" s="145"/>
      <c r="G438" s="145"/>
    </row>
    <row r="439" spans="6:7">
      <c r="F439" s="145"/>
      <c r="G439" s="145"/>
    </row>
    <row r="440" spans="6:7">
      <c r="F440" s="145"/>
      <c r="G440" s="145"/>
    </row>
    <row r="441" spans="6:7">
      <c r="F441" s="145"/>
      <c r="G441" s="145"/>
    </row>
    <row r="442" spans="6:7">
      <c r="F442" s="145"/>
      <c r="G442" s="145"/>
    </row>
    <row r="443" spans="6:7">
      <c r="F443" s="145"/>
      <c r="G443" s="145"/>
    </row>
    <row r="444" spans="6:7">
      <c r="F444" s="145"/>
      <c r="G444" s="145"/>
    </row>
    <row r="445" spans="6:7">
      <c r="F445" s="145"/>
      <c r="G445" s="145"/>
    </row>
    <row r="446" spans="6:7">
      <c r="F446" s="145"/>
      <c r="G446" s="145"/>
    </row>
    <row r="447" spans="6:7">
      <c r="F447" s="145"/>
      <c r="G447" s="145"/>
    </row>
    <row r="448" spans="6:7">
      <c r="F448" s="145"/>
      <c r="G448" s="145"/>
    </row>
    <row r="449" spans="6:7">
      <c r="F449" s="145"/>
      <c r="G449" s="145"/>
    </row>
    <row r="450" spans="6:7">
      <c r="F450" s="145"/>
      <c r="G450" s="145"/>
    </row>
    <row r="451" spans="6:7">
      <c r="F451" s="145"/>
      <c r="G451" s="145"/>
    </row>
    <row r="452" spans="6:7">
      <c r="F452" s="145"/>
      <c r="G452" s="145"/>
    </row>
    <row r="453" spans="6:7">
      <c r="F453" s="145"/>
      <c r="G453" s="145"/>
    </row>
    <row r="454" spans="6:7">
      <c r="F454" s="145"/>
      <c r="G454" s="145"/>
    </row>
    <row r="455" spans="6:7">
      <c r="F455" s="145"/>
      <c r="G455" s="145"/>
    </row>
    <row r="456" spans="6:7">
      <c r="F456" s="145"/>
      <c r="G456" s="145"/>
    </row>
    <row r="457" spans="6:7">
      <c r="F457" s="145"/>
      <c r="G457" s="145"/>
    </row>
    <row r="458" spans="6:7">
      <c r="F458" s="145"/>
      <c r="G458" s="145"/>
    </row>
    <row r="459" spans="6:7">
      <c r="F459" s="145"/>
      <c r="G459" s="145"/>
    </row>
    <row r="460" spans="6:7">
      <c r="F460" s="145"/>
      <c r="G460" s="145"/>
    </row>
    <row r="461" spans="6:7">
      <c r="F461" s="145"/>
      <c r="G461" s="145"/>
    </row>
    <row r="462" spans="6:7">
      <c r="F462" s="145"/>
      <c r="G462" s="145"/>
    </row>
    <row r="463" spans="6:7">
      <c r="F463" s="145"/>
      <c r="G463" s="145"/>
    </row>
    <row r="464" spans="6:7">
      <c r="F464" s="145"/>
      <c r="G464" s="145"/>
    </row>
    <row r="465" spans="6:7">
      <c r="F465" s="145"/>
      <c r="G465" s="145"/>
    </row>
    <row r="466" spans="6:7">
      <c r="F466" s="145"/>
      <c r="G466" s="145"/>
    </row>
    <row r="467" spans="6:7">
      <c r="F467" s="145"/>
      <c r="G467" s="145"/>
    </row>
    <row r="468" spans="6:7">
      <c r="F468" s="145"/>
      <c r="G468" s="145"/>
    </row>
    <row r="469" spans="6:7">
      <c r="F469" s="145"/>
      <c r="G469" s="145"/>
    </row>
    <row r="470" spans="6:7">
      <c r="F470" s="145"/>
      <c r="G470" s="145"/>
    </row>
    <row r="471" spans="6:7">
      <c r="F471" s="145"/>
      <c r="G471" s="145"/>
    </row>
    <row r="472" spans="6:7">
      <c r="F472" s="145"/>
      <c r="G472" s="145"/>
    </row>
    <row r="473" spans="6:7">
      <c r="F473" s="145"/>
      <c r="G473" s="145"/>
    </row>
    <row r="474" spans="6:7">
      <c r="F474" s="145"/>
      <c r="G474" s="145"/>
    </row>
    <row r="475" spans="6:7">
      <c r="F475" s="145"/>
      <c r="G475" s="145"/>
    </row>
    <row r="476" spans="6:7">
      <c r="F476" s="145"/>
      <c r="G476" s="145"/>
    </row>
    <row r="477" spans="6:7">
      <c r="F477" s="145"/>
      <c r="G477" s="145"/>
    </row>
    <row r="478" spans="6:7">
      <c r="F478" s="145"/>
      <c r="G478" s="145"/>
    </row>
    <row r="479" spans="6:7">
      <c r="F479" s="145"/>
      <c r="G479" s="145"/>
    </row>
    <row r="480" spans="6:7">
      <c r="F480" s="145"/>
      <c r="G480" s="145"/>
    </row>
    <row r="481" spans="6:7">
      <c r="F481" s="145"/>
      <c r="G481" s="145"/>
    </row>
    <row r="482" spans="6:7">
      <c r="F482" s="145"/>
      <c r="G482" s="145"/>
    </row>
    <row r="483" spans="6:7">
      <c r="F483" s="145"/>
      <c r="G483" s="145"/>
    </row>
    <row r="484" spans="6:7">
      <c r="F484" s="145"/>
      <c r="G484" s="145"/>
    </row>
    <row r="485" spans="6:7">
      <c r="F485" s="145"/>
      <c r="G485" s="145"/>
    </row>
    <row r="486" spans="6:7">
      <c r="F486" s="145"/>
      <c r="G486" s="145"/>
    </row>
    <row r="487" spans="6:7">
      <c r="F487" s="145"/>
      <c r="G487" s="145"/>
    </row>
    <row r="488" spans="6:7">
      <c r="F488" s="145"/>
      <c r="G488" s="145"/>
    </row>
    <row r="489" spans="6:7">
      <c r="F489" s="145"/>
      <c r="G489" s="145"/>
    </row>
    <row r="490" spans="6:7">
      <c r="F490" s="145"/>
      <c r="G490" s="145"/>
    </row>
    <row r="491" spans="6:7">
      <c r="F491" s="145"/>
      <c r="G491" s="145"/>
    </row>
    <row r="492" spans="6:7">
      <c r="F492" s="145"/>
      <c r="G492" s="145"/>
    </row>
    <row r="493" spans="6:7">
      <c r="F493" s="145"/>
      <c r="G493" s="145"/>
    </row>
    <row r="494" spans="6:7">
      <c r="F494" s="145"/>
      <c r="G494" s="145"/>
    </row>
    <row r="495" spans="6:7">
      <c r="F495" s="145"/>
      <c r="G495" s="145"/>
    </row>
    <row r="496" spans="6:7">
      <c r="F496" s="145"/>
      <c r="G496" s="145"/>
    </row>
    <row r="497" spans="6:7">
      <c r="F497" s="145"/>
      <c r="G497" s="145"/>
    </row>
    <row r="498" spans="6:7">
      <c r="F498" s="145"/>
      <c r="G498" s="145"/>
    </row>
    <row r="499" spans="6:7">
      <c r="F499" s="145"/>
      <c r="G499" s="145"/>
    </row>
    <row r="500" spans="6:7">
      <c r="F500" s="145"/>
      <c r="G500" s="145"/>
    </row>
    <row r="501" spans="6:7">
      <c r="F501" s="145"/>
      <c r="G501" s="145"/>
    </row>
    <row r="502" spans="6:7">
      <c r="F502" s="145"/>
      <c r="G502" s="145"/>
    </row>
    <row r="503" spans="6:7">
      <c r="F503" s="145"/>
      <c r="G503" s="145"/>
    </row>
    <row r="504" spans="6:7">
      <c r="F504" s="145"/>
      <c r="G504" s="145"/>
    </row>
    <row r="505" spans="6:7">
      <c r="F505" s="145"/>
      <c r="G505" s="145"/>
    </row>
    <row r="506" spans="6:7">
      <c r="F506" s="145"/>
      <c r="G506" s="145"/>
    </row>
    <row r="507" spans="6:7">
      <c r="F507" s="145"/>
      <c r="G507" s="145"/>
    </row>
    <row r="508" spans="6:7">
      <c r="F508" s="145"/>
      <c r="G508" s="145"/>
    </row>
    <row r="509" spans="6:7">
      <c r="F509" s="145"/>
      <c r="G509" s="145"/>
    </row>
    <row r="510" spans="6:7">
      <c r="F510" s="145"/>
      <c r="G510" s="145"/>
    </row>
    <row r="511" spans="6:7">
      <c r="F511" s="145"/>
      <c r="G511" s="145"/>
    </row>
    <row r="512" spans="6:7">
      <c r="F512" s="145"/>
      <c r="G512" s="145"/>
    </row>
    <row r="513" spans="6:7">
      <c r="F513" s="145"/>
      <c r="G513" s="145"/>
    </row>
    <row r="514" spans="6:7">
      <c r="F514" s="145"/>
      <c r="G514" s="145"/>
    </row>
    <row r="515" spans="6:7">
      <c r="F515" s="145"/>
      <c r="G515" s="145"/>
    </row>
    <row r="516" spans="6:7">
      <c r="F516" s="145"/>
      <c r="G516" s="145"/>
    </row>
    <row r="517" spans="6:7">
      <c r="F517" s="145"/>
      <c r="G517" s="145"/>
    </row>
    <row r="518" spans="6:7">
      <c r="F518" s="145"/>
      <c r="G518" s="145"/>
    </row>
    <row r="519" spans="6:7">
      <c r="F519" s="145"/>
      <c r="G519" s="145"/>
    </row>
    <row r="520" spans="6:7">
      <c r="F520" s="145"/>
      <c r="G520" s="145"/>
    </row>
    <row r="521" spans="6:7">
      <c r="F521" s="145"/>
      <c r="G521" s="145"/>
    </row>
    <row r="522" spans="6:7">
      <c r="F522" s="145"/>
      <c r="G522" s="145"/>
    </row>
    <row r="523" spans="6:7">
      <c r="F523" s="145"/>
      <c r="G523" s="145"/>
    </row>
    <row r="524" spans="6:7">
      <c r="F524" s="145"/>
      <c r="G524" s="145"/>
    </row>
    <row r="525" spans="6:7">
      <c r="F525" s="145"/>
      <c r="G525" s="145"/>
    </row>
    <row r="526" spans="6:7">
      <c r="F526" s="145"/>
      <c r="G526" s="145"/>
    </row>
    <row r="527" spans="6:7">
      <c r="F527" s="145"/>
      <c r="G527" s="145"/>
    </row>
    <row r="528" spans="6:7">
      <c r="F528" s="145"/>
      <c r="G528" s="145"/>
    </row>
    <row r="529" spans="6:7">
      <c r="F529" s="145"/>
      <c r="G529" s="145"/>
    </row>
    <row r="530" spans="6:7">
      <c r="F530" s="145"/>
      <c r="G530" s="145"/>
    </row>
    <row r="531" spans="6:7">
      <c r="F531" s="145"/>
      <c r="G531" s="145"/>
    </row>
    <row r="532" spans="6:7">
      <c r="F532" s="145"/>
      <c r="G532" s="145"/>
    </row>
    <row r="533" spans="6:7">
      <c r="F533" s="145"/>
      <c r="G533" s="145"/>
    </row>
    <row r="534" spans="6:7">
      <c r="F534" s="145"/>
      <c r="G534" s="145"/>
    </row>
    <row r="535" spans="6:7">
      <c r="F535" s="145"/>
      <c r="G535" s="145"/>
    </row>
    <row r="536" spans="6:7">
      <c r="F536" s="145"/>
      <c r="G536" s="145"/>
    </row>
    <row r="537" spans="6:7">
      <c r="F537" s="145"/>
      <c r="G537" s="145"/>
    </row>
    <row r="538" spans="6:7">
      <c r="F538" s="145"/>
      <c r="G538" s="145"/>
    </row>
    <row r="539" spans="6:7">
      <c r="F539" s="145"/>
      <c r="G539" s="145"/>
    </row>
    <row r="540" spans="6:7">
      <c r="F540" s="145"/>
      <c r="G540" s="145"/>
    </row>
    <row r="541" spans="6:7">
      <c r="F541" s="145"/>
      <c r="G541" s="145"/>
    </row>
    <row r="542" spans="6:7">
      <c r="F542" s="145"/>
      <c r="G542" s="145"/>
    </row>
    <row r="543" spans="6:7">
      <c r="F543" s="145"/>
      <c r="G543" s="145"/>
    </row>
    <row r="544" spans="6:7">
      <c r="F544" s="145"/>
      <c r="G544" s="145"/>
    </row>
    <row r="545" spans="6:7">
      <c r="F545" s="145"/>
      <c r="G545" s="145"/>
    </row>
    <row r="546" spans="6:7">
      <c r="F546" s="145"/>
      <c r="G546" s="145"/>
    </row>
    <row r="547" spans="6:7">
      <c r="F547" s="145"/>
      <c r="G547" s="145"/>
    </row>
    <row r="548" spans="6:7">
      <c r="F548" s="145"/>
      <c r="G548" s="145"/>
    </row>
    <row r="549" spans="6:7">
      <c r="F549" s="145"/>
      <c r="G549" s="145"/>
    </row>
    <row r="550" spans="6:7">
      <c r="F550" s="145"/>
      <c r="G550" s="145"/>
    </row>
    <row r="551" spans="6:7">
      <c r="F551" s="145"/>
      <c r="G551" s="145"/>
    </row>
    <row r="552" spans="6:7">
      <c r="F552" s="145"/>
      <c r="G552" s="145"/>
    </row>
    <row r="553" spans="6:7">
      <c r="F553" s="145"/>
      <c r="G553" s="145"/>
    </row>
    <row r="554" spans="6:7">
      <c r="F554" s="145"/>
      <c r="G554" s="145"/>
    </row>
    <row r="555" spans="6:7">
      <c r="F555" s="145"/>
      <c r="G555" s="145"/>
    </row>
    <row r="556" spans="6:7">
      <c r="F556" s="145"/>
      <c r="G556" s="145"/>
    </row>
    <row r="557" spans="6:7">
      <c r="F557" s="145"/>
      <c r="G557" s="145"/>
    </row>
    <row r="558" spans="6:7">
      <c r="F558" s="145"/>
      <c r="G558" s="145"/>
    </row>
    <row r="559" spans="6:7">
      <c r="F559" s="145"/>
      <c r="G559" s="145"/>
    </row>
    <row r="560" spans="6:7">
      <c r="F560" s="145"/>
      <c r="G560" s="145"/>
    </row>
    <row r="561" spans="6:7">
      <c r="F561" s="145"/>
      <c r="G561" s="145"/>
    </row>
    <row r="562" spans="6:7">
      <c r="F562" s="145"/>
      <c r="G562" s="145"/>
    </row>
    <row r="563" spans="6:7">
      <c r="F563" s="145"/>
      <c r="G563" s="145"/>
    </row>
    <row r="564" spans="6:7">
      <c r="F564" s="145"/>
      <c r="G564" s="145"/>
    </row>
    <row r="565" spans="6:7">
      <c r="F565" s="145"/>
      <c r="G565" s="145"/>
    </row>
    <row r="566" spans="6:7">
      <c r="F566" s="145"/>
      <c r="G566" s="145"/>
    </row>
    <row r="567" spans="6:7">
      <c r="F567" s="145"/>
      <c r="G567" s="145"/>
    </row>
    <row r="568" spans="6:7">
      <c r="F568" s="145"/>
      <c r="G568" s="145"/>
    </row>
    <row r="569" spans="6:7">
      <c r="F569" s="145"/>
      <c r="G569" s="145"/>
    </row>
    <row r="570" spans="6:7">
      <c r="F570" s="145"/>
      <c r="G570" s="145"/>
    </row>
    <row r="571" spans="6:7">
      <c r="F571" s="145"/>
      <c r="G571" s="145"/>
    </row>
    <row r="572" spans="6:7">
      <c r="F572" s="145"/>
      <c r="G572" s="145"/>
    </row>
    <row r="573" spans="6:7">
      <c r="F573" s="145"/>
      <c r="G573" s="145"/>
    </row>
    <row r="574" spans="6:7">
      <c r="F574" s="145"/>
      <c r="G574" s="145"/>
    </row>
    <row r="575" spans="6:7">
      <c r="F575" s="145"/>
      <c r="G575" s="145"/>
    </row>
    <row r="576" spans="6:7">
      <c r="F576" s="145"/>
      <c r="G576" s="145"/>
    </row>
    <row r="577" spans="6:7">
      <c r="F577" s="145"/>
      <c r="G577" s="145"/>
    </row>
    <row r="578" spans="6:7">
      <c r="F578" s="145"/>
      <c r="G578" s="145"/>
    </row>
    <row r="579" spans="6:7">
      <c r="F579" s="145"/>
      <c r="G579" s="145"/>
    </row>
    <row r="580" spans="6:7">
      <c r="F580" s="145"/>
      <c r="G580" s="145"/>
    </row>
    <row r="581" spans="6:7">
      <c r="F581" s="145"/>
      <c r="G581" s="145"/>
    </row>
    <row r="582" spans="6:7">
      <c r="F582" s="145"/>
      <c r="G582" s="145"/>
    </row>
    <row r="583" spans="6:7">
      <c r="F583" s="145"/>
      <c r="G583" s="145"/>
    </row>
    <row r="584" spans="6:7">
      <c r="F584" s="145"/>
      <c r="G584" s="145"/>
    </row>
    <row r="585" spans="6:7">
      <c r="F585" s="145"/>
      <c r="G585" s="145"/>
    </row>
    <row r="586" spans="6:7">
      <c r="F586" s="145"/>
      <c r="G586" s="145"/>
    </row>
    <row r="587" spans="6:7">
      <c r="F587" s="145"/>
      <c r="G587" s="145"/>
    </row>
    <row r="588" spans="6:7">
      <c r="F588" s="145"/>
      <c r="G588" s="145"/>
    </row>
    <row r="589" spans="6:7">
      <c r="F589" s="145"/>
      <c r="G589" s="145"/>
    </row>
    <row r="590" spans="6:7">
      <c r="F590" s="145"/>
      <c r="G590" s="145"/>
    </row>
    <row r="591" spans="6:7">
      <c r="F591" s="145"/>
      <c r="G591" s="145"/>
    </row>
    <row r="592" spans="6:7">
      <c r="F592" s="145"/>
      <c r="G592" s="145"/>
    </row>
    <row r="593" spans="6:7">
      <c r="F593" s="145"/>
      <c r="G593" s="145"/>
    </row>
    <row r="594" spans="6:7">
      <c r="F594" s="145"/>
      <c r="G594" s="145"/>
    </row>
    <row r="595" spans="6:7">
      <c r="F595" s="145"/>
      <c r="G595" s="145"/>
    </row>
    <row r="596" spans="6:7">
      <c r="F596" s="145"/>
      <c r="G596" s="145"/>
    </row>
    <row r="597" spans="6:7">
      <c r="F597" s="145"/>
      <c r="G597" s="145"/>
    </row>
    <row r="598" spans="6:7">
      <c r="F598" s="145"/>
      <c r="G598" s="145"/>
    </row>
    <row r="599" spans="6:7">
      <c r="F599" s="145"/>
      <c r="G599" s="145"/>
    </row>
    <row r="600" spans="6:7">
      <c r="F600" s="145"/>
      <c r="G600" s="145"/>
    </row>
    <row r="601" spans="6:7">
      <c r="F601" s="145"/>
      <c r="G601" s="145"/>
    </row>
    <row r="602" spans="6:7">
      <c r="F602" s="145"/>
      <c r="G602" s="145"/>
    </row>
    <row r="603" spans="6:7">
      <c r="F603" s="145"/>
      <c r="G603" s="145"/>
    </row>
    <row r="604" spans="6:7">
      <c r="F604" s="145"/>
      <c r="G604" s="145"/>
    </row>
    <row r="605" spans="6:7">
      <c r="F605" s="145"/>
      <c r="G605" s="145"/>
    </row>
    <row r="606" spans="6:7">
      <c r="F606" s="145"/>
      <c r="G606" s="145"/>
    </row>
    <row r="607" spans="6:7">
      <c r="F607" s="145"/>
      <c r="G607" s="145"/>
    </row>
    <row r="608" spans="6:7">
      <c r="F608" s="145"/>
      <c r="G608" s="145"/>
    </row>
    <row r="609" spans="6:7">
      <c r="F609" s="145"/>
      <c r="G609" s="145"/>
    </row>
    <row r="610" spans="6:7">
      <c r="F610" s="145"/>
      <c r="G610" s="145"/>
    </row>
    <row r="611" spans="6:7">
      <c r="F611" s="145"/>
      <c r="G611" s="145"/>
    </row>
    <row r="612" spans="6:7">
      <c r="F612" s="145"/>
      <c r="G612" s="145"/>
    </row>
  </sheetData>
  <phoneticPr fontId="40" type="noConversion"/>
  <pageMargins left="0.39370078740157483"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8"/>
  <dimension ref="A1:I128"/>
  <sheetViews>
    <sheetView zoomScaleNormal="100" workbookViewId="0">
      <selection activeCell="G4" sqref="G4"/>
    </sheetView>
  </sheetViews>
  <sheetFormatPr defaultColWidth="9.140625" defaultRowHeight="14.25" customHeight="1"/>
  <cols>
    <col min="1" max="1" width="3.85546875" style="3" customWidth="1"/>
    <col min="2" max="2" width="21.140625" customWidth="1"/>
    <col min="3" max="3" width="7.85546875" customWidth="1"/>
    <col min="4" max="4" width="17.28515625" style="3" customWidth="1"/>
    <col min="5" max="5" width="21.7109375" customWidth="1"/>
    <col min="6" max="6" width="9.42578125" customWidth="1"/>
    <col min="7" max="7" width="22" customWidth="1"/>
    <col min="8" max="8" width="9.140625" customWidth="1"/>
  </cols>
  <sheetData>
    <row r="1" spans="1:9" ht="16.5" customHeight="1">
      <c r="B1" s="10" t="s">
        <v>508</v>
      </c>
      <c r="F1" s="10"/>
      <c r="G1" s="10"/>
    </row>
    <row r="2" spans="1:9" ht="15">
      <c r="B2" s="178" t="s">
        <v>509</v>
      </c>
      <c r="F2" s="10"/>
    </row>
    <row r="3" spans="1:9" ht="14.25" customHeight="1">
      <c r="B3" s="10"/>
      <c r="F3" s="10"/>
      <c r="I3" s="398"/>
    </row>
    <row r="4" spans="1:9" ht="14.25" customHeight="1">
      <c r="A4" s="3">
        <v>1</v>
      </c>
      <c r="B4" s="516" t="s">
        <v>125</v>
      </c>
      <c r="C4" s="519">
        <v>879731</v>
      </c>
      <c r="D4" s="3">
        <v>48</v>
      </c>
      <c r="E4" s="516" t="s">
        <v>313</v>
      </c>
      <c r="F4" s="519">
        <v>84729</v>
      </c>
      <c r="I4" s="337"/>
    </row>
    <row r="5" spans="1:9" ht="14.25" customHeight="1">
      <c r="A5" s="3">
        <v>2</v>
      </c>
      <c r="B5" s="516" t="s">
        <v>320</v>
      </c>
      <c r="C5" s="519">
        <v>469065</v>
      </c>
      <c r="D5" s="3">
        <v>49</v>
      </c>
      <c r="E5" s="516" t="s">
        <v>168</v>
      </c>
      <c r="F5" s="519">
        <v>73858</v>
      </c>
      <c r="I5" s="337"/>
    </row>
    <row r="6" spans="1:9" ht="14.25" customHeight="1">
      <c r="A6" s="3">
        <v>3</v>
      </c>
      <c r="B6" s="516" t="s">
        <v>170</v>
      </c>
      <c r="C6" s="519">
        <v>326360</v>
      </c>
      <c r="D6" s="3">
        <v>50</v>
      </c>
      <c r="E6" s="516" t="s">
        <v>29</v>
      </c>
      <c r="F6" s="519">
        <v>73471</v>
      </c>
      <c r="I6" s="337"/>
    </row>
    <row r="7" spans="1:9" ht="14.25" customHeight="1">
      <c r="A7" s="3">
        <v>4</v>
      </c>
      <c r="B7" s="516" t="s">
        <v>57</v>
      </c>
      <c r="C7" s="519">
        <v>324002</v>
      </c>
      <c r="D7" s="3">
        <v>51</v>
      </c>
      <c r="E7" s="516" t="s">
        <v>135</v>
      </c>
      <c r="F7" s="519">
        <v>73304</v>
      </c>
      <c r="I7" s="337"/>
    </row>
    <row r="8" spans="1:9" ht="14.25" customHeight="1">
      <c r="A8" s="3">
        <v>5</v>
      </c>
      <c r="B8" s="516" t="s">
        <v>37</v>
      </c>
      <c r="C8" s="519">
        <v>311146</v>
      </c>
      <c r="D8" s="3">
        <v>52</v>
      </c>
      <c r="E8" s="516" t="s">
        <v>81</v>
      </c>
      <c r="F8" s="519">
        <v>68697</v>
      </c>
      <c r="I8" s="337"/>
    </row>
    <row r="9" spans="1:9" ht="14.25" customHeight="1">
      <c r="A9" s="3">
        <v>6</v>
      </c>
      <c r="B9" s="516" t="s">
        <v>110</v>
      </c>
      <c r="C9" s="519">
        <v>308190</v>
      </c>
      <c r="D9" s="3">
        <v>53</v>
      </c>
      <c r="E9" s="516" t="s">
        <v>32</v>
      </c>
      <c r="F9" s="519">
        <v>67588</v>
      </c>
      <c r="I9" s="337"/>
    </row>
    <row r="10" spans="1:9" ht="14.25" customHeight="1">
      <c r="A10" s="3">
        <v>7</v>
      </c>
      <c r="B10" s="516" t="s">
        <v>127</v>
      </c>
      <c r="C10" s="519">
        <v>303088</v>
      </c>
      <c r="D10" s="3">
        <v>54</v>
      </c>
      <c r="E10" s="516" t="s">
        <v>60</v>
      </c>
      <c r="F10" s="519">
        <v>66533</v>
      </c>
      <c r="I10" s="337"/>
    </row>
    <row r="11" spans="1:9" ht="14.25" customHeight="1">
      <c r="A11" s="3">
        <v>8</v>
      </c>
      <c r="B11" s="516" t="s">
        <v>59</v>
      </c>
      <c r="C11" s="519">
        <v>299076</v>
      </c>
      <c r="D11" s="3">
        <v>55</v>
      </c>
      <c r="E11" s="516" t="s">
        <v>117</v>
      </c>
      <c r="F11" s="519">
        <v>65524</v>
      </c>
      <c r="I11" s="337"/>
    </row>
    <row r="12" spans="1:9" ht="14.25" customHeight="1">
      <c r="A12" s="3">
        <v>9</v>
      </c>
      <c r="B12" s="516" t="s">
        <v>149</v>
      </c>
      <c r="C12" s="519">
        <v>290697</v>
      </c>
      <c r="D12" s="3">
        <v>56</v>
      </c>
      <c r="E12" s="516" t="s">
        <v>148</v>
      </c>
      <c r="F12" s="519">
        <v>64794</v>
      </c>
      <c r="I12" s="337"/>
    </row>
    <row r="13" spans="1:9" ht="14.25" customHeight="1">
      <c r="A13" s="3">
        <v>10</v>
      </c>
      <c r="B13" s="516" t="s">
        <v>131</v>
      </c>
      <c r="C13" s="519">
        <v>273372</v>
      </c>
      <c r="D13" s="3">
        <v>57</v>
      </c>
      <c r="E13" s="516" t="s">
        <v>74</v>
      </c>
      <c r="F13" s="519">
        <v>63474</v>
      </c>
      <c r="I13" s="337"/>
    </row>
    <row r="14" spans="1:9" ht="14.25" customHeight="1">
      <c r="A14" s="3">
        <v>11</v>
      </c>
      <c r="B14" s="516" t="s">
        <v>229</v>
      </c>
      <c r="C14" s="519">
        <v>269918</v>
      </c>
      <c r="D14" s="3">
        <v>58</v>
      </c>
      <c r="E14" s="516" t="s">
        <v>49</v>
      </c>
      <c r="F14" s="519">
        <v>61228</v>
      </c>
      <c r="I14" s="337"/>
    </row>
    <row r="15" spans="1:9" ht="14.25" customHeight="1">
      <c r="A15" s="3">
        <v>12</v>
      </c>
      <c r="B15" s="516" t="s">
        <v>70</v>
      </c>
      <c r="C15" s="519">
        <v>263207</v>
      </c>
      <c r="D15" s="3">
        <v>59</v>
      </c>
      <c r="E15" s="516" t="s">
        <v>97</v>
      </c>
      <c r="F15" s="519">
        <v>60838</v>
      </c>
      <c r="I15" s="337"/>
    </row>
    <row r="16" spans="1:9" ht="14.25" customHeight="1">
      <c r="A16" s="3">
        <v>13</v>
      </c>
      <c r="B16" s="516" t="s">
        <v>132</v>
      </c>
      <c r="C16" s="519">
        <v>258759</v>
      </c>
      <c r="D16" s="3">
        <v>60</v>
      </c>
      <c r="E16" s="516" t="s">
        <v>115</v>
      </c>
      <c r="F16" s="519">
        <v>60689</v>
      </c>
      <c r="I16" s="337"/>
    </row>
    <row r="17" spans="1:9" ht="14.25" customHeight="1">
      <c r="A17" s="3">
        <v>14</v>
      </c>
      <c r="B17" s="516" t="s">
        <v>187</v>
      </c>
      <c r="C17" s="519">
        <v>249134</v>
      </c>
      <c r="D17" s="3">
        <v>61</v>
      </c>
      <c r="E17" s="516" t="s">
        <v>99</v>
      </c>
      <c r="F17" s="519">
        <v>59887</v>
      </c>
      <c r="I17" s="337"/>
    </row>
    <row r="18" spans="1:9" ht="14.25" customHeight="1">
      <c r="A18" s="3">
        <v>15</v>
      </c>
      <c r="B18" s="516" t="s">
        <v>164</v>
      </c>
      <c r="C18" s="519">
        <v>245971</v>
      </c>
      <c r="D18" s="3">
        <v>62</v>
      </c>
      <c r="E18" s="516" t="s">
        <v>230</v>
      </c>
      <c r="F18" s="519">
        <v>55091</v>
      </c>
      <c r="I18" s="337"/>
    </row>
    <row r="19" spans="1:9" ht="14.25" customHeight="1">
      <c r="A19" s="3">
        <v>16</v>
      </c>
      <c r="B19" s="516" t="s">
        <v>126</v>
      </c>
      <c r="C19" s="519">
        <v>243118</v>
      </c>
      <c r="D19" s="3">
        <v>63</v>
      </c>
      <c r="E19" s="516" t="s">
        <v>146</v>
      </c>
      <c r="F19" s="519">
        <v>54346</v>
      </c>
      <c r="I19" s="337"/>
    </row>
    <row r="20" spans="1:9" ht="14.25" customHeight="1">
      <c r="A20" s="3">
        <v>17</v>
      </c>
      <c r="B20" s="516" t="s">
        <v>223</v>
      </c>
      <c r="C20" s="519">
        <v>237710</v>
      </c>
      <c r="D20" s="3">
        <v>64</v>
      </c>
      <c r="E20" s="516" t="s">
        <v>100</v>
      </c>
      <c r="F20" s="519">
        <v>50915</v>
      </c>
      <c r="I20" s="337"/>
    </row>
    <row r="21" spans="1:9" ht="14.25" customHeight="1">
      <c r="A21" s="3">
        <v>18</v>
      </c>
      <c r="B21" s="516" t="s">
        <v>318</v>
      </c>
      <c r="C21" s="519">
        <v>231576</v>
      </c>
      <c r="D21" s="3">
        <v>65</v>
      </c>
      <c r="E21" s="516" t="s">
        <v>109</v>
      </c>
      <c r="F21" s="519">
        <v>50313</v>
      </c>
      <c r="I21" s="337"/>
    </row>
    <row r="22" spans="1:9" ht="14.25" customHeight="1">
      <c r="A22" s="3">
        <v>19</v>
      </c>
      <c r="B22" s="516" t="s">
        <v>167</v>
      </c>
      <c r="C22" s="519">
        <v>226600</v>
      </c>
      <c r="D22" s="3">
        <v>66</v>
      </c>
      <c r="E22" s="516" t="s">
        <v>144</v>
      </c>
      <c r="F22" s="519">
        <v>48242</v>
      </c>
      <c r="I22" s="337"/>
    </row>
    <row r="23" spans="1:9" ht="14.25" customHeight="1">
      <c r="A23" s="3">
        <v>20</v>
      </c>
      <c r="B23" s="516" t="s">
        <v>106</v>
      </c>
      <c r="C23" s="519">
        <v>208634</v>
      </c>
      <c r="D23" s="3">
        <v>67</v>
      </c>
      <c r="E23" s="516" t="s">
        <v>36</v>
      </c>
      <c r="F23" s="519">
        <v>43193</v>
      </c>
      <c r="I23" s="337"/>
    </row>
    <row r="24" spans="1:9" ht="14.25" customHeight="1">
      <c r="A24" s="3">
        <v>21</v>
      </c>
      <c r="B24" s="516" t="s">
        <v>105</v>
      </c>
      <c r="C24" s="519">
        <v>207122</v>
      </c>
      <c r="D24" s="3">
        <v>68</v>
      </c>
      <c r="E24" s="516" t="s">
        <v>188</v>
      </c>
      <c r="F24" s="519">
        <v>42147</v>
      </c>
      <c r="I24" s="337"/>
    </row>
    <row r="25" spans="1:9" ht="14.25" customHeight="1">
      <c r="A25" s="3">
        <v>22</v>
      </c>
      <c r="B25" s="516" t="s">
        <v>141</v>
      </c>
      <c r="C25" s="519">
        <v>202160</v>
      </c>
      <c r="D25" s="3">
        <v>69</v>
      </c>
      <c r="E25" s="516" t="s">
        <v>80</v>
      </c>
      <c r="F25" s="519">
        <v>42071</v>
      </c>
      <c r="I25" s="337"/>
    </row>
    <row r="26" spans="1:9" ht="14.25" customHeight="1">
      <c r="A26" s="3">
        <v>23</v>
      </c>
      <c r="B26" s="516" t="s">
        <v>92</v>
      </c>
      <c r="C26" s="519">
        <v>190281</v>
      </c>
      <c r="D26" s="3">
        <v>70</v>
      </c>
      <c r="E26" s="516" t="s">
        <v>154</v>
      </c>
      <c r="F26" s="519">
        <v>42036</v>
      </c>
      <c r="I26" s="337"/>
    </row>
    <row r="27" spans="1:9" ht="14.25" customHeight="1">
      <c r="A27" s="3">
        <v>24</v>
      </c>
      <c r="B27" s="516" t="s">
        <v>78</v>
      </c>
      <c r="C27" s="519">
        <v>186305</v>
      </c>
      <c r="D27" s="3">
        <v>71</v>
      </c>
      <c r="E27" s="516" t="s">
        <v>234</v>
      </c>
      <c r="F27" s="519">
        <v>40360</v>
      </c>
      <c r="I27" s="337"/>
    </row>
    <row r="28" spans="1:9" ht="14.25" customHeight="1">
      <c r="A28" s="3">
        <v>25</v>
      </c>
      <c r="B28" s="516" t="s">
        <v>88</v>
      </c>
      <c r="C28" s="519">
        <v>186066</v>
      </c>
      <c r="D28" s="3">
        <v>72</v>
      </c>
      <c r="E28" s="516" t="s">
        <v>209</v>
      </c>
      <c r="F28" s="519">
        <v>40192</v>
      </c>
      <c r="I28" s="337"/>
    </row>
    <row r="29" spans="1:9" ht="14.25" customHeight="1">
      <c r="A29" s="3">
        <v>26</v>
      </c>
      <c r="B29" s="516" t="s">
        <v>139</v>
      </c>
      <c r="C29" s="519">
        <v>184351</v>
      </c>
      <c r="D29" s="3">
        <v>73</v>
      </c>
      <c r="E29" s="516" t="s">
        <v>315</v>
      </c>
      <c r="F29" s="519">
        <v>38029</v>
      </c>
      <c r="I29" s="337"/>
    </row>
    <row r="30" spans="1:9" ht="14.25" customHeight="1">
      <c r="A30" s="3">
        <v>27</v>
      </c>
      <c r="B30" s="516" t="s">
        <v>222</v>
      </c>
      <c r="C30" s="519">
        <v>184255</v>
      </c>
      <c r="D30" s="3">
        <v>74</v>
      </c>
      <c r="E30" s="516" t="s">
        <v>47</v>
      </c>
      <c r="F30" s="519">
        <v>36364</v>
      </c>
      <c r="I30" s="337"/>
    </row>
    <row r="31" spans="1:9" ht="14.25" customHeight="1">
      <c r="A31" s="3">
        <v>28</v>
      </c>
      <c r="B31" s="516" t="s">
        <v>31</v>
      </c>
      <c r="C31" s="519">
        <v>179590</v>
      </c>
      <c r="D31" s="3">
        <v>75</v>
      </c>
      <c r="E31" s="516" t="s">
        <v>172</v>
      </c>
      <c r="F31" s="519">
        <v>35550</v>
      </c>
      <c r="I31" s="337"/>
    </row>
    <row r="32" spans="1:9" ht="14.25" customHeight="1">
      <c r="A32" s="3">
        <v>29</v>
      </c>
      <c r="B32" s="516" t="s">
        <v>225</v>
      </c>
      <c r="C32" s="519">
        <v>173188</v>
      </c>
      <c r="D32" s="3">
        <v>76</v>
      </c>
      <c r="E32" s="516" t="s">
        <v>107</v>
      </c>
      <c r="F32" s="519">
        <v>33513</v>
      </c>
      <c r="I32" s="337"/>
    </row>
    <row r="33" spans="1:9" ht="14.25" customHeight="1">
      <c r="A33" s="3">
        <v>30</v>
      </c>
      <c r="B33" s="516" t="s">
        <v>75</v>
      </c>
      <c r="C33" s="519">
        <v>171906</v>
      </c>
      <c r="D33" s="3">
        <v>77</v>
      </c>
      <c r="E33" s="516" t="s">
        <v>91</v>
      </c>
      <c r="F33" s="519">
        <v>32201</v>
      </c>
      <c r="I33" s="337"/>
    </row>
    <row r="34" spans="1:9" ht="14.25" customHeight="1">
      <c r="A34" s="3">
        <v>31</v>
      </c>
      <c r="B34" s="516" t="s">
        <v>317</v>
      </c>
      <c r="C34" s="519">
        <v>170554</v>
      </c>
      <c r="D34" s="3">
        <v>78</v>
      </c>
      <c r="E34" s="516" t="s">
        <v>130</v>
      </c>
      <c r="F34" s="519">
        <v>31624</v>
      </c>
      <c r="I34" s="337"/>
    </row>
    <row r="35" spans="1:9" ht="14.25" customHeight="1">
      <c r="A35" s="3">
        <v>32</v>
      </c>
      <c r="B35" s="516" t="s">
        <v>226</v>
      </c>
      <c r="C35" s="519">
        <v>170012</v>
      </c>
      <c r="D35" s="3">
        <v>79</v>
      </c>
      <c r="E35" s="516" t="s">
        <v>321</v>
      </c>
      <c r="F35" s="519">
        <v>30549</v>
      </c>
      <c r="I35" s="337"/>
    </row>
    <row r="36" spans="1:9" ht="14.25" customHeight="1">
      <c r="A36" s="3">
        <v>33</v>
      </c>
      <c r="B36" s="516" t="s">
        <v>217</v>
      </c>
      <c r="C36" s="519">
        <v>148966</v>
      </c>
      <c r="D36" s="3">
        <v>80</v>
      </c>
      <c r="E36" s="516" t="s">
        <v>63</v>
      </c>
      <c r="F36" s="519">
        <v>29529</v>
      </c>
      <c r="I36" s="337"/>
    </row>
    <row r="37" spans="1:9" ht="14.25" customHeight="1">
      <c r="A37" s="3">
        <v>34</v>
      </c>
      <c r="B37" s="516" t="s">
        <v>143</v>
      </c>
      <c r="C37" s="519">
        <v>146606</v>
      </c>
      <c r="D37" s="3">
        <v>81</v>
      </c>
      <c r="E37" s="516" t="s">
        <v>103</v>
      </c>
      <c r="F37" s="519">
        <v>27852</v>
      </c>
      <c r="I37" s="337"/>
    </row>
    <row r="38" spans="1:9" ht="14.25" customHeight="1">
      <c r="A38" s="3">
        <v>35</v>
      </c>
      <c r="B38" s="516" t="s">
        <v>56</v>
      </c>
      <c r="C38" s="519">
        <v>141208</v>
      </c>
      <c r="D38" s="3">
        <v>82</v>
      </c>
      <c r="E38" s="516" t="s">
        <v>316</v>
      </c>
      <c r="F38" s="519">
        <v>27518</v>
      </c>
      <c r="I38" s="337"/>
    </row>
    <row r="39" spans="1:9" ht="14.25" customHeight="1">
      <c r="A39" s="3">
        <v>36</v>
      </c>
      <c r="B39" s="516" t="s">
        <v>171</v>
      </c>
      <c r="C39" s="519">
        <v>132330</v>
      </c>
      <c r="D39" s="3">
        <v>83</v>
      </c>
      <c r="E39" s="516" t="s">
        <v>43</v>
      </c>
      <c r="F39" s="519">
        <v>24769</v>
      </c>
      <c r="I39" s="337"/>
    </row>
    <row r="40" spans="1:9" ht="14.25" customHeight="1">
      <c r="A40" s="3">
        <v>37</v>
      </c>
      <c r="B40" s="516" t="s">
        <v>133</v>
      </c>
      <c r="C40" s="519">
        <v>128454</v>
      </c>
      <c r="D40" s="3">
        <v>84</v>
      </c>
      <c r="E40" s="516" t="s">
        <v>157</v>
      </c>
      <c r="F40" s="519">
        <v>24310</v>
      </c>
      <c r="I40" s="337"/>
    </row>
    <row r="41" spans="1:9" ht="14.25" customHeight="1">
      <c r="A41" s="3">
        <v>38</v>
      </c>
      <c r="B41" s="516" t="s">
        <v>319</v>
      </c>
      <c r="C41" s="519">
        <v>125911</v>
      </c>
      <c r="D41" s="3">
        <v>85</v>
      </c>
      <c r="E41" s="516" t="s">
        <v>166</v>
      </c>
      <c r="F41" s="519">
        <v>24213</v>
      </c>
      <c r="I41" s="337"/>
    </row>
    <row r="42" spans="1:9" ht="14.25" customHeight="1">
      <c r="A42" s="3">
        <v>39</v>
      </c>
      <c r="B42" s="516" t="s">
        <v>54</v>
      </c>
      <c r="C42" s="519">
        <v>123668</v>
      </c>
      <c r="D42" s="3">
        <v>86</v>
      </c>
      <c r="E42" s="516" t="s">
        <v>314</v>
      </c>
      <c r="F42" s="519">
        <v>21268</v>
      </c>
      <c r="I42" s="337"/>
    </row>
    <row r="43" spans="1:9" ht="14.25" customHeight="1">
      <c r="A43" s="3">
        <v>40</v>
      </c>
      <c r="B43" s="516" t="s">
        <v>235</v>
      </c>
      <c r="C43" s="519">
        <v>120118</v>
      </c>
      <c r="D43" s="3">
        <v>87</v>
      </c>
      <c r="E43" s="516" t="s">
        <v>85</v>
      </c>
      <c r="F43" s="519">
        <v>15406</v>
      </c>
      <c r="I43" s="337"/>
    </row>
    <row r="44" spans="1:9" ht="14.25" customHeight="1">
      <c r="A44" s="3">
        <v>41</v>
      </c>
      <c r="B44" s="516" t="s">
        <v>113</v>
      </c>
      <c r="C44" s="519">
        <v>118465</v>
      </c>
      <c r="D44" s="3">
        <v>88</v>
      </c>
      <c r="E44" s="516" t="s">
        <v>128</v>
      </c>
      <c r="F44" s="519">
        <v>13701</v>
      </c>
      <c r="I44" s="337"/>
    </row>
    <row r="45" spans="1:9" ht="14.25" customHeight="1">
      <c r="A45" s="3">
        <v>42</v>
      </c>
      <c r="B45" s="516" t="s">
        <v>142</v>
      </c>
      <c r="C45" s="519">
        <v>117456</v>
      </c>
      <c r="D45" s="3">
        <v>89</v>
      </c>
      <c r="E45" s="516" t="s">
        <v>28</v>
      </c>
      <c r="F45" s="519">
        <v>13412</v>
      </c>
      <c r="I45" s="337"/>
    </row>
    <row r="46" spans="1:9" ht="14.25" customHeight="1">
      <c r="A46" s="3">
        <v>43</v>
      </c>
      <c r="B46" s="516" t="s">
        <v>65</v>
      </c>
      <c r="C46" s="519">
        <v>115533</v>
      </c>
      <c r="D46" s="3">
        <v>90</v>
      </c>
      <c r="E46" s="516" t="s">
        <v>221</v>
      </c>
      <c r="F46" s="519">
        <v>9867</v>
      </c>
      <c r="I46" s="337"/>
    </row>
    <row r="47" spans="1:9" ht="14.25" customHeight="1">
      <c r="A47" s="3">
        <v>44</v>
      </c>
      <c r="B47" s="516" t="s">
        <v>185</v>
      </c>
      <c r="C47" s="519">
        <v>103876</v>
      </c>
      <c r="F47" s="284"/>
      <c r="I47" s="337"/>
    </row>
    <row r="48" spans="1:9" ht="14.25" customHeight="1">
      <c r="A48" s="3">
        <v>45</v>
      </c>
      <c r="B48" s="516" t="s">
        <v>41</v>
      </c>
      <c r="C48" s="519">
        <v>103121</v>
      </c>
      <c r="E48" s="8" t="s">
        <v>11</v>
      </c>
      <c r="F48" s="339">
        <f>MEDIAN(F4:F46,C4:C50)</f>
        <v>102650</v>
      </c>
      <c r="I48" s="337"/>
    </row>
    <row r="49" spans="1:9" ht="14.25" customHeight="1">
      <c r="A49" s="3">
        <v>46</v>
      </c>
      <c r="B49" s="516" t="s">
        <v>227</v>
      </c>
      <c r="C49" s="519">
        <v>102179</v>
      </c>
      <c r="E49" s="8" t="s">
        <v>10</v>
      </c>
      <c r="F49" s="339">
        <f>AVERAGE(F4:F46,C4:C50)</f>
        <v>135231.42222222223</v>
      </c>
      <c r="I49" s="337"/>
    </row>
    <row r="50" spans="1:9" ht="14.25" customHeight="1">
      <c r="A50" s="3">
        <v>47</v>
      </c>
      <c r="B50" s="516" t="s">
        <v>52</v>
      </c>
      <c r="C50" s="519">
        <v>94598</v>
      </c>
      <c r="E50" s="8" t="s">
        <v>237</v>
      </c>
      <c r="F50" s="20">
        <f>SUM(F4:F46,C4:C50)</f>
        <v>12170828</v>
      </c>
      <c r="I50" s="337"/>
    </row>
    <row r="51" spans="1:9" ht="14.25" customHeight="1">
      <c r="F51" s="19"/>
      <c r="I51" s="337"/>
    </row>
    <row r="52" spans="1:9" ht="14.25" customHeight="1">
      <c r="F52" s="134"/>
      <c r="I52" s="337"/>
    </row>
    <row r="53" spans="1:9" ht="14.25" customHeight="1">
      <c r="F53" s="137"/>
      <c r="I53" s="337"/>
    </row>
    <row r="54" spans="1:9" ht="14.25" customHeight="1">
      <c r="F54" s="138"/>
      <c r="I54" s="337"/>
    </row>
    <row r="55" spans="1:9" ht="14.25" customHeight="1">
      <c r="I55" s="337"/>
    </row>
    <row r="56" spans="1:9" ht="14.25" customHeight="1">
      <c r="F56" s="30"/>
      <c r="I56" s="337"/>
    </row>
    <row r="57" spans="1:9" ht="14.25" customHeight="1">
      <c r="I57" s="337"/>
    </row>
    <row r="58" spans="1:9" ht="14.25" customHeight="1">
      <c r="A58" s="9"/>
      <c r="I58" s="337"/>
    </row>
    <row r="59" spans="1:9" ht="14.25" customHeight="1">
      <c r="I59" s="337"/>
    </row>
    <row r="60" spans="1:9" ht="14.25" customHeight="1">
      <c r="I60" s="337"/>
    </row>
    <row r="61" spans="1:9" ht="14.25" customHeight="1">
      <c r="I61" s="337"/>
    </row>
    <row r="62" spans="1:9" ht="14.25" customHeight="1">
      <c r="I62" s="337"/>
    </row>
    <row r="63" spans="1:9" ht="14.25" customHeight="1">
      <c r="I63" s="337"/>
    </row>
    <row r="64" spans="1:9" ht="14.25" customHeight="1">
      <c r="I64" s="337"/>
    </row>
    <row r="65" spans="9:9" ht="14.25" customHeight="1">
      <c r="I65" s="337"/>
    </row>
    <row r="66" spans="9:9" ht="14.25" customHeight="1">
      <c r="I66" s="337"/>
    </row>
    <row r="67" spans="9:9" ht="14.25" customHeight="1">
      <c r="I67" s="337"/>
    </row>
    <row r="68" spans="9:9" ht="14.25" customHeight="1">
      <c r="I68" s="337"/>
    </row>
    <row r="69" spans="9:9" ht="14.25" customHeight="1">
      <c r="I69" s="337"/>
    </row>
    <row r="70" spans="9:9" ht="14.25" customHeight="1">
      <c r="I70" s="337"/>
    </row>
    <row r="71" spans="9:9" ht="14.25" customHeight="1">
      <c r="I71" s="337"/>
    </row>
    <row r="72" spans="9:9" ht="14.25" customHeight="1">
      <c r="I72" s="337"/>
    </row>
    <row r="73" spans="9:9" ht="14.25" customHeight="1">
      <c r="I73" s="337"/>
    </row>
    <row r="74" spans="9:9" ht="14.25" customHeight="1">
      <c r="I74" s="337"/>
    </row>
    <row r="75" spans="9:9" ht="14.25" customHeight="1">
      <c r="I75" s="337"/>
    </row>
    <row r="76" spans="9:9" ht="14.25" customHeight="1">
      <c r="I76" s="337"/>
    </row>
    <row r="77" spans="9:9" ht="14.25" customHeight="1">
      <c r="I77" s="337"/>
    </row>
    <row r="78" spans="9:9" ht="14.25" customHeight="1">
      <c r="I78" s="337"/>
    </row>
    <row r="79" spans="9:9" ht="14.25" customHeight="1">
      <c r="I79" s="337"/>
    </row>
    <row r="80" spans="9:9" ht="14.25" customHeight="1">
      <c r="I80" s="337"/>
    </row>
    <row r="81" spans="7:9" ht="14.25" customHeight="1">
      <c r="I81" s="337"/>
    </row>
    <row r="82" spans="7:9" ht="14.25" customHeight="1">
      <c r="I82" s="337"/>
    </row>
    <row r="83" spans="7:9" ht="14.25" customHeight="1">
      <c r="I83" s="337"/>
    </row>
    <row r="84" spans="7:9" ht="14.25" customHeight="1">
      <c r="I84" s="337"/>
    </row>
    <row r="85" spans="7:9" ht="14.25" customHeight="1">
      <c r="I85" s="337"/>
    </row>
    <row r="86" spans="7:9" ht="14.25" customHeight="1">
      <c r="I86" s="337"/>
    </row>
    <row r="87" spans="7:9" ht="14.25" customHeight="1">
      <c r="I87" s="337"/>
    </row>
    <row r="88" spans="7:9" ht="14.25" customHeight="1">
      <c r="I88" s="337"/>
    </row>
    <row r="89" spans="7:9" ht="14.25" customHeight="1">
      <c r="I89" s="337"/>
    </row>
    <row r="90" spans="7:9" ht="14.25" customHeight="1">
      <c r="I90" s="337"/>
    </row>
    <row r="91" spans="7:9" ht="14.25" customHeight="1">
      <c r="I91" s="337"/>
    </row>
    <row r="92" spans="7:9" ht="14.25" customHeight="1">
      <c r="I92" s="337"/>
    </row>
    <row r="93" spans="7:9" ht="14.25" customHeight="1">
      <c r="I93" s="337"/>
    </row>
    <row r="95" spans="7:9" ht="14.25" customHeight="1">
      <c r="G95" s="516"/>
      <c r="H95" s="518"/>
    </row>
    <row r="96" spans="7:9" ht="14.25" customHeight="1">
      <c r="G96" s="516"/>
      <c r="H96" s="518"/>
    </row>
    <row r="97" spans="2:8" ht="14.25" customHeight="1">
      <c r="G97" s="516"/>
      <c r="H97" s="518"/>
    </row>
    <row r="98" spans="2:8" ht="14.25" customHeight="1">
      <c r="G98" s="516"/>
      <c r="H98" s="518"/>
    </row>
    <row r="99" spans="2:8" ht="14.25" customHeight="1">
      <c r="G99" s="516"/>
      <c r="H99" s="518"/>
    </row>
    <row r="100" spans="2:8" ht="14.25" customHeight="1">
      <c r="G100" s="516"/>
      <c r="H100" s="518"/>
    </row>
    <row r="101" spans="2:8" ht="14.25" customHeight="1">
      <c r="G101" s="516"/>
      <c r="H101" s="518"/>
    </row>
    <row r="102" spans="2:8" ht="14.25" customHeight="1">
      <c r="G102" s="516"/>
      <c r="H102" s="518"/>
    </row>
    <row r="103" spans="2:8" ht="14.25" customHeight="1">
      <c r="D103" s="30"/>
      <c r="G103" s="516"/>
      <c r="H103" s="516"/>
    </row>
    <row r="104" spans="2:8" ht="14.25" customHeight="1">
      <c r="D104" s="30"/>
      <c r="G104" s="516"/>
      <c r="H104" s="518"/>
    </row>
    <row r="105" spans="2:8" ht="14.25" customHeight="1">
      <c r="D105" s="30"/>
      <c r="G105" s="516"/>
      <c r="H105" s="518"/>
    </row>
    <row r="106" spans="2:8" ht="14.25" customHeight="1">
      <c r="B106" s="8"/>
      <c r="C106" s="30"/>
      <c r="G106" s="516"/>
      <c r="H106" s="518"/>
    </row>
    <row r="107" spans="2:8" ht="14.25" customHeight="1">
      <c r="G107" s="516"/>
      <c r="H107" s="518"/>
    </row>
    <row r="108" spans="2:8" ht="14.25" customHeight="1">
      <c r="G108" s="516"/>
      <c r="H108" s="518"/>
    </row>
    <row r="109" spans="2:8" ht="14.25" customHeight="1">
      <c r="G109" s="516"/>
      <c r="H109" s="518"/>
    </row>
    <row r="110" spans="2:8" ht="14.25" customHeight="1">
      <c r="G110" s="516"/>
      <c r="H110" s="518"/>
    </row>
    <row r="111" spans="2:8" ht="14.25" customHeight="1">
      <c r="G111" s="516"/>
      <c r="H111" s="516"/>
    </row>
    <row r="112" spans="2:8" ht="14.25" customHeight="1">
      <c r="G112" s="516"/>
      <c r="H112" s="518"/>
    </row>
    <row r="113" spans="7:8" ht="14.25" customHeight="1">
      <c r="G113" s="516"/>
      <c r="H113" s="518"/>
    </row>
    <row r="114" spans="7:8" ht="14.25" customHeight="1">
      <c r="G114" s="516"/>
      <c r="H114" s="518"/>
    </row>
    <row r="115" spans="7:8" ht="14.25" customHeight="1">
      <c r="G115" s="516"/>
      <c r="H115" s="516"/>
    </row>
    <row r="116" spans="7:8" ht="14.25" customHeight="1">
      <c r="G116" s="516"/>
      <c r="H116" s="518"/>
    </row>
    <row r="117" spans="7:8" ht="14.25" customHeight="1">
      <c r="G117" s="516"/>
      <c r="H117" s="518"/>
    </row>
    <row r="118" spans="7:8" ht="14.25" customHeight="1">
      <c r="G118" s="516"/>
      <c r="H118" s="518"/>
    </row>
    <row r="119" spans="7:8" ht="14.25" customHeight="1">
      <c r="G119" s="516"/>
      <c r="H119" s="518"/>
    </row>
    <row r="120" spans="7:8" ht="14.25" customHeight="1">
      <c r="G120" s="516"/>
      <c r="H120" s="518"/>
    </row>
    <row r="121" spans="7:8" ht="14.25" customHeight="1">
      <c r="G121" s="516"/>
      <c r="H121" s="516"/>
    </row>
    <row r="122" spans="7:8" ht="14.25" customHeight="1">
      <c r="G122" s="516"/>
      <c r="H122" s="518"/>
    </row>
    <row r="123" spans="7:8" ht="14.25" customHeight="1">
      <c r="G123" s="516"/>
      <c r="H123" s="518"/>
    </row>
    <row r="124" spans="7:8" ht="14.25" customHeight="1">
      <c r="G124" s="516"/>
      <c r="H124" s="518"/>
    </row>
    <row r="125" spans="7:8" ht="14.25" customHeight="1">
      <c r="G125" s="516"/>
      <c r="H125" s="518"/>
    </row>
    <row r="126" spans="7:8" ht="14.25" customHeight="1">
      <c r="G126" s="516"/>
      <c r="H126" s="518"/>
    </row>
    <row r="127" spans="7:8" ht="14.25" customHeight="1">
      <c r="G127" s="516"/>
      <c r="H127" s="518"/>
    </row>
    <row r="128" spans="7:8" ht="14.25" customHeight="1">
      <c r="G128" s="516"/>
      <c r="H128" s="518"/>
    </row>
  </sheetData>
  <sortState xmlns:xlrd2="http://schemas.microsoft.com/office/spreadsheetml/2017/richdata2" ref="B4:C93">
    <sortCondition descending="1" ref="C4:C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9"/>
  <dimension ref="A1:J153"/>
  <sheetViews>
    <sheetView zoomScaleNormal="100" workbookViewId="0">
      <selection activeCell="G1" sqref="G1"/>
    </sheetView>
  </sheetViews>
  <sheetFormatPr defaultColWidth="9.140625" defaultRowHeight="14.25" customHeight="1"/>
  <cols>
    <col min="1" max="1" width="5.42578125" style="3" customWidth="1"/>
    <col min="2" max="2" width="21" customWidth="1"/>
    <col min="3" max="3" width="6.42578125" style="114" customWidth="1"/>
    <col min="4" max="4" width="17.85546875" customWidth="1"/>
    <col min="5" max="5" width="20.85546875" customWidth="1"/>
    <col min="6" max="6" width="8.5703125" customWidth="1"/>
    <col min="7" max="7" width="9" customWidth="1"/>
    <col min="9" max="9" width="25.28515625" style="3" bestFit="1" customWidth="1"/>
    <col min="10" max="10" width="18.28515625" style="77" customWidth="1"/>
    <col min="11" max="11" width="12.28515625" customWidth="1"/>
    <col min="12" max="12" width="12.5703125" customWidth="1"/>
  </cols>
  <sheetData>
    <row r="1" spans="1:10" ht="16.5" customHeight="1">
      <c r="B1" s="10" t="s">
        <v>510</v>
      </c>
      <c r="J1" s="520"/>
    </row>
    <row r="2" spans="1:10" ht="15">
      <c r="B2" s="10"/>
      <c r="I2" s="398"/>
    </row>
    <row r="3" spans="1:10" ht="14.25" customHeight="1">
      <c r="A3" s="3">
        <v>1</v>
      </c>
      <c r="B3" s="516" t="s">
        <v>43</v>
      </c>
      <c r="C3" s="319">
        <v>9.56</v>
      </c>
      <c r="D3" s="3">
        <v>48</v>
      </c>
      <c r="E3" s="516" t="s">
        <v>217</v>
      </c>
      <c r="F3" s="319">
        <v>1.73</v>
      </c>
    </row>
    <row r="4" spans="1:10" ht="14.25" customHeight="1">
      <c r="A4" s="3">
        <v>2</v>
      </c>
      <c r="B4" s="516" t="s">
        <v>227</v>
      </c>
      <c r="C4" s="319">
        <v>7.58</v>
      </c>
      <c r="D4" s="3">
        <v>49</v>
      </c>
      <c r="E4" s="516" t="s">
        <v>91</v>
      </c>
      <c r="F4" s="319">
        <v>1.72</v>
      </c>
    </row>
    <row r="5" spans="1:10" ht="14.25" customHeight="1">
      <c r="A5" s="3">
        <v>3</v>
      </c>
      <c r="B5" s="516" t="s">
        <v>154</v>
      </c>
      <c r="C5" s="319">
        <v>6.37</v>
      </c>
      <c r="D5" s="3">
        <v>50</v>
      </c>
      <c r="E5" s="516" t="s">
        <v>230</v>
      </c>
      <c r="F5" s="319">
        <v>1.71</v>
      </c>
    </row>
    <row r="6" spans="1:10" ht="14.25" customHeight="1">
      <c r="A6" s="3">
        <v>4</v>
      </c>
      <c r="B6" s="516" t="s">
        <v>63</v>
      </c>
      <c r="C6" s="319">
        <v>6.34</v>
      </c>
      <c r="D6" s="3">
        <v>51</v>
      </c>
      <c r="E6" s="516" t="s">
        <v>29</v>
      </c>
      <c r="F6" s="319">
        <v>1.68</v>
      </c>
    </row>
    <row r="7" spans="1:10" ht="14.25" customHeight="1">
      <c r="A7" s="3">
        <v>5</v>
      </c>
      <c r="B7" s="516" t="s">
        <v>28</v>
      </c>
      <c r="C7" s="319">
        <v>5.74</v>
      </c>
      <c r="D7" s="3">
        <v>52</v>
      </c>
      <c r="E7" s="516" t="s">
        <v>74</v>
      </c>
      <c r="F7" s="319">
        <v>1.65</v>
      </c>
    </row>
    <row r="8" spans="1:10" ht="14.25" customHeight="1">
      <c r="A8" s="3">
        <v>6</v>
      </c>
      <c r="B8" s="516" t="s">
        <v>106</v>
      </c>
      <c r="C8" s="319">
        <v>5.2</v>
      </c>
      <c r="D8" s="3">
        <v>53</v>
      </c>
      <c r="E8" s="516" t="s">
        <v>318</v>
      </c>
      <c r="F8" s="319">
        <v>1.65</v>
      </c>
    </row>
    <row r="9" spans="1:10" ht="14.25" customHeight="1">
      <c r="A9" s="3">
        <v>7</v>
      </c>
      <c r="B9" s="516" t="s">
        <v>36</v>
      </c>
      <c r="C9" s="319">
        <v>4.9400000000000004</v>
      </c>
      <c r="D9" s="3">
        <v>54</v>
      </c>
      <c r="E9" s="516" t="s">
        <v>142</v>
      </c>
      <c r="F9" s="319">
        <v>1.6</v>
      </c>
    </row>
    <row r="10" spans="1:10" ht="14.25" customHeight="1">
      <c r="A10" s="3">
        <v>8</v>
      </c>
      <c r="B10" s="516" t="s">
        <v>80</v>
      </c>
      <c r="C10" s="319">
        <v>4.74</v>
      </c>
      <c r="D10" s="3">
        <v>55</v>
      </c>
      <c r="E10" s="516" t="s">
        <v>313</v>
      </c>
      <c r="F10" s="319">
        <v>1.56</v>
      </c>
    </row>
    <row r="11" spans="1:10" ht="14.25" customHeight="1">
      <c r="A11" s="3">
        <v>9</v>
      </c>
      <c r="B11" s="516" t="s">
        <v>103</v>
      </c>
      <c r="C11" s="319">
        <v>4.58</v>
      </c>
      <c r="D11" s="3">
        <v>56</v>
      </c>
      <c r="E11" s="516" t="s">
        <v>133</v>
      </c>
      <c r="F11" s="319">
        <v>1.52</v>
      </c>
    </row>
    <row r="12" spans="1:10" ht="14.25" customHeight="1">
      <c r="A12" s="3">
        <v>10</v>
      </c>
      <c r="B12" s="516" t="s">
        <v>97</v>
      </c>
      <c r="C12" s="319">
        <v>3.6</v>
      </c>
      <c r="D12" s="3">
        <v>57</v>
      </c>
      <c r="E12" s="516" t="s">
        <v>49</v>
      </c>
      <c r="F12" s="319">
        <v>1.51</v>
      </c>
    </row>
    <row r="13" spans="1:10" ht="14.25" customHeight="1">
      <c r="A13" s="3">
        <v>11</v>
      </c>
      <c r="B13" s="516" t="s">
        <v>125</v>
      </c>
      <c r="C13" s="319">
        <v>3.54</v>
      </c>
      <c r="D13" s="3">
        <v>58</v>
      </c>
      <c r="E13" s="516" t="s">
        <v>65</v>
      </c>
      <c r="F13" s="319">
        <v>1.5</v>
      </c>
    </row>
    <row r="14" spans="1:10" ht="14.25" customHeight="1">
      <c r="A14" s="3">
        <v>12</v>
      </c>
      <c r="B14" s="516" t="s">
        <v>166</v>
      </c>
      <c r="C14" s="319">
        <v>3.43</v>
      </c>
      <c r="D14" s="3">
        <v>59</v>
      </c>
      <c r="E14" s="516" t="s">
        <v>170</v>
      </c>
      <c r="F14" s="319">
        <v>1.5</v>
      </c>
    </row>
    <row r="15" spans="1:10" ht="14.25" customHeight="1">
      <c r="A15" s="3">
        <v>13</v>
      </c>
      <c r="B15" s="516" t="s">
        <v>185</v>
      </c>
      <c r="C15" s="319">
        <v>3.37</v>
      </c>
      <c r="D15" s="3">
        <v>60</v>
      </c>
      <c r="E15" s="516" t="s">
        <v>56</v>
      </c>
      <c r="F15" s="319">
        <v>1.47</v>
      </c>
    </row>
    <row r="16" spans="1:10" ht="14.25" customHeight="1">
      <c r="A16" s="3">
        <v>14</v>
      </c>
      <c r="B16" s="516" t="s">
        <v>164</v>
      </c>
      <c r="C16" s="319">
        <v>3.31</v>
      </c>
      <c r="D16" s="3">
        <v>61</v>
      </c>
      <c r="E16" s="516" t="s">
        <v>168</v>
      </c>
      <c r="F16" s="319">
        <v>1.44</v>
      </c>
    </row>
    <row r="17" spans="1:6" ht="14.25" customHeight="1">
      <c r="A17" s="3">
        <v>15</v>
      </c>
      <c r="B17" s="516" t="s">
        <v>126</v>
      </c>
      <c r="C17" s="319">
        <v>3.24</v>
      </c>
      <c r="D17" s="3">
        <v>62</v>
      </c>
      <c r="E17" s="516" t="s">
        <v>113</v>
      </c>
      <c r="F17" s="319">
        <v>1.39</v>
      </c>
    </row>
    <row r="18" spans="1:6" ht="14.25" customHeight="1">
      <c r="A18" s="3">
        <v>16</v>
      </c>
      <c r="B18" s="516" t="s">
        <v>157</v>
      </c>
      <c r="C18" s="319">
        <v>3.02</v>
      </c>
      <c r="D18" s="3">
        <v>63</v>
      </c>
      <c r="E18" s="516" t="s">
        <v>143</v>
      </c>
      <c r="F18" s="319">
        <v>1.39</v>
      </c>
    </row>
    <row r="19" spans="1:6" ht="14.25" customHeight="1">
      <c r="A19" s="3">
        <v>17</v>
      </c>
      <c r="B19" s="516" t="s">
        <v>107</v>
      </c>
      <c r="C19" s="319">
        <v>2.93</v>
      </c>
      <c r="D19" s="3">
        <v>64</v>
      </c>
      <c r="E19" s="516" t="s">
        <v>141</v>
      </c>
      <c r="F19" s="319">
        <v>1.38</v>
      </c>
    </row>
    <row r="20" spans="1:6" ht="14.25" customHeight="1">
      <c r="A20" s="3">
        <v>18</v>
      </c>
      <c r="B20" s="516" t="s">
        <v>234</v>
      </c>
      <c r="C20" s="319">
        <v>2.85</v>
      </c>
      <c r="D20" s="3">
        <v>65</v>
      </c>
      <c r="E20" s="516" t="s">
        <v>148</v>
      </c>
      <c r="F20" s="319">
        <v>1.38</v>
      </c>
    </row>
    <row r="21" spans="1:6" ht="14.25" customHeight="1">
      <c r="A21" s="3">
        <v>19</v>
      </c>
      <c r="B21" s="516" t="s">
        <v>235</v>
      </c>
      <c r="C21" s="319">
        <v>2.82</v>
      </c>
      <c r="D21" s="3">
        <v>66</v>
      </c>
      <c r="E21" s="516" t="s">
        <v>110</v>
      </c>
      <c r="F21" s="319">
        <v>1.35</v>
      </c>
    </row>
    <row r="22" spans="1:6" ht="14.25" customHeight="1">
      <c r="A22" s="3">
        <v>20</v>
      </c>
      <c r="B22" s="516" t="s">
        <v>167</v>
      </c>
      <c r="C22" s="319">
        <v>2.79</v>
      </c>
      <c r="D22" s="3">
        <v>67</v>
      </c>
      <c r="E22" s="516" t="s">
        <v>41</v>
      </c>
      <c r="F22" s="319">
        <v>1.3</v>
      </c>
    </row>
    <row r="23" spans="1:6" ht="14.25" customHeight="1">
      <c r="A23" s="3">
        <v>21</v>
      </c>
      <c r="B23" s="516" t="s">
        <v>88</v>
      </c>
      <c r="C23" s="319">
        <v>2.76</v>
      </c>
      <c r="D23" s="3">
        <v>68</v>
      </c>
      <c r="E23" s="516" t="s">
        <v>149</v>
      </c>
      <c r="F23" s="319">
        <v>1.26</v>
      </c>
    </row>
    <row r="24" spans="1:6" ht="14.25" customHeight="1">
      <c r="A24" s="3">
        <v>22</v>
      </c>
      <c r="B24" s="516" t="s">
        <v>316</v>
      </c>
      <c r="C24" s="525">
        <v>2.73</v>
      </c>
      <c r="D24" s="3">
        <v>69</v>
      </c>
      <c r="E24" s="516" t="s">
        <v>92</v>
      </c>
      <c r="F24" s="319">
        <v>1.25</v>
      </c>
    </row>
    <row r="25" spans="1:6" ht="14.25" customHeight="1">
      <c r="A25" s="3">
        <v>23</v>
      </c>
      <c r="B25" s="516" t="s">
        <v>221</v>
      </c>
      <c r="C25" s="319">
        <v>2.73</v>
      </c>
      <c r="D25" s="3">
        <v>70</v>
      </c>
      <c r="E25" s="516" t="s">
        <v>187</v>
      </c>
      <c r="F25" s="319">
        <v>1.24</v>
      </c>
    </row>
    <row r="26" spans="1:6" ht="14.25" customHeight="1">
      <c r="A26" s="3">
        <v>24</v>
      </c>
      <c r="B26" s="516" t="s">
        <v>146</v>
      </c>
      <c r="C26" s="319">
        <v>2.61</v>
      </c>
      <c r="D26" s="3">
        <v>71</v>
      </c>
      <c r="E26" s="516" t="s">
        <v>132</v>
      </c>
      <c r="F26" s="319">
        <v>1.22</v>
      </c>
    </row>
    <row r="27" spans="1:6" ht="14.25" customHeight="1">
      <c r="A27" s="3">
        <v>25</v>
      </c>
      <c r="B27" s="516" t="s">
        <v>128</v>
      </c>
      <c r="C27" s="319">
        <v>2.5299999999999998</v>
      </c>
      <c r="D27" s="3">
        <v>72</v>
      </c>
      <c r="E27" s="516" t="s">
        <v>229</v>
      </c>
      <c r="F27" s="319">
        <v>1.22</v>
      </c>
    </row>
    <row r="28" spans="1:6" ht="14.25" customHeight="1">
      <c r="A28" s="3">
        <v>26</v>
      </c>
      <c r="B28" s="516" t="s">
        <v>225</v>
      </c>
      <c r="C28" s="319">
        <v>2.4900000000000002</v>
      </c>
      <c r="D28" s="3">
        <v>73</v>
      </c>
      <c r="E28" s="516" t="s">
        <v>85</v>
      </c>
      <c r="F28" s="319">
        <v>1.21</v>
      </c>
    </row>
    <row r="29" spans="1:6" ht="14.25" customHeight="1">
      <c r="A29" s="3">
        <v>27</v>
      </c>
      <c r="B29" s="516" t="s">
        <v>115</v>
      </c>
      <c r="C29" s="319">
        <v>2.4</v>
      </c>
      <c r="D29" s="3">
        <v>74</v>
      </c>
      <c r="E29" s="516" t="s">
        <v>135</v>
      </c>
      <c r="F29" s="319">
        <v>1.2</v>
      </c>
    </row>
    <row r="30" spans="1:6" ht="14.25" customHeight="1">
      <c r="A30" s="3">
        <v>28</v>
      </c>
      <c r="B30" s="516" t="s">
        <v>109</v>
      </c>
      <c r="C30" s="319">
        <v>2.33</v>
      </c>
      <c r="D30" s="3">
        <v>75</v>
      </c>
      <c r="E30" s="516" t="s">
        <v>139</v>
      </c>
      <c r="F30" s="319">
        <v>1.18</v>
      </c>
    </row>
    <row r="31" spans="1:6" ht="14.25" customHeight="1">
      <c r="A31" s="3">
        <v>29</v>
      </c>
      <c r="B31" s="516" t="s">
        <v>171</v>
      </c>
      <c r="C31" s="319">
        <v>2.23</v>
      </c>
      <c r="D31" s="3">
        <v>76</v>
      </c>
      <c r="E31" s="516" t="s">
        <v>78</v>
      </c>
      <c r="F31" s="319">
        <v>1.17</v>
      </c>
    </row>
    <row r="32" spans="1:6" ht="14.25" customHeight="1">
      <c r="A32" s="3">
        <v>30</v>
      </c>
      <c r="B32" s="516" t="s">
        <v>81</v>
      </c>
      <c r="C32" s="319">
        <v>2.21</v>
      </c>
      <c r="D32" s="3">
        <v>77</v>
      </c>
      <c r="E32" s="516" t="s">
        <v>60</v>
      </c>
      <c r="F32" s="319">
        <v>1.1100000000000001</v>
      </c>
    </row>
    <row r="33" spans="1:6" ht="14.25" customHeight="1">
      <c r="A33" s="3">
        <v>31</v>
      </c>
      <c r="B33" s="516" t="s">
        <v>100</v>
      </c>
      <c r="C33" s="319">
        <v>2.1800000000000002</v>
      </c>
      <c r="D33" s="3">
        <v>78</v>
      </c>
      <c r="E33" s="516" t="s">
        <v>127</v>
      </c>
      <c r="F33" s="319">
        <v>1.1100000000000001</v>
      </c>
    </row>
    <row r="34" spans="1:6" ht="14.25" customHeight="1">
      <c r="A34" s="3">
        <v>32</v>
      </c>
      <c r="B34" s="516" t="s">
        <v>130</v>
      </c>
      <c r="C34" s="319">
        <v>2.13</v>
      </c>
      <c r="D34" s="3">
        <v>79</v>
      </c>
      <c r="E34" s="516" t="s">
        <v>70</v>
      </c>
      <c r="F34" s="319">
        <v>1.0900000000000001</v>
      </c>
    </row>
    <row r="35" spans="1:6" ht="14.25" customHeight="1">
      <c r="A35" s="3">
        <v>33</v>
      </c>
      <c r="B35" s="516" t="s">
        <v>117</v>
      </c>
      <c r="C35" s="319">
        <v>2.12</v>
      </c>
      <c r="D35" s="3">
        <v>80</v>
      </c>
      <c r="E35" s="516" t="s">
        <v>131</v>
      </c>
      <c r="F35" s="319">
        <v>1.06</v>
      </c>
    </row>
    <row r="36" spans="1:6" ht="14.25" customHeight="1">
      <c r="A36" s="3">
        <v>34</v>
      </c>
      <c r="B36" s="516" t="s">
        <v>47</v>
      </c>
      <c r="C36" s="319">
        <v>2.08</v>
      </c>
      <c r="D36" s="3">
        <v>81</v>
      </c>
      <c r="E36" s="516" t="s">
        <v>222</v>
      </c>
      <c r="F36" s="319">
        <v>1.04</v>
      </c>
    </row>
    <row r="37" spans="1:6" ht="14.25" customHeight="1">
      <c r="A37" s="3">
        <v>35</v>
      </c>
      <c r="B37" s="516" t="s">
        <v>172</v>
      </c>
      <c r="C37" s="319">
        <v>2.08</v>
      </c>
      <c r="D37" s="3">
        <v>82</v>
      </c>
      <c r="E37" s="516" t="s">
        <v>31</v>
      </c>
      <c r="F37" s="319">
        <v>1.01</v>
      </c>
    </row>
    <row r="38" spans="1:6" ht="14.25" customHeight="1">
      <c r="A38" s="3">
        <v>36</v>
      </c>
      <c r="B38" s="516" t="s">
        <v>144</v>
      </c>
      <c r="C38" s="319">
        <v>2.06</v>
      </c>
      <c r="D38" s="3">
        <v>83</v>
      </c>
      <c r="E38" s="516" t="s">
        <v>105</v>
      </c>
      <c r="F38" s="319">
        <v>1.01</v>
      </c>
    </row>
    <row r="39" spans="1:6" ht="14.25" customHeight="1">
      <c r="A39" s="3">
        <v>37</v>
      </c>
      <c r="B39" s="516" t="s">
        <v>99</v>
      </c>
      <c r="C39" s="319">
        <v>2.0099999999999998</v>
      </c>
      <c r="D39" s="3">
        <v>84</v>
      </c>
      <c r="E39" s="516" t="s">
        <v>52</v>
      </c>
      <c r="F39" s="319">
        <v>0.93</v>
      </c>
    </row>
    <row r="40" spans="1:6" ht="14.25" customHeight="1">
      <c r="A40" s="3">
        <v>38</v>
      </c>
      <c r="B40" s="516" t="s">
        <v>32</v>
      </c>
      <c r="C40" s="319">
        <v>1.96</v>
      </c>
      <c r="D40" s="3">
        <v>85</v>
      </c>
      <c r="E40" s="516" t="s">
        <v>59</v>
      </c>
      <c r="F40" s="319">
        <v>0.87</v>
      </c>
    </row>
    <row r="41" spans="1:6" ht="14.25" customHeight="1">
      <c r="A41" s="3">
        <v>39</v>
      </c>
      <c r="B41" s="516" t="s">
        <v>319</v>
      </c>
      <c r="C41" s="319">
        <v>1.95</v>
      </c>
      <c r="D41" s="3">
        <v>86</v>
      </c>
      <c r="E41" s="516" t="s">
        <v>57</v>
      </c>
      <c r="F41" s="319">
        <v>0.86</v>
      </c>
    </row>
    <row r="42" spans="1:6" ht="14.25" customHeight="1">
      <c r="A42" s="3">
        <v>40</v>
      </c>
      <c r="B42" s="516" t="s">
        <v>209</v>
      </c>
      <c r="C42" s="319">
        <v>1.93</v>
      </c>
      <c r="D42" s="3">
        <v>87</v>
      </c>
      <c r="E42" s="516" t="s">
        <v>37</v>
      </c>
      <c r="F42" s="319">
        <v>0.83</v>
      </c>
    </row>
    <row r="43" spans="1:6" ht="14.25" customHeight="1">
      <c r="A43" s="3">
        <v>41</v>
      </c>
      <c r="B43" s="516" t="s">
        <v>315</v>
      </c>
      <c r="C43" s="319">
        <v>1.92</v>
      </c>
      <c r="D43" s="3">
        <v>88</v>
      </c>
      <c r="E43" s="516" t="s">
        <v>75</v>
      </c>
      <c r="F43" s="319">
        <v>0.81</v>
      </c>
    </row>
    <row r="44" spans="1:6" ht="14.25" customHeight="1">
      <c r="A44" s="3">
        <v>42</v>
      </c>
      <c r="B44" s="516" t="s">
        <v>314</v>
      </c>
      <c r="C44" s="525">
        <v>1.91</v>
      </c>
      <c r="D44" s="3">
        <v>89</v>
      </c>
      <c r="E44" s="516" t="s">
        <v>188</v>
      </c>
      <c r="F44" s="319">
        <v>0.79</v>
      </c>
    </row>
    <row r="45" spans="1:6" ht="14.25" customHeight="1">
      <c r="A45" s="3">
        <v>43</v>
      </c>
      <c r="B45" s="516" t="s">
        <v>320</v>
      </c>
      <c r="C45" s="319">
        <v>1.9</v>
      </c>
      <c r="D45" s="3">
        <v>90</v>
      </c>
      <c r="E45" s="516" t="s">
        <v>54</v>
      </c>
      <c r="F45" s="319">
        <v>0.72</v>
      </c>
    </row>
    <row r="46" spans="1:6" ht="14.25" customHeight="1">
      <c r="A46" s="3">
        <v>44</v>
      </c>
      <c r="B46" s="516" t="s">
        <v>223</v>
      </c>
      <c r="C46" s="319">
        <v>1.87</v>
      </c>
      <c r="D46" s="3"/>
      <c r="F46" s="323"/>
    </row>
    <row r="47" spans="1:6" ht="14.25" customHeight="1">
      <c r="A47" s="3">
        <v>45</v>
      </c>
      <c r="B47" s="516" t="s">
        <v>321</v>
      </c>
      <c r="C47" s="319">
        <v>1.87</v>
      </c>
      <c r="D47" s="3"/>
      <c r="F47" s="323"/>
    </row>
    <row r="48" spans="1:6" ht="14.25" customHeight="1">
      <c r="A48" s="3">
        <v>46</v>
      </c>
      <c r="B48" s="516" t="s">
        <v>226</v>
      </c>
      <c r="C48" s="319">
        <v>1.81</v>
      </c>
      <c r="D48" s="3"/>
      <c r="E48" s="48" t="s">
        <v>11</v>
      </c>
      <c r="F48" s="345">
        <f>MEDIAN(F3:F45,C3:C49)</f>
        <v>1.84</v>
      </c>
    </row>
    <row r="49" spans="1:7" ht="14.25" customHeight="1">
      <c r="A49" s="3">
        <v>47</v>
      </c>
      <c r="B49" s="516" t="s">
        <v>317</v>
      </c>
      <c r="C49" s="319">
        <v>1.74</v>
      </c>
      <c r="E49" s="48" t="s">
        <v>10</v>
      </c>
      <c r="F49" s="345">
        <f>AVERAGE(F3:F45,C3:C49)</f>
        <v>2.2567777777777787</v>
      </c>
    </row>
    <row r="50" spans="1:7" ht="14.25" customHeight="1">
      <c r="F50" s="323"/>
    </row>
    <row r="51" spans="1:7" ht="14.25" customHeight="1">
      <c r="D51" s="3"/>
    </row>
    <row r="52" spans="1:7" ht="14.25" customHeight="1">
      <c r="D52" s="3"/>
      <c r="E52" s="14"/>
      <c r="G52" s="139"/>
    </row>
    <row r="53" spans="1:7" ht="14.25" customHeight="1">
      <c r="G53" s="139"/>
    </row>
    <row r="54" spans="1:7" ht="14.25" customHeight="1">
      <c r="F54" s="243"/>
      <c r="G54" s="139"/>
    </row>
    <row r="55" spans="1:7" ht="14.25" customHeight="1">
      <c r="F55" s="243"/>
    </row>
    <row r="56" spans="1:7" ht="14.25" customHeight="1">
      <c r="A56"/>
    </row>
    <row r="57" spans="1:7" ht="14.25" customHeight="1">
      <c r="A57" s="9"/>
    </row>
    <row r="58" spans="1:7" ht="14.25" customHeight="1">
      <c r="A58"/>
    </row>
    <row r="59" spans="1:7" ht="14.25" customHeight="1">
      <c r="A59"/>
    </row>
    <row r="60" spans="1:7" ht="14.25" customHeight="1">
      <c r="A60"/>
    </row>
    <row r="61" spans="1:7" ht="14.25" customHeight="1">
      <c r="A61"/>
      <c r="E61" s="3"/>
    </row>
    <row r="62" spans="1:7" ht="14.25" customHeight="1">
      <c r="A62"/>
      <c r="E62" s="3"/>
    </row>
    <row r="63" spans="1:7" ht="14.25" customHeight="1">
      <c r="A63"/>
      <c r="E63" s="3"/>
    </row>
    <row r="64" spans="1:7" ht="14.25" customHeight="1">
      <c r="A64"/>
    </row>
    <row r="65" spans="1:1" ht="14.25" customHeight="1">
      <c r="A65"/>
    </row>
    <row r="66" spans="1:1" ht="14.25" customHeight="1">
      <c r="A66"/>
    </row>
    <row r="67" spans="1:1" ht="14.25" customHeight="1">
      <c r="A67"/>
    </row>
    <row r="68" spans="1:1" ht="14.25" customHeight="1">
      <c r="A68"/>
    </row>
    <row r="69" spans="1:1" ht="14.25" customHeight="1">
      <c r="A69"/>
    </row>
    <row r="70" spans="1:1" ht="14.25" customHeight="1">
      <c r="A70"/>
    </row>
    <row r="71" spans="1:1" ht="14.25" customHeight="1">
      <c r="A71"/>
    </row>
    <row r="72" spans="1:1" ht="14.25" customHeight="1">
      <c r="A72"/>
    </row>
    <row r="73" spans="1:1" ht="14.25" customHeight="1">
      <c r="A73"/>
    </row>
    <row r="74" spans="1:1" ht="14.25" customHeight="1">
      <c r="A74"/>
    </row>
    <row r="75" spans="1:1" ht="14.25" customHeight="1">
      <c r="A75"/>
    </row>
    <row r="76" spans="1:1" ht="14.25" customHeight="1">
      <c r="A76"/>
    </row>
    <row r="77" spans="1:1" ht="14.25" customHeight="1">
      <c r="A77"/>
    </row>
    <row r="78" spans="1:1" ht="14.25" customHeight="1">
      <c r="A78"/>
    </row>
    <row r="79" spans="1:1" ht="14.25" customHeight="1">
      <c r="A79"/>
    </row>
    <row r="80" spans="1:1" ht="14.25" customHeight="1">
      <c r="A80"/>
    </row>
    <row r="81" spans="1:1" ht="14.25" customHeight="1">
      <c r="A81"/>
    </row>
    <row r="82" spans="1:1" ht="14.25" customHeight="1">
      <c r="A82"/>
    </row>
    <row r="83" spans="1:1" ht="14.25" customHeight="1">
      <c r="A83"/>
    </row>
    <row r="84" spans="1:1" ht="14.25" customHeight="1">
      <c r="A84"/>
    </row>
    <row r="85" spans="1:1" ht="14.25" customHeight="1">
      <c r="A85"/>
    </row>
    <row r="86" spans="1:1" ht="14.25" customHeight="1">
      <c r="A86"/>
    </row>
    <row r="87" spans="1:1" ht="14.25" customHeight="1">
      <c r="A87"/>
    </row>
    <row r="88" spans="1:1" ht="14.25" customHeight="1">
      <c r="A88"/>
    </row>
    <row r="89" spans="1:1" ht="14.25" customHeight="1">
      <c r="A89"/>
    </row>
    <row r="90" spans="1:1" ht="14.25" customHeight="1">
      <c r="A90"/>
    </row>
    <row r="91" spans="1:1" ht="14.25" customHeight="1">
      <c r="A91"/>
    </row>
    <row r="92" spans="1:1" ht="14.25" customHeight="1">
      <c r="A92"/>
    </row>
    <row r="93" spans="1:1" ht="14.25" customHeight="1">
      <c r="A93"/>
    </row>
    <row r="94" spans="1:1" ht="14.25" customHeight="1">
      <c r="A94"/>
    </row>
    <row r="95" spans="1:1" ht="14.25" customHeight="1">
      <c r="A95"/>
    </row>
    <row r="96" spans="1:1" ht="14.25" customHeight="1">
      <c r="A96"/>
    </row>
    <row r="97" spans="1:2" ht="14.25" customHeight="1">
      <c r="A97"/>
    </row>
    <row r="98" spans="1:2" ht="14.25" customHeight="1">
      <c r="A98"/>
    </row>
    <row r="99" spans="1:2" ht="14.25" customHeight="1">
      <c r="A99"/>
    </row>
    <row r="100" spans="1:2" ht="14.25" customHeight="1">
      <c r="A100"/>
    </row>
    <row r="103" spans="1:2" ht="14.25" customHeight="1">
      <c r="B103" s="3"/>
    </row>
    <row r="104" spans="1:2" ht="14.25" customHeight="1">
      <c r="B104" s="8"/>
    </row>
    <row r="105" spans="1:2" ht="14.25" customHeight="1">
      <c r="B105" s="8"/>
    </row>
    <row r="106" spans="1:2" ht="14.25" customHeight="1">
      <c r="B106" s="3"/>
    </row>
    <row r="107" spans="1:2" ht="14.25" customHeight="1">
      <c r="B107" s="3"/>
    </row>
    <row r="108" spans="1:2" ht="14.25" customHeight="1">
      <c r="B108" s="3"/>
    </row>
    <row r="109" spans="1:2" ht="14.25" customHeight="1">
      <c r="B109" s="3"/>
    </row>
    <row r="110" spans="1:2" ht="14.25" customHeight="1">
      <c r="B110" s="3"/>
    </row>
    <row r="111" spans="1:2" ht="14.25" customHeight="1">
      <c r="B111" s="3"/>
    </row>
    <row r="112" spans="1:2" ht="14.25" customHeight="1">
      <c r="B112" s="3"/>
    </row>
    <row r="113" spans="2:2" ht="14.25" customHeight="1">
      <c r="B113" s="3"/>
    </row>
    <row r="114" spans="2:2" ht="14.25" customHeight="1">
      <c r="B114" s="3"/>
    </row>
    <row r="115" spans="2:2" ht="14.25" customHeight="1">
      <c r="B115" s="3"/>
    </row>
    <row r="116" spans="2:2" ht="14.25" customHeight="1">
      <c r="B116" s="3"/>
    </row>
    <row r="117" spans="2:2" ht="14.25" customHeight="1">
      <c r="B117" s="3"/>
    </row>
    <row r="118" spans="2:2" ht="14.25" customHeight="1">
      <c r="B118" s="3"/>
    </row>
    <row r="119" spans="2:2" ht="14.25" customHeight="1">
      <c r="B119" s="3"/>
    </row>
    <row r="120" spans="2:2" ht="14.25" customHeight="1">
      <c r="B120" s="3"/>
    </row>
    <row r="121" spans="2:2" ht="14.25" customHeight="1">
      <c r="B121" s="3"/>
    </row>
    <row r="122" spans="2:2" ht="14.25" customHeight="1">
      <c r="B122" s="3"/>
    </row>
    <row r="123" spans="2:2" ht="14.25" customHeight="1">
      <c r="B123" s="3"/>
    </row>
    <row r="124" spans="2:2" ht="14.25" customHeight="1">
      <c r="B124" s="3"/>
    </row>
    <row r="125" spans="2:2" ht="14.25" customHeight="1">
      <c r="B125" s="3"/>
    </row>
    <row r="126" spans="2:2" ht="14.25" customHeight="1">
      <c r="B126" s="3"/>
    </row>
    <row r="127" spans="2:2" ht="14.25" customHeight="1">
      <c r="B127" s="3"/>
    </row>
    <row r="128" spans="2:2" ht="14.25" customHeight="1">
      <c r="B128" s="3"/>
    </row>
    <row r="129" spans="2:2" ht="14.25" customHeight="1">
      <c r="B129" s="3"/>
    </row>
    <row r="130" spans="2:2" ht="14.25" customHeight="1">
      <c r="B130" s="3"/>
    </row>
    <row r="131" spans="2:2" ht="14.25" customHeight="1">
      <c r="B131" s="3"/>
    </row>
    <row r="132" spans="2:2" ht="14.25" customHeight="1">
      <c r="B132" s="3"/>
    </row>
    <row r="133" spans="2:2" ht="14.25" customHeight="1">
      <c r="B133" s="3"/>
    </row>
    <row r="134" spans="2:2" ht="14.25" customHeight="1">
      <c r="B134" s="3"/>
    </row>
    <row r="135" spans="2:2" ht="14.25" customHeight="1">
      <c r="B135" s="3"/>
    </row>
    <row r="136" spans="2:2" ht="14.25" customHeight="1">
      <c r="B136" s="3"/>
    </row>
    <row r="137" spans="2:2" ht="14.25" customHeight="1">
      <c r="B137" s="3"/>
    </row>
    <row r="138" spans="2:2" ht="14.25" customHeight="1">
      <c r="B138" s="3"/>
    </row>
    <row r="139" spans="2:2" ht="14.25" customHeight="1">
      <c r="B139" s="3"/>
    </row>
    <row r="140" spans="2:2" ht="14.25" customHeight="1">
      <c r="B140" s="3"/>
    </row>
    <row r="141" spans="2:2" ht="14.25" customHeight="1">
      <c r="B141" s="3"/>
    </row>
    <row r="142" spans="2:2" ht="14.25" customHeight="1">
      <c r="B142" s="3"/>
    </row>
    <row r="143" spans="2:2" ht="14.25" customHeight="1">
      <c r="B143" s="3"/>
    </row>
    <row r="144" spans="2:2" ht="14.25" customHeight="1">
      <c r="B144" s="3"/>
    </row>
    <row r="145" spans="2:2" ht="14.25" customHeight="1">
      <c r="B145" s="3"/>
    </row>
    <row r="146" spans="2:2" ht="14.25" customHeight="1">
      <c r="B146" s="3"/>
    </row>
    <row r="147" spans="2:2" ht="14.25" customHeight="1">
      <c r="B147" s="3"/>
    </row>
    <row r="148" spans="2:2" ht="14.25" customHeight="1">
      <c r="B148" s="3"/>
    </row>
    <row r="149" spans="2:2" ht="14.25" customHeight="1">
      <c r="B149" s="3"/>
    </row>
    <row r="150" spans="2:2" ht="14.25" customHeight="1">
      <c r="B150" s="3"/>
    </row>
    <row r="151" spans="2:2" ht="14.25" customHeight="1">
      <c r="B151" s="3"/>
    </row>
    <row r="152" spans="2:2" ht="14.25" customHeight="1">
      <c r="B152" s="3"/>
    </row>
    <row r="153" spans="2:2" ht="14.25" customHeight="1">
      <c r="B153" s="3"/>
    </row>
  </sheetData>
  <sortState xmlns:xlrd2="http://schemas.microsoft.com/office/spreadsheetml/2017/richdata2" ref="I3:J92">
    <sortCondition descending="1" ref="J3:J92"/>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0"/>
  <dimension ref="A1:K109"/>
  <sheetViews>
    <sheetView zoomScaleNormal="100" workbookViewId="0">
      <selection activeCell="G2" sqref="G2"/>
    </sheetView>
  </sheetViews>
  <sheetFormatPr defaultColWidth="8.85546875" defaultRowHeight="14.25" customHeight="1"/>
  <cols>
    <col min="1" max="1" width="5.42578125" customWidth="1"/>
    <col min="2" max="2" width="21.28515625" customWidth="1"/>
    <col min="3" max="3" width="6.85546875" style="127" bestFit="1" customWidth="1"/>
    <col min="4" max="4" width="19.28515625" style="37" customWidth="1"/>
    <col min="5" max="5" width="21.42578125" customWidth="1"/>
    <col min="6" max="6" width="6.85546875" style="114" customWidth="1"/>
    <col min="7" max="7" width="16.28515625" style="114" customWidth="1"/>
    <col min="8" max="8" width="19.140625" bestFit="1" customWidth="1"/>
    <col min="9" max="9" width="11.42578125" bestFit="1" customWidth="1"/>
    <col min="10" max="10" width="17.42578125" bestFit="1" customWidth="1"/>
    <col min="11" max="11" width="6.28515625" customWidth="1"/>
    <col min="12" max="12" width="11.42578125" bestFit="1" customWidth="1"/>
  </cols>
  <sheetData>
    <row r="1" spans="1:11" ht="16.5" customHeight="1">
      <c r="B1" s="10" t="s">
        <v>511</v>
      </c>
      <c r="F1" s="127"/>
      <c r="G1" s="127" t="s">
        <v>238</v>
      </c>
    </row>
    <row r="2" spans="1:11" ht="14.25" customHeight="1">
      <c r="B2" s="4" t="s">
        <v>512</v>
      </c>
      <c r="F2" s="127"/>
      <c r="G2" s="127"/>
      <c r="H2" s="57"/>
      <c r="I2" s="102"/>
      <c r="J2" s="212"/>
    </row>
    <row r="3" spans="1:11" ht="14.25" customHeight="1">
      <c r="B3" s="4" t="s">
        <v>513</v>
      </c>
      <c r="H3" s="511"/>
      <c r="I3" s="236"/>
      <c r="J3" s="512"/>
      <c r="K3" s="568"/>
    </row>
    <row r="4" spans="1:11" s="163" customFormat="1" ht="14.25" customHeight="1">
      <c r="B4" s="10"/>
      <c r="C4" s="272"/>
      <c r="D4" s="273"/>
      <c r="E4" s="105"/>
      <c r="F4" s="274"/>
      <c r="G4" s="189"/>
      <c r="H4" s="511"/>
      <c r="I4" s="236"/>
      <c r="J4" s="512"/>
      <c r="K4" s="568"/>
    </row>
    <row r="5" spans="1:11" ht="14.25" customHeight="1">
      <c r="A5" s="3">
        <v>1</v>
      </c>
      <c r="B5" s="511" t="s">
        <v>188</v>
      </c>
      <c r="C5" s="568">
        <v>53.348072916666666</v>
      </c>
      <c r="D5" s="3">
        <v>48</v>
      </c>
      <c r="E5" s="511" t="s">
        <v>106</v>
      </c>
      <c r="F5" s="568">
        <v>26.106105349907285</v>
      </c>
      <c r="G5" s="268"/>
      <c r="H5" s="511"/>
      <c r="I5" s="236"/>
      <c r="J5" s="513"/>
      <c r="K5" s="568"/>
    </row>
    <row r="6" spans="1:11" ht="14.25" customHeight="1">
      <c r="A6" s="3">
        <v>2</v>
      </c>
      <c r="B6" s="511" t="s">
        <v>321</v>
      </c>
      <c r="C6" s="568">
        <v>49.878748317631221</v>
      </c>
      <c r="D6" s="3">
        <v>49</v>
      </c>
      <c r="E6" s="511" t="s">
        <v>117</v>
      </c>
      <c r="F6" s="568">
        <v>26.044896367740613</v>
      </c>
      <c r="G6" s="268"/>
      <c r="H6" s="511"/>
      <c r="I6" s="236"/>
      <c r="J6" s="512"/>
      <c r="K6" s="568"/>
    </row>
    <row r="7" spans="1:11" ht="14.25" customHeight="1">
      <c r="A7" s="3">
        <v>3</v>
      </c>
      <c r="B7" s="511" t="s">
        <v>217</v>
      </c>
      <c r="C7" s="568">
        <v>48.354811946902657</v>
      </c>
      <c r="D7" s="3">
        <v>50</v>
      </c>
      <c r="E7" s="511" t="s">
        <v>131</v>
      </c>
      <c r="F7" s="568">
        <v>25.828771439764267</v>
      </c>
      <c r="G7" s="268"/>
      <c r="H7" s="511"/>
      <c r="I7" s="236"/>
      <c r="J7" s="512"/>
      <c r="K7" s="568"/>
    </row>
    <row r="8" spans="1:11" ht="14.25" customHeight="1">
      <c r="A8" s="3">
        <v>4</v>
      </c>
      <c r="B8" s="511" t="s">
        <v>126</v>
      </c>
      <c r="C8" s="568">
        <v>44.505623767582485</v>
      </c>
      <c r="D8" s="3">
        <v>51</v>
      </c>
      <c r="E8" s="511" t="s">
        <v>135</v>
      </c>
      <c r="F8" s="568">
        <v>25.693398294762485</v>
      </c>
      <c r="G8" s="268"/>
      <c r="H8" s="511"/>
      <c r="I8" s="236"/>
      <c r="J8" s="512"/>
      <c r="K8" s="568"/>
    </row>
    <row r="9" spans="1:11" ht="14.25" customHeight="1">
      <c r="A9" s="3">
        <v>5</v>
      </c>
      <c r="B9" s="511" t="s">
        <v>29</v>
      </c>
      <c r="C9" s="568">
        <v>42.831325779036831</v>
      </c>
      <c r="D9" s="3">
        <v>52</v>
      </c>
      <c r="E9" s="511" t="s">
        <v>222</v>
      </c>
      <c r="F9" s="568">
        <v>25.682142768620647</v>
      </c>
      <c r="G9" s="268"/>
      <c r="H9" s="511"/>
      <c r="I9" s="236"/>
      <c r="J9" s="512"/>
      <c r="K9" s="568"/>
    </row>
    <row r="10" spans="1:11" ht="14.25" customHeight="1">
      <c r="A10" s="3">
        <v>6</v>
      </c>
      <c r="B10" s="511" t="s">
        <v>315</v>
      </c>
      <c r="C10" s="568">
        <v>41.013055042482449</v>
      </c>
      <c r="D10" s="3">
        <v>53</v>
      </c>
      <c r="E10" s="511" t="s">
        <v>157</v>
      </c>
      <c r="F10" s="568">
        <v>24.601149086623455</v>
      </c>
      <c r="G10" s="268"/>
      <c r="H10" s="511"/>
      <c r="I10" s="236"/>
      <c r="J10" s="512"/>
      <c r="K10" s="568"/>
    </row>
    <row r="11" spans="1:11" ht="14.25" customHeight="1">
      <c r="A11" s="3">
        <v>7</v>
      </c>
      <c r="B11" s="511" t="s">
        <v>81</v>
      </c>
      <c r="C11" s="568">
        <v>40.962854570013505</v>
      </c>
      <c r="D11" s="3">
        <v>54</v>
      </c>
      <c r="E11" s="511" t="s">
        <v>146</v>
      </c>
      <c r="F11" s="568">
        <v>24.1317954407908</v>
      </c>
      <c r="G11" s="268"/>
      <c r="H11" s="511"/>
      <c r="I11" s="236"/>
      <c r="J11" s="512"/>
      <c r="K11" s="568"/>
    </row>
    <row r="12" spans="1:11" ht="14.25" customHeight="1">
      <c r="A12" s="3">
        <v>8</v>
      </c>
      <c r="B12" s="511" t="s">
        <v>149</v>
      </c>
      <c r="C12" s="568">
        <v>39.618874856823986</v>
      </c>
      <c r="D12" s="3">
        <v>55</v>
      </c>
      <c r="E12" s="511" t="s">
        <v>49</v>
      </c>
      <c r="F12" s="568">
        <v>23.86153770692826</v>
      </c>
      <c r="G12" s="268"/>
      <c r="H12" s="511"/>
      <c r="I12" s="236"/>
      <c r="J12" s="512"/>
      <c r="K12" s="568"/>
    </row>
    <row r="13" spans="1:11" ht="14.25" customHeight="1">
      <c r="A13" s="3">
        <v>9</v>
      </c>
      <c r="B13" s="511" t="s">
        <v>74</v>
      </c>
      <c r="C13" s="568">
        <v>38.712944230769224</v>
      </c>
      <c r="D13" s="3">
        <v>56</v>
      </c>
      <c r="E13" s="511" t="s">
        <v>230</v>
      </c>
      <c r="F13" s="568">
        <v>23.572721982354047</v>
      </c>
      <c r="G13" s="268"/>
      <c r="H13" s="511"/>
      <c r="I13" s="236"/>
      <c r="J13" s="512"/>
      <c r="K13" s="568"/>
    </row>
    <row r="14" spans="1:11" ht="14.25" customHeight="1">
      <c r="A14" s="3">
        <v>10</v>
      </c>
      <c r="B14" s="511" t="s">
        <v>168</v>
      </c>
      <c r="C14" s="568">
        <v>38.16112493038797</v>
      </c>
      <c r="D14" s="3">
        <v>57</v>
      </c>
      <c r="E14" s="511" t="s">
        <v>320</v>
      </c>
      <c r="F14" s="568">
        <v>23.543204446800285</v>
      </c>
      <c r="G14" s="268"/>
      <c r="H14" s="511"/>
      <c r="I14" s="236"/>
      <c r="J14" s="512"/>
      <c r="K14" s="568"/>
    </row>
    <row r="15" spans="1:11" ht="14.25" customHeight="1">
      <c r="A15" s="3">
        <v>11</v>
      </c>
      <c r="B15" s="511" t="s">
        <v>133</v>
      </c>
      <c r="C15" s="568">
        <v>37.685994997425141</v>
      </c>
      <c r="D15" s="3">
        <v>58</v>
      </c>
      <c r="E15" s="511" t="s">
        <v>37</v>
      </c>
      <c r="F15" s="568">
        <v>22.416773433095884</v>
      </c>
      <c r="G15" s="268"/>
      <c r="H15" s="511"/>
      <c r="I15" s="236"/>
      <c r="J15" s="512"/>
      <c r="K15" s="568"/>
    </row>
    <row r="16" spans="1:11" ht="14.25" customHeight="1">
      <c r="A16" s="3">
        <v>12</v>
      </c>
      <c r="B16" s="511" t="s">
        <v>100</v>
      </c>
      <c r="C16" s="568">
        <v>37.311886334758</v>
      </c>
      <c r="D16" s="3">
        <v>59</v>
      </c>
      <c r="E16" s="511" t="s">
        <v>52</v>
      </c>
      <c r="F16" s="568">
        <v>22.340169479405034</v>
      </c>
      <c r="G16" s="268"/>
      <c r="H16" s="511"/>
      <c r="I16" s="236"/>
      <c r="J16" s="512"/>
      <c r="K16" s="568"/>
    </row>
    <row r="17" spans="1:11" ht="14.25" customHeight="1">
      <c r="A17" s="3">
        <v>13</v>
      </c>
      <c r="B17" s="511" t="s">
        <v>164</v>
      </c>
      <c r="C17" s="568">
        <v>37.092097727045164</v>
      </c>
      <c r="D17" s="3">
        <v>60</v>
      </c>
      <c r="E17" s="511" t="s">
        <v>32</v>
      </c>
      <c r="F17" s="568">
        <v>22.257685203774344</v>
      </c>
      <c r="G17" s="268"/>
      <c r="H17" s="511"/>
      <c r="I17" s="236"/>
      <c r="J17" s="512"/>
      <c r="K17" s="568"/>
    </row>
    <row r="18" spans="1:11" ht="14.25" customHeight="1">
      <c r="A18" s="3">
        <v>14</v>
      </c>
      <c r="B18" s="511" t="s">
        <v>143</v>
      </c>
      <c r="C18" s="568">
        <v>36.813922268118652</v>
      </c>
      <c r="D18" s="3">
        <v>61</v>
      </c>
      <c r="E18" s="511" t="s">
        <v>28</v>
      </c>
      <c r="F18" s="568">
        <v>22.002935153583618</v>
      </c>
      <c r="G18" s="268"/>
      <c r="H18" s="511"/>
      <c r="I18" s="236"/>
      <c r="J18" s="512"/>
      <c r="K18" s="568"/>
    </row>
    <row r="19" spans="1:11" ht="14.25" customHeight="1">
      <c r="A19" s="3">
        <v>15</v>
      </c>
      <c r="B19" s="511" t="s">
        <v>167</v>
      </c>
      <c r="C19" s="568">
        <v>36.653277496322922</v>
      </c>
      <c r="D19" s="3">
        <v>62</v>
      </c>
      <c r="E19" s="511" t="s">
        <v>43</v>
      </c>
      <c r="F19" s="568">
        <v>20.829120135363791</v>
      </c>
      <c r="G19" s="268"/>
      <c r="H19" s="511"/>
      <c r="I19" s="236"/>
      <c r="J19" s="512"/>
      <c r="K19" s="568"/>
    </row>
    <row r="20" spans="1:11" ht="14.25" customHeight="1">
      <c r="A20" s="3">
        <v>16</v>
      </c>
      <c r="B20" s="511" t="s">
        <v>31</v>
      </c>
      <c r="C20" s="568">
        <v>36.171040362616012</v>
      </c>
      <c r="D20" s="3">
        <v>63</v>
      </c>
      <c r="E20" s="511" t="s">
        <v>91</v>
      </c>
      <c r="F20" s="568">
        <v>20.622747788960044</v>
      </c>
      <c r="G20" s="268"/>
      <c r="H20" s="511"/>
      <c r="I20" s="236"/>
      <c r="J20" s="512"/>
      <c r="K20" s="568"/>
    </row>
    <row r="21" spans="1:11" ht="14.25" customHeight="1">
      <c r="A21" s="3">
        <v>17</v>
      </c>
      <c r="B21" s="511" t="s">
        <v>75</v>
      </c>
      <c r="C21" s="568">
        <v>36.03480576653282</v>
      </c>
      <c r="D21" s="3">
        <v>64</v>
      </c>
      <c r="E21" s="511" t="s">
        <v>316</v>
      </c>
      <c r="F21" s="568">
        <v>20.246329492104138</v>
      </c>
      <c r="G21" s="268"/>
      <c r="H21" s="511"/>
      <c r="I21" s="582"/>
      <c r="J21" s="512"/>
      <c r="K21" s="568"/>
    </row>
    <row r="22" spans="1:11" ht="14.25" customHeight="1">
      <c r="A22" s="3">
        <v>18</v>
      </c>
      <c r="B22" s="511" t="s">
        <v>70</v>
      </c>
      <c r="C22" s="568">
        <v>35.328637666058874</v>
      </c>
      <c r="D22" s="3">
        <v>65</v>
      </c>
      <c r="E22" s="511" t="s">
        <v>227</v>
      </c>
      <c r="F22" s="568">
        <v>20.215156111743138</v>
      </c>
      <c r="G22" s="268"/>
      <c r="H22" s="511"/>
      <c r="I22" s="236"/>
      <c r="J22" s="512"/>
      <c r="K22" s="568"/>
    </row>
    <row r="23" spans="1:11" ht="14.25" customHeight="1">
      <c r="A23" s="3">
        <v>19</v>
      </c>
      <c r="B23" s="511" t="s">
        <v>57</v>
      </c>
      <c r="C23" s="568">
        <v>34.63607636259173</v>
      </c>
      <c r="D23" s="3">
        <v>66</v>
      </c>
      <c r="E23" s="511" t="s">
        <v>148</v>
      </c>
      <c r="F23" s="568">
        <v>20.126588862954318</v>
      </c>
      <c r="G23" s="268"/>
      <c r="H23" s="511"/>
      <c r="I23" s="236"/>
      <c r="J23" s="512"/>
      <c r="K23" s="568"/>
    </row>
    <row r="24" spans="1:11" ht="14.25" customHeight="1">
      <c r="A24" s="3">
        <v>20</v>
      </c>
      <c r="B24" s="511" t="s">
        <v>125</v>
      </c>
      <c r="C24" s="568">
        <v>33.935102973703614</v>
      </c>
      <c r="D24" s="3">
        <v>67</v>
      </c>
      <c r="E24" s="511" t="s">
        <v>235</v>
      </c>
      <c r="F24" s="568">
        <v>20.102065582464206</v>
      </c>
      <c r="G24" s="268"/>
      <c r="H24" s="511"/>
      <c r="I24" s="236"/>
      <c r="J24" s="512"/>
      <c r="K24" s="568"/>
    </row>
    <row r="25" spans="1:11" ht="14.25" customHeight="1">
      <c r="A25" s="3">
        <v>21</v>
      </c>
      <c r="B25" s="511" t="s">
        <v>92</v>
      </c>
      <c r="C25" s="568">
        <v>32.977518549964934</v>
      </c>
      <c r="D25" s="3">
        <v>68</v>
      </c>
      <c r="E25" s="511" t="s">
        <v>229</v>
      </c>
      <c r="F25" s="568">
        <v>19.70862265975213</v>
      </c>
      <c r="G25" s="268"/>
      <c r="H25" s="511"/>
      <c r="I25" s="236"/>
      <c r="J25" s="512"/>
      <c r="K25" s="568"/>
    </row>
    <row r="26" spans="1:11" ht="14.25" customHeight="1">
      <c r="A26" s="3">
        <v>22</v>
      </c>
      <c r="B26" s="511" t="s">
        <v>318</v>
      </c>
      <c r="C26" s="568">
        <v>32.399438795591706</v>
      </c>
      <c r="D26" s="3">
        <v>69</v>
      </c>
      <c r="E26" s="511" t="s">
        <v>47</v>
      </c>
      <c r="F26" s="568">
        <v>19.451482649842273</v>
      </c>
      <c r="G26" s="268"/>
      <c r="H26" s="511"/>
      <c r="I26" s="236"/>
      <c r="J26" s="512"/>
      <c r="K26" s="568"/>
    </row>
    <row r="27" spans="1:11" ht="14.25" customHeight="1">
      <c r="A27" s="3">
        <v>23</v>
      </c>
      <c r="B27" s="511" t="s">
        <v>132</v>
      </c>
      <c r="C27" s="568">
        <v>32.09287975518388</v>
      </c>
      <c r="D27" s="3">
        <v>70</v>
      </c>
      <c r="E27" s="511" t="s">
        <v>97</v>
      </c>
      <c r="F27" s="568">
        <v>18.963630838687269</v>
      </c>
      <c r="G27" s="268"/>
      <c r="H27" s="511"/>
      <c r="I27" s="236"/>
      <c r="J27" s="512"/>
      <c r="K27" s="568"/>
    </row>
    <row r="28" spans="1:11" ht="14.25" customHeight="1">
      <c r="A28" s="3">
        <v>24</v>
      </c>
      <c r="B28" s="511" t="s">
        <v>171</v>
      </c>
      <c r="C28" s="568">
        <v>31.813462673419952</v>
      </c>
      <c r="D28" s="3">
        <v>71</v>
      </c>
      <c r="E28" s="511" t="s">
        <v>78</v>
      </c>
      <c r="F28" s="568">
        <v>17.545470163052613</v>
      </c>
      <c r="G28" s="268"/>
      <c r="H28" s="511"/>
      <c r="I28" s="236"/>
      <c r="J28" s="512"/>
      <c r="K28" s="568"/>
    </row>
    <row r="29" spans="1:11" ht="14.25" customHeight="1">
      <c r="A29" s="3">
        <v>25</v>
      </c>
      <c r="B29" s="511" t="s">
        <v>80</v>
      </c>
      <c r="C29" s="568">
        <v>31.79522417153996</v>
      </c>
      <c r="D29" s="3">
        <v>72</v>
      </c>
      <c r="E29" s="511" t="s">
        <v>107</v>
      </c>
      <c r="F29" s="568">
        <v>17.483586304271089</v>
      </c>
      <c r="G29" s="268"/>
      <c r="H29" s="511"/>
      <c r="I29" s="236"/>
      <c r="J29" s="512"/>
      <c r="K29" s="568"/>
    </row>
    <row r="30" spans="1:11" ht="14.25" customHeight="1">
      <c r="A30" s="3">
        <v>26</v>
      </c>
      <c r="B30" s="511" t="s">
        <v>166</v>
      </c>
      <c r="C30" s="568">
        <v>31.723509218054669</v>
      </c>
      <c r="D30" s="3">
        <v>73</v>
      </c>
      <c r="E30" s="511" t="s">
        <v>88</v>
      </c>
      <c r="F30" s="568">
        <v>16.991254579713178</v>
      </c>
      <c r="G30" s="268"/>
      <c r="H30" s="511"/>
      <c r="I30" s="236"/>
      <c r="J30" s="512"/>
      <c r="K30" s="568"/>
    </row>
    <row r="31" spans="1:11" ht="14.25" customHeight="1">
      <c r="A31" s="3">
        <v>27</v>
      </c>
      <c r="B31" s="511" t="s">
        <v>185</v>
      </c>
      <c r="C31" s="568">
        <v>31.579577663898213</v>
      </c>
      <c r="D31" s="3">
        <v>74</v>
      </c>
      <c r="E31" s="511" t="s">
        <v>99</v>
      </c>
      <c r="F31" s="568">
        <v>15.699253788605407</v>
      </c>
      <c r="G31" s="268"/>
      <c r="H31" s="511"/>
      <c r="I31" s="236"/>
      <c r="J31" s="512"/>
      <c r="K31" s="568"/>
    </row>
    <row r="32" spans="1:11" ht="14.25" customHeight="1">
      <c r="A32" s="3">
        <v>28</v>
      </c>
      <c r="B32" s="511" t="s">
        <v>130</v>
      </c>
      <c r="C32" s="568">
        <v>30.881189444663256</v>
      </c>
      <c r="D32" s="3">
        <v>75</v>
      </c>
      <c r="E32" s="511" t="s">
        <v>221</v>
      </c>
      <c r="F32" s="568">
        <v>15.496428274428272</v>
      </c>
      <c r="G32" s="268"/>
      <c r="H32" s="511"/>
      <c r="I32" s="236"/>
      <c r="J32" s="512"/>
      <c r="K32" s="568"/>
    </row>
    <row r="33" spans="1:11" ht="14.25" customHeight="1">
      <c r="A33" s="3">
        <v>29</v>
      </c>
      <c r="B33" s="511" t="s">
        <v>41</v>
      </c>
      <c r="C33" s="568">
        <v>30.491298565451284</v>
      </c>
      <c r="D33" s="3">
        <v>76</v>
      </c>
      <c r="E33" s="511" t="s">
        <v>319</v>
      </c>
      <c r="F33" s="568">
        <v>15.378558119094706</v>
      </c>
      <c r="G33" s="268"/>
      <c r="H33" s="511"/>
      <c r="I33" s="236"/>
      <c r="J33" s="512"/>
      <c r="K33" s="568"/>
    </row>
    <row r="34" spans="1:11" ht="14.25" customHeight="1">
      <c r="A34" s="3">
        <v>30</v>
      </c>
      <c r="B34" s="511" t="s">
        <v>54</v>
      </c>
      <c r="C34" s="568">
        <v>30.168523332747821</v>
      </c>
      <c r="D34" s="3">
        <v>77</v>
      </c>
      <c r="E34" s="569" t="s">
        <v>187</v>
      </c>
      <c r="F34" s="570">
        <v>15.350253807106599</v>
      </c>
      <c r="G34" s="268"/>
      <c r="H34" s="511"/>
      <c r="I34" s="236"/>
      <c r="J34" s="512"/>
      <c r="K34" s="568"/>
    </row>
    <row r="35" spans="1:11" ht="14.25" customHeight="1">
      <c r="A35" s="3">
        <v>31</v>
      </c>
      <c r="B35" s="511" t="s">
        <v>170</v>
      </c>
      <c r="C35" s="568">
        <v>29.811664584779084</v>
      </c>
      <c r="D35" s="3">
        <v>78</v>
      </c>
      <c r="E35" s="511" t="s">
        <v>139</v>
      </c>
      <c r="F35" s="568">
        <v>15.324614576869839</v>
      </c>
      <c r="G35" s="268"/>
      <c r="H35" s="511"/>
      <c r="I35" s="236"/>
      <c r="J35" s="512"/>
      <c r="K35" s="568"/>
    </row>
    <row r="36" spans="1:11" ht="14.25" customHeight="1">
      <c r="A36" s="3">
        <v>32</v>
      </c>
      <c r="B36" s="511" t="s">
        <v>105</v>
      </c>
      <c r="C36" s="568">
        <v>29.783366079873083</v>
      </c>
      <c r="D36" s="3">
        <v>79</v>
      </c>
      <c r="E36" s="511" t="s">
        <v>36</v>
      </c>
      <c r="F36" s="568">
        <v>15.257499373590578</v>
      </c>
      <c r="G36" s="268"/>
      <c r="H36" s="511"/>
      <c r="I36" s="236"/>
      <c r="J36" s="512"/>
      <c r="K36" s="568"/>
    </row>
    <row r="37" spans="1:11" ht="14.25" customHeight="1">
      <c r="A37" s="3">
        <v>33</v>
      </c>
      <c r="B37" s="511" t="s">
        <v>56</v>
      </c>
      <c r="C37" s="568">
        <v>29.046979352678573</v>
      </c>
      <c r="D37" s="3">
        <v>80</v>
      </c>
      <c r="E37" s="511" t="s">
        <v>128</v>
      </c>
      <c r="F37" s="568">
        <v>15.152103104862331</v>
      </c>
      <c r="G37" s="268"/>
      <c r="H37" s="511"/>
      <c r="I37" s="236"/>
      <c r="J37" s="512"/>
      <c r="K37" s="568"/>
    </row>
    <row r="38" spans="1:11" ht="14.25" customHeight="1">
      <c r="A38" s="3">
        <v>34</v>
      </c>
      <c r="B38" s="511" t="s">
        <v>209</v>
      </c>
      <c r="C38" s="568">
        <v>28.899386175607152</v>
      </c>
      <c r="D38" s="3">
        <v>81</v>
      </c>
      <c r="E38" s="511" t="s">
        <v>154</v>
      </c>
      <c r="F38" s="568">
        <v>14.675828262339415</v>
      </c>
      <c r="G38" s="268"/>
      <c r="H38" s="511"/>
      <c r="I38" s="582"/>
      <c r="J38" s="512"/>
      <c r="K38" s="568"/>
    </row>
    <row r="39" spans="1:11" ht="14.25" customHeight="1">
      <c r="A39" s="3">
        <v>35</v>
      </c>
      <c r="B39" s="511" t="s">
        <v>59</v>
      </c>
      <c r="C39" s="568">
        <v>28.599972900995187</v>
      </c>
      <c r="D39" s="3">
        <v>82</v>
      </c>
      <c r="E39" s="511" t="s">
        <v>144</v>
      </c>
      <c r="F39" s="568">
        <v>14.550367379255741</v>
      </c>
      <c r="G39" s="268"/>
      <c r="H39" s="511"/>
      <c r="I39" s="236"/>
      <c r="J39" s="512"/>
      <c r="K39" s="568"/>
    </row>
    <row r="40" spans="1:11" ht="14.25" customHeight="1">
      <c r="A40" s="3">
        <v>36</v>
      </c>
      <c r="B40" s="511" t="s">
        <v>142</v>
      </c>
      <c r="C40" s="568">
        <v>28.483155152036101</v>
      </c>
      <c r="D40" s="3">
        <v>83</v>
      </c>
      <c r="E40" s="511" t="s">
        <v>103</v>
      </c>
      <c r="F40" s="568">
        <v>14.25108225108225</v>
      </c>
      <c r="G40" s="268"/>
      <c r="H40" s="569"/>
      <c r="I40" s="582"/>
      <c r="J40" s="512"/>
      <c r="K40" s="570"/>
    </row>
    <row r="41" spans="1:11" ht="14.25" customHeight="1">
      <c r="A41" s="3">
        <v>37</v>
      </c>
      <c r="B41" s="511" t="s">
        <v>313</v>
      </c>
      <c r="C41" s="568">
        <v>28.383514596451057</v>
      </c>
      <c r="D41" s="3">
        <v>84</v>
      </c>
      <c r="E41" s="511" t="s">
        <v>63</v>
      </c>
      <c r="F41" s="568">
        <v>13.677584777694046</v>
      </c>
      <c r="G41" s="268"/>
      <c r="H41" s="511"/>
      <c r="I41" s="236"/>
      <c r="J41" s="512"/>
      <c r="K41" s="568"/>
    </row>
    <row r="42" spans="1:11" ht="14.25" customHeight="1">
      <c r="A42" s="3">
        <v>38</v>
      </c>
      <c r="B42" s="511" t="s">
        <v>225</v>
      </c>
      <c r="C42" s="568">
        <v>28.200887067788084</v>
      </c>
      <c r="D42" s="3">
        <v>85</v>
      </c>
      <c r="E42" s="511" t="s">
        <v>115</v>
      </c>
      <c r="F42" s="568">
        <v>13.378891551295702</v>
      </c>
      <c r="G42" s="268"/>
      <c r="H42" s="511"/>
      <c r="I42" s="236"/>
      <c r="J42" s="512"/>
      <c r="K42" s="568"/>
    </row>
    <row r="43" spans="1:11" ht="14.25" customHeight="1">
      <c r="A43" s="3">
        <v>39</v>
      </c>
      <c r="B43" s="511" t="s">
        <v>113</v>
      </c>
      <c r="C43" s="568">
        <v>28.125567158459475</v>
      </c>
      <c r="D43" s="3">
        <v>86</v>
      </c>
      <c r="E43" s="511" t="s">
        <v>65</v>
      </c>
      <c r="F43" s="568">
        <v>12.721650513248983</v>
      </c>
      <c r="G43" s="268"/>
      <c r="H43" s="511"/>
      <c r="I43" s="236"/>
      <c r="J43" s="512"/>
      <c r="K43" s="568"/>
    </row>
    <row r="44" spans="1:11" ht="14.25" customHeight="1">
      <c r="A44" s="3">
        <v>40</v>
      </c>
      <c r="B44" s="511" t="s">
        <v>223</v>
      </c>
      <c r="C44" s="568">
        <v>28.125204292351945</v>
      </c>
      <c r="D44" s="3">
        <v>87</v>
      </c>
      <c r="E44" s="511" t="s">
        <v>314</v>
      </c>
      <c r="F44" s="568">
        <v>12.449488491048593</v>
      </c>
      <c r="G44" s="268"/>
      <c r="H44" s="511"/>
      <c r="I44" s="236"/>
      <c r="J44" s="512"/>
      <c r="K44" s="568"/>
    </row>
    <row r="45" spans="1:11" ht="14.25" customHeight="1">
      <c r="A45" s="3">
        <v>41</v>
      </c>
      <c r="B45" s="511" t="s">
        <v>60</v>
      </c>
      <c r="C45" s="568">
        <v>27.420730938878389</v>
      </c>
      <c r="D45" s="3">
        <v>88</v>
      </c>
      <c r="E45" s="511" t="s">
        <v>109</v>
      </c>
      <c r="F45" s="568">
        <v>10.417905634083217</v>
      </c>
      <c r="G45" s="268"/>
      <c r="H45" s="511"/>
      <c r="I45" s="236"/>
      <c r="J45" s="512"/>
      <c r="K45" s="568"/>
    </row>
    <row r="46" spans="1:11" ht="14.25" customHeight="1">
      <c r="A46" s="3">
        <v>42</v>
      </c>
      <c r="B46" s="511" t="s">
        <v>172</v>
      </c>
      <c r="C46" s="568">
        <v>27.271309374214624</v>
      </c>
      <c r="D46" s="3">
        <v>89</v>
      </c>
      <c r="E46" s="511" t="s">
        <v>85</v>
      </c>
      <c r="F46" s="568">
        <v>8.7061950010328442</v>
      </c>
      <c r="G46" s="268"/>
      <c r="H46" s="511"/>
      <c r="I46" s="236"/>
      <c r="J46" s="512"/>
      <c r="K46" s="568"/>
    </row>
    <row r="47" spans="1:11" ht="14.25" customHeight="1">
      <c r="A47" s="3">
        <v>43</v>
      </c>
      <c r="B47" s="511" t="s">
        <v>110</v>
      </c>
      <c r="C47" s="568">
        <v>26.791634709711939</v>
      </c>
      <c r="D47" s="3">
        <v>90</v>
      </c>
      <c r="E47" s="511" t="s">
        <v>234</v>
      </c>
      <c r="F47" s="568">
        <v>8.5531988261188552</v>
      </c>
      <c r="G47" s="268"/>
      <c r="H47" s="511"/>
      <c r="I47" s="236"/>
      <c r="J47" s="512"/>
      <c r="K47" s="568"/>
    </row>
    <row r="48" spans="1:11" ht="14.25" customHeight="1">
      <c r="A48" s="3">
        <v>44</v>
      </c>
      <c r="B48" s="511" t="s">
        <v>141</v>
      </c>
      <c r="C48" s="568">
        <v>26.745871945010187</v>
      </c>
      <c r="D48" s="3"/>
      <c r="F48" s="13"/>
      <c r="G48" s="268"/>
      <c r="H48" s="511"/>
      <c r="I48" s="236"/>
      <c r="J48" s="512"/>
      <c r="K48" s="568"/>
    </row>
    <row r="49" spans="1:11" ht="14.25" customHeight="1">
      <c r="A49" s="3">
        <v>45</v>
      </c>
      <c r="B49" s="511" t="s">
        <v>127</v>
      </c>
      <c r="C49" s="568">
        <v>26.65951297206724</v>
      </c>
      <c r="D49" s="3"/>
      <c r="F49" s="13"/>
      <c r="G49" s="268"/>
      <c r="H49" s="511"/>
      <c r="I49" s="236"/>
      <c r="J49" s="512"/>
      <c r="K49" s="568"/>
    </row>
    <row r="50" spans="1:11" ht="14.25" customHeight="1">
      <c r="A50" s="3">
        <v>46</v>
      </c>
      <c r="B50" s="511" t="s">
        <v>317</v>
      </c>
      <c r="C50" s="568">
        <v>26.600224316432175</v>
      </c>
      <c r="E50" s="48" t="s">
        <v>11</v>
      </c>
      <c r="F50" s="62">
        <f>MEDIAN(F5:F47,C5:C51)</f>
        <v>26.629868644249708</v>
      </c>
      <c r="G50" s="268"/>
      <c r="H50" s="511"/>
      <c r="I50" s="236"/>
      <c r="J50" s="512"/>
      <c r="K50" s="568"/>
    </row>
    <row r="51" spans="1:11" ht="14.25" customHeight="1">
      <c r="A51" s="3">
        <v>47</v>
      </c>
      <c r="B51" s="511" t="s">
        <v>226</v>
      </c>
      <c r="C51" s="568">
        <v>26.406762922161018</v>
      </c>
      <c r="E51" s="48" t="s">
        <v>10</v>
      </c>
      <c r="F51" s="62">
        <f>AVERAGE(F5:F47,C5:C51)</f>
        <v>26.574876556425522</v>
      </c>
      <c r="G51" s="268"/>
      <c r="H51" s="511"/>
      <c r="I51" s="236"/>
      <c r="J51" s="512"/>
      <c r="K51" s="568"/>
    </row>
    <row r="52" spans="1:11" ht="14.25" customHeight="1">
      <c r="A52" s="3"/>
      <c r="D52" s="3"/>
      <c r="E52" s="3"/>
      <c r="F52" s="13"/>
      <c r="G52" s="268"/>
      <c r="H52" s="511"/>
      <c r="I52" s="236"/>
      <c r="J52" s="512"/>
      <c r="K52" s="568"/>
    </row>
    <row r="53" spans="1:11" ht="14.25" customHeight="1">
      <c r="A53" s="3"/>
      <c r="B53" s="9" t="s">
        <v>514</v>
      </c>
      <c r="D53" s="3"/>
      <c r="E53" s="126"/>
      <c r="F53" s="13"/>
      <c r="G53" s="268"/>
      <c r="H53" s="511"/>
      <c r="I53" s="236"/>
      <c r="J53" s="512"/>
      <c r="K53" s="568"/>
    </row>
    <row r="54" spans="1:11" ht="14.25" customHeight="1">
      <c r="A54" s="3"/>
      <c r="D54" s="3"/>
      <c r="E54" s="3"/>
      <c r="F54" s="268"/>
      <c r="G54" s="268"/>
      <c r="H54" s="511"/>
      <c r="I54" s="236"/>
      <c r="J54" s="512"/>
      <c r="K54" s="568"/>
    </row>
    <row r="55" spans="1:11" ht="14.25" customHeight="1">
      <c r="A55" s="3"/>
      <c r="D55" s="94"/>
      <c r="F55" s="115"/>
      <c r="H55" s="511"/>
      <c r="I55" s="236"/>
      <c r="J55" s="512"/>
      <c r="K55" s="568"/>
    </row>
    <row r="56" spans="1:11" ht="14.25" customHeight="1">
      <c r="A56" s="3"/>
      <c r="F56" s="115"/>
      <c r="G56" s="115"/>
      <c r="H56" s="511"/>
      <c r="I56" s="582"/>
      <c r="J56" s="512"/>
      <c r="K56" s="568"/>
    </row>
    <row r="57" spans="1:11" s="73" customFormat="1" ht="14.25" customHeight="1">
      <c r="A57" s="260"/>
      <c r="B57" s="260"/>
      <c r="C57" s="260"/>
      <c r="D57" s="260"/>
      <c r="E57" s="260"/>
      <c r="F57" s="260"/>
      <c r="G57" s="115"/>
      <c r="H57" s="511"/>
      <c r="I57" s="236"/>
      <c r="J57" s="512"/>
      <c r="K57" s="568"/>
    </row>
    <row r="58" spans="1:11" s="73" customFormat="1" ht="14.25" customHeight="1">
      <c r="A58" s="260"/>
      <c r="B58" s="260"/>
      <c r="C58" s="260"/>
      <c r="D58" s="76"/>
      <c r="E58" s="48"/>
      <c r="F58" s="115"/>
      <c r="G58" s="115"/>
      <c r="H58" s="511"/>
      <c r="I58" s="236"/>
      <c r="J58" s="512"/>
      <c r="K58" s="568"/>
    </row>
    <row r="59" spans="1:11" s="73" customFormat="1" ht="14.25" customHeight="1">
      <c r="A59" s="260"/>
      <c r="B59" s="260"/>
      <c r="C59" s="260"/>
      <c r="D59" s="76"/>
      <c r="E59" s="48"/>
      <c r="F59" s="115"/>
      <c r="G59" s="115"/>
      <c r="H59" s="511"/>
      <c r="I59" s="236"/>
      <c r="J59" s="512"/>
      <c r="K59" s="568"/>
    </row>
    <row r="60" spans="1:11" s="73" customFormat="1" ht="14.25" customHeight="1">
      <c r="A60" s="260"/>
      <c r="B60" s="260"/>
      <c r="C60" s="260"/>
      <c r="D60" s="76"/>
      <c r="E60" s="48"/>
      <c r="F60" s="115"/>
      <c r="G60" s="115"/>
      <c r="H60" s="511"/>
      <c r="I60" s="236"/>
      <c r="J60" s="512"/>
      <c r="K60" s="568"/>
    </row>
    <row r="61" spans="1:11" ht="14.25" customHeight="1">
      <c r="H61" s="511"/>
      <c r="I61" s="236"/>
      <c r="J61" s="512"/>
      <c r="K61" s="568"/>
    </row>
    <row r="62" spans="1:11" ht="14.25" customHeight="1">
      <c r="E62" s="48"/>
      <c r="F62" s="115"/>
      <c r="G62" s="115"/>
      <c r="H62" s="511"/>
      <c r="I62" s="236"/>
      <c r="J62" s="512"/>
      <c r="K62" s="568"/>
    </row>
    <row r="63" spans="1:11" ht="14.25" customHeight="1">
      <c r="E63" s="260"/>
      <c r="H63" s="511"/>
      <c r="I63" s="236"/>
      <c r="J63" s="512"/>
      <c r="K63" s="568"/>
    </row>
    <row r="64" spans="1:11" ht="14.25" customHeight="1">
      <c r="A64" s="76"/>
      <c r="H64" s="511"/>
      <c r="I64" s="236"/>
      <c r="J64" s="512"/>
      <c r="K64" s="568"/>
    </row>
    <row r="65" spans="1:11" ht="14.25" customHeight="1">
      <c r="A65" s="76"/>
      <c r="H65" s="511"/>
      <c r="I65" s="236"/>
      <c r="J65" s="512"/>
      <c r="K65" s="568"/>
    </row>
    <row r="66" spans="1:11" ht="14.25" customHeight="1">
      <c r="H66" s="511"/>
      <c r="I66" s="236"/>
      <c r="J66" s="512"/>
      <c r="K66" s="568"/>
    </row>
    <row r="67" spans="1:11" ht="14.25" customHeight="1">
      <c r="H67" s="511"/>
      <c r="I67" s="236"/>
      <c r="J67" s="512"/>
      <c r="K67" s="568"/>
    </row>
    <row r="68" spans="1:11" ht="14.25" customHeight="1">
      <c r="H68" s="511"/>
      <c r="I68" s="236"/>
      <c r="J68" s="512"/>
      <c r="K68" s="568"/>
    </row>
    <row r="69" spans="1:11" ht="14.25" customHeight="1">
      <c r="H69" s="511"/>
      <c r="I69" s="236"/>
      <c r="J69" s="512"/>
      <c r="K69" s="568"/>
    </row>
    <row r="70" spans="1:11" ht="14.25" customHeight="1">
      <c r="H70" s="511"/>
      <c r="I70" s="236"/>
      <c r="J70" s="512"/>
      <c r="K70" s="568"/>
    </row>
    <row r="71" spans="1:11" ht="14.25" customHeight="1">
      <c r="H71" s="511"/>
      <c r="I71" s="236"/>
      <c r="J71" s="512"/>
      <c r="K71" s="568"/>
    </row>
    <row r="72" spans="1:11" ht="14.25" customHeight="1">
      <c r="H72" s="511"/>
      <c r="I72" s="236"/>
      <c r="J72" s="512"/>
      <c r="K72" s="568"/>
    </row>
    <row r="73" spans="1:11" ht="14.25" customHeight="1">
      <c r="H73" s="511"/>
      <c r="I73" s="236"/>
      <c r="J73" s="512"/>
      <c r="K73" s="568"/>
    </row>
    <row r="74" spans="1:11" ht="14.25" customHeight="1">
      <c r="H74" s="511"/>
      <c r="I74" s="236"/>
      <c r="J74" s="512"/>
      <c r="K74" s="568"/>
    </row>
    <row r="75" spans="1:11" ht="14.25" customHeight="1">
      <c r="H75" s="511"/>
      <c r="I75" s="236"/>
      <c r="J75" s="512"/>
      <c r="K75" s="568"/>
    </row>
    <row r="76" spans="1:11" ht="14.25" customHeight="1">
      <c r="H76" s="511"/>
      <c r="I76" s="236"/>
      <c r="J76" s="512"/>
      <c r="K76" s="568"/>
    </row>
    <row r="77" spans="1:11" ht="14.25" customHeight="1">
      <c r="H77" s="511"/>
      <c r="I77" s="236"/>
      <c r="J77" s="512"/>
      <c r="K77" s="568"/>
    </row>
    <row r="78" spans="1:11" ht="14.25" customHeight="1">
      <c r="H78" s="511"/>
      <c r="I78" s="236"/>
      <c r="J78" s="512"/>
      <c r="K78" s="568"/>
    </row>
    <row r="79" spans="1:11" ht="14.25" customHeight="1">
      <c r="H79" s="511"/>
      <c r="I79" s="236"/>
      <c r="J79" s="512"/>
      <c r="K79" s="568"/>
    </row>
    <row r="80" spans="1:11" ht="14.25" customHeight="1">
      <c r="H80" s="511"/>
      <c r="I80" s="236"/>
      <c r="J80" s="512"/>
      <c r="K80" s="568"/>
    </row>
    <row r="81" spans="8:11" ht="14.25" customHeight="1">
      <c r="H81" s="511"/>
      <c r="I81" s="236"/>
      <c r="J81" s="512"/>
      <c r="K81" s="568"/>
    </row>
    <row r="82" spans="8:11" ht="14.25" customHeight="1">
      <c r="H82" s="511"/>
      <c r="I82" s="236"/>
      <c r="J82" s="512"/>
      <c r="K82" s="568"/>
    </row>
    <row r="83" spans="8:11" ht="14.25" customHeight="1">
      <c r="H83" s="511"/>
      <c r="I83" s="236"/>
      <c r="J83" s="512"/>
      <c r="K83" s="568"/>
    </row>
    <row r="84" spans="8:11" ht="14.25" customHeight="1">
      <c r="H84" s="511"/>
      <c r="I84" s="236"/>
      <c r="J84" s="512"/>
      <c r="K84" s="568"/>
    </row>
    <row r="85" spans="8:11" ht="14.25" customHeight="1">
      <c r="H85" s="511"/>
      <c r="I85" s="236"/>
      <c r="J85" s="512"/>
      <c r="K85" s="568"/>
    </row>
    <row r="86" spans="8:11" ht="14.25" customHeight="1">
      <c r="H86" s="511"/>
      <c r="I86" s="236"/>
      <c r="J86" s="512"/>
      <c r="K86" s="568"/>
    </row>
    <row r="87" spans="8:11" ht="14.25" customHeight="1">
      <c r="H87" s="511"/>
      <c r="I87" s="236"/>
      <c r="J87" s="512"/>
      <c r="K87" s="568"/>
    </row>
    <row r="88" spans="8:11" ht="14.25" customHeight="1">
      <c r="H88" s="511"/>
      <c r="I88" s="236"/>
      <c r="J88" s="512"/>
      <c r="K88" s="568"/>
    </row>
    <row r="89" spans="8:11" ht="14.25" customHeight="1">
      <c r="H89" s="511"/>
      <c r="I89" s="236"/>
      <c r="J89" s="512"/>
      <c r="K89" s="568"/>
    </row>
    <row r="90" spans="8:11" ht="14.25" customHeight="1">
      <c r="H90" s="511"/>
      <c r="I90" s="236"/>
      <c r="J90" s="512"/>
      <c r="K90" s="568"/>
    </row>
    <row r="91" spans="8:11" ht="14.25" customHeight="1">
      <c r="H91" s="511"/>
      <c r="I91" s="236"/>
      <c r="J91" s="512"/>
      <c r="K91" s="568"/>
    </row>
    <row r="92" spans="8:11" ht="14.25" customHeight="1">
      <c r="H92" s="511"/>
      <c r="I92" s="236"/>
      <c r="J92" s="512"/>
      <c r="K92" s="568"/>
    </row>
    <row r="109" spans="2:3" ht="14.25" customHeight="1">
      <c r="B109" s="163"/>
      <c r="C109" s="180"/>
    </row>
  </sheetData>
  <sortState xmlns:xlrd2="http://schemas.microsoft.com/office/spreadsheetml/2017/richdata2" ref="B5:C94">
    <sortCondition descending="1" ref="C5:C94"/>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1"/>
  <dimension ref="A1:N127"/>
  <sheetViews>
    <sheetView zoomScaleNormal="100" workbookViewId="0">
      <pane ySplit="12" topLeftCell="A13" activePane="bottomLeft" state="frozen"/>
      <selection activeCell="J2" sqref="J2"/>
      <selection pane="bottomLeft" activeCell="H22" sqref="H22"/>
    </sheetView>
  </sheetViews>
  <sheetFormatPr defaultColWidth="9.140625" defaultRowHeight="14.25" customHeight="1"/>
  <cols>
    <col min="1" max="1" width="17.28515625" style="73" customWidth="1"/>
    <col min="2" max="2" width="11.42578125" style="174" customWidth="1"/>
    <col min="3" max="3" width="13.140625" style="73" customWidth="1"/>
    <col min="4" max="4" width="4.7109375" style="73" customWidth="1"/>
    <col min="5" max="5" width="21.5703125" style="73" bestFit="1" customWidth="1"/>
    <col min="6" max="6" width="11.28515625" style="73" customWidth="1"/>
    <col min="7" max="7" width="13" style="73" customWidth="1"/>
    <col min="8" max="8" width="20.5703125" style="3" bestFit="1" customWidth="1"/>
    <col min="9" max="9" width="11.5703125" style="3" bestFit="1" customWidth="1"/>
    <col min="10" max="10" width="10.5703125" style="3" bestFit="1" customWidth="1"/>
    <col min="14" max="14" width="8.7109375" customWidth="1"/>
    <col min="15" max="16384" width="9.140625" style="73"/>
  </cols>
  <sheetData>
    <row r="1" spans="1:14" ht="14.1" customHeight="1">
      <c r="A1" s="10" t="s">
        <v>515</v>
      </c>
      <c r="B1" s="128"/>
      <c r="C1" s="3"/>
      <c r="D1" s="260"/>
      <c r="E1" s="3"/>
      <c r="F1" s="14"/>
      <c r="G1" s="14"/>
    </row>
    <row r="2" spans="1:14" ht="13.5" customHeight="1">
      <c r="A2" s="2" t="s">
        <v>516</v>
      </c>
      <c r="B2" s="128"/>
      <c r="C2" s="3"/>
      <c r="D2" s="260"/>
      <c r="E2" s="3"/>
      <c r="F2" s="14"/>
      <c r="G2" s="14"/>
    </row>
    <row r="3" spans="1:14" ht="13.5" customHeight="1">
      <c r="A3" s="2" t="s">
        <v>517</v>
      </c>
      <c r="B3" s="128"/>
      <c r="C3" s="3"/>
      <c r="D3" s="260"/>
      <c r="E3" s="3"/>
      <c r="F3" s="14"/>
      <c r="G3" s="14"/>
    </row>
    <row r="4" spans="1:14" ht="13.5" customHeight="1">
      <c r="A4" s="2" t="s">
        <v>518</v>
      </c>
      <c r="B4" s="128"/>
      <c r="C4" s="3"/>
      <c r="D4" s="260"/>
      <c r="E4" s="3"/>
      <c r="F4" s="14"/>
      <c r="G4" s="14"/>
    </row>
    <row r="5" spans="1:14" ht="13.5" customHeight="1">
      <c r="A5" s="2" t="s">
        <v>519</v>
      </c>
      <c r="B5" s="128"/>
      <c r="C5" s="3"/>
      <c r="D5" s="260"/>
      <c r="E5" s="3"/>
      <c r="F5" s="14"/>
      <c r="G5" s="14"/>
    </row>
    <row r="6" spans="1:14" s="248" customFormat="1" ht="5.0999999999999996" customHeight="1">
      <c r="A6" s="300"/>
      <c r="B6" s="298"/>
      <c r="C6" s="298"/>
      <c r="D6" s="298"/>
      <c r="E6" s="298"/>
      <c r="F6" s="298"/>
      <c r="G6" s="298"/>
      <c r="H6" s="580"/>
      <c r="I6" s="3"/>
      <c r="J6" s="3"/>
      <c r="K6" s="438"/>
      <c r="L6" s="438"/>
      <c r="M6" s="438"/>
      <c r="N6"/>
    </row>
    <row r="7" spans="1:14" s="248" customFormat="1" ht="13.5" customHeight="1">
      <c r="A7" s="2" t="s">
        <v>520</v>
      </c>
      <c r="B7" s="298"/>
      <c r="C7" s="298"/>
      <c r="D7" s="298"/>
      <c r="E7" s="298"/>
      <c r="F7" s="298"/>
      <c r="G7" s="298"/>
      <c r="H7" s="580"/>
      <c r="I7" s="3"/>
      <c r="J7" s="3"/>
      <c r="K7" s="438"/>
      <c r="L7" s="438"/>
      <c r="M7" s="438"/>
      <c r="N7"/>
    </row>
    <row r="8" spans="1:14" ht="13.5" customHeight="1">
      <c r="A8" s="2" t="s">
        <v>521</v>
      </c>
      <c r="B8"/>
      <c r="C8"/>
      <c r="D8"/>
      <c r="E8"/>
      <c r="F8"/>
      <c r="G8"/>
    </row>
    <row r="9" spans="1:14" ht="5.45" customHeight="1">
      <c r="A9" s="9"/>
      <c r="B9" s="128"/>
      <c r="C9" s="3"/>
      <c r="D9" s="260"/>
      <c r="E9" s="3"/>
      <c r="F9" s="14"/>
      <c r="G9" s="14"/>
    </row>
    <row r="10" spans="1:14" ht="12.75" customHeight="1">
      <c r="A10" s="4" t="s">
        <v>522</v>
      </c>
      <c r="B10" s="128"/>
      <c r="C10" s="3"/>
      <c r="D10" s="260"/>
      <c r="E10" s="3"/>
      <c r="F10" s="14"/>
      <c r="G10" s="14"/>
    </row>
    <row r="11" spans="1:14" ht="8.25" customHeight="1">
      <c r="A11" s="3"/>
      <c r="B11" s="128"/>
      <c r="C11" s="3"/>
      <c r="D11" s="260"/>
      <c r="E11" s="3"/>
      <c r="F11" s="14"/>
      <c r="G11" s="14"/>
    </row>
    <row r="12" spans="1:14" ht="12" customHeight="1">
      <c r="A12" s="8"/>
      <c r="B12" s="301" t="s">
        <v>523</v>
      </c>
      <c r="C12" s="255" t="s">
        <v>524</v>
      </c>
      <c r="D12" s="182"/>
      <c r="E12" s="7"/>
      <c r="F12" s="301" t="s">
        <v>523</v>
      </c>
      <c r="G12" s="255" t="s">
        <v>524</v>
      </c>
      <c r="H12" s="516"/>
      <c r="I12" s="516"/>
      <c r="J12" s="516"/>
    </row>
    <row r="13" spans="1:14" ht="13.5" customHeight="1">
      <c r="A13" s="516" t="s">
        <v>313</v>
      </c>
      <c r="B13" s="319">
        <v>70</v>
      </c>
      <c r="C13" s="319">
        <v>96</v>
      </c>
      <c r="D13" s="14"/>
      <c r="E13" s="516" t="s">
        <v>109</v>
      </c>
      <c r="F13" s="319">
        <v>46.69</v>
      </c>
      <c r="G13" s="319">
        <v>74.63</v>
      </c>
    </row>
    <row r="14" spans="1:14" ht="13.5" customHeight="1">
      <c r="A14" s="516" t="s">
        <v>185</v>
      </c>
      <c r="B14" s="319">
        <v>35.4</v>
      </c>
      <c r="C14" s="319">
        <v>75.61</v>
      </c>
      <c r="D14" s="14"/>
      <c r="E14" s="516" t="s">
        <v>110</v>
      </c>
      <c r="F14" s="319">
        <v>75.8</v>
      </c>
      <c r="G14" s="319">
        <v>91.1</v>
      </c>
    </row>
    <row r="15" spans="1:14" ht="13.5" customHeight="1">
      <c r="A15" s="516" t="s">
        <v>28</v>
      </c>
      <c r="B15" s="319">
        <v>40</v>
      </c>
      <c r="C15" s="319">
        <v>60</v>
      </c>
      <c r="D15" s="14"/>
      <c r="E15" s="516" t="s">
        <v>225</v>
      </c>
      <c r="F15" s="319">
        <v>34.31</v>
      </c>
      <c r="G15" s="319">
        <v>62.7</v>
      </c>
    </row>
    <row r="16" spans="1:14" ht="13.5" customHeight="1">
      <c r="A16" s="516" t="s">
        <v>29</v>
      </c>
      <c r="B16" s="319">
        <v>53</v>
      </c>
      <c r="C16" s="319">
        <v>78</v>
      </c>
      <c r="D16" s="14"/>
      <c r="E16" s="516" t="s">
        <v>113</v>
      </c>
      <c r="F16" s="319">
        <v>50.8</v>
      </c>
      <c r="G16" s="319">
        <v>83.6</v>
      </c>
    </row>
    <row r="17" spans="1:7" ht="13.5" customHeight="1">
      <c r="A17" s="516" t="s">
        <v>31</v>
      </c>
      <c r="B17" s="319">
        <v>77.680000000000007</v>
      </c>
      <c r="C17" s="319">
        <v>92.35</v>
      </c>
      <c r="D17" s="14"/>
      <c r="E17" s="516" t="s">
        <v>226</v>
      </c>
      <c r="F17" s="319">
        <v>49.13</v>
      </c>
      <c r="G17" s="319">
        <v>80.36</v>
      </c>
    </row>
    <row r="18" spans="1:7" ht="13.5" customHeight="1">
      <c r="A18" s="516" t="s">
        <v>32</v>
      </c>
      <c r="B18" s="319">
        <v>53.76</v>
      </c>
      <c r="C18" s="319">
        <v>77.33</v>
      </c>
      <c r="D18" s="14"/>
      <c r="E18" s="516" t="s">
        <v>115</v>
      </c>
      <c r="F18" s="319">
        <v>50.47</v>
      </c>
      <c r="G18" s="319">
        <v>77.84</v>
      </c>
    </row>
    <row r="19" spans="1:7" ht="13.5" customHeight="1">
      <c r="A19" s="516" t="s">
        <v>36</v>
      </c>
      <c r="B19" s="319">
        <v>38.9</v>
      </c>
      <c r="C19" s="319">
        <v>61.1</v>
      </c>
      <c r="D19" s="14"/>
      <c r="E19" s="516" t="s">
        <v>117</v>
      </c>
      <c r="F19" s="319">
        <v>58.52</v>
      </c>
      <c r="G19" s="319">
        <v>92.63</v>
      </c>
    </row>
    <row r="20" spans="1:7" ht="13.5" customHeight="1">
      <c r="A20" s="516" t="s">
        <v>209</v>
      </c>
      <c r="B20" s="319">
        <v>88</v>
      </c>
      <c r="C20" s="319">
        <v>97</v>
      </c>
      <c r="D20" s="14"/>
      <c r="E20" s="516" t="s">
        <v>314</v>
      </c>
      <c r="F20" s="319">
        <v>32.880000000000003</v>
      </c>
      <c r="G20" s="319">
        <v>60.7</v>
      </c>
    </row>
    <row r="21" spans="1:7" ht="13.5" customHeight="1">
      <c r="A21" s="516" t="s">
        <v>37</v>
      </c>
      <c r="B21" s="319">
        <v>55</v>
      </c>
      <c r="C21" s="319">
        <v>80</v>
      </c>
      <c r="D21" s="14"/>
      <c r="E21" s="516" t="s">
        <v>315</v>
      </c>
      <c r="F21" s="319">
        <v>50.28</v>
      </c>
      <c r="G21" s="319">
        <v>81.96</v>
      </c>
    </row>
    <row r="22" spans="1:7" ht="13.5" customHeight="1">
      <c r="A22" s="516" t="s">
        <v>41</v>
      </c>
      <c r="B22" s="319">
        <v>62</v>
      </c>
      <c r="C22" s="319">
        <v>88</v>
      </c>
      <c r="D22" s="14"/>
      <c r="E22" s="516" t="s">
        <v>125</v>
      </c>
      <c r="F22" s="319">
        <v>37.6</v>
      </c>
      <c r="G22" s="319">
        <v>62.4</v>
      </c>
    </row>
    <row r="23" spans="1:7" ht="13.5" customHeight="1">
      <c r="A23" s="516" t="s">
        <v>43</v>
      </c>
      <c r="B23" s="319">
        <v>49.7</v>
      </c>
      <c r="C23" s="319">
        <v>81.239999999999995</v>
      </c>
      <c r="D23" s="14"/>
      <c r="E23" s="516" t="s">
        <v>126</v>
      </c>
      <c r="F23" s="319">
        <v>52</v>
      </c>
      <c r="G23" s="319">
        <v>86</v>
      </c>
    </row>
    <row r="24" spans="1:7" ht="13.5" customHeight="1">
      <c r="A24" s="516" t="s">
        <v>47</v>
      </c>
      <c r="B24" s="319">
        <v>39.75</v>
      </c>
      <c r="C24" s="319">
        <v>60.28</v>
      </c>
      <c r="D24" s="14"/>
      <c r="E24" s="516" t="s">
        <v>227</v>
      </c>
      <c r="F24" s="319">
        <v>70</v>
      </c>
      <c r="G24" s="319"/>
    </row>
    <row r="25" spans="1:7" ht="13.5" customHeight="1">
      <c r="A25" s="516" t="s">
        <v>49</v>
      </c>
      <c r="B25" s="319">
        <v>52.4</v>
      </c>
      <c r="C25" s="319">
        <v>84.2</v>
      </c>
      <c r="D25" s="14"/>
      <c r="E25" s="516" t="s">
        <v>127</v>
      </c>
      <c r="F25" s="319">
        <v>70</v>
      </c>
      <c r="G25" s="319">
        <v>92</v>
      </c>
    </row>
    <row r="26" spans="1:7" ht="13.5" customHeight="1">
      <c r="A26" s="516" t="s">
        <v>52</v>
      </c>
      <c r="B26" s="319">
        <v>60.85</v>
      </c>
      <c r="C26" s="319">
        <v>80.16</v>
      </c>
      <c r="D26" s="14"/>
      <c r="E26" s="516" t="s">
        <v>128</v>
      </c>
      <c r="F26" s="319">
        <v>32</v>
      </c>
      <c r="G26" s="319">
        <v>50</v>
      </c>
    </row>
    <row r="27" spans="1:7" ht="13.5" customHeight="1">
      <c r="A27" s="516" t="s">
        <v>54</v>
      </c>
      <c r="B27" s="319">
        <v>60.59</v>
      </c>
      <c r="C27" s="319">
        <v>85.25</v>
      </c>
      <c r="D27" s="14"/>
      <c r="E27" s="516" t="s">
        <v>130</v>
      </c>
      <c r="F27" s="319">
        <v>44.36</v>
      </c>
      <c r="G27" s="319">
        <v>76.319999999999993</v>
      </c>
    </row>
    <row r="28" spans="1:7" ht="13.5" customHeight="1">
      <c r="A28" s="516" t="s">
        <v>56</v>
      </c>
      <c r="B28" s="319">
        <v>51</v>
      </c>
      <c r="C28" s="319">
        <v>79</v>
      </c>
      <c r="D28" s="14"/>
      <c r="E28" s="516" t="s">
        <v>131</v>
      </c>
      <c r="F28" s="319">
        <v>55.69</v>
      </c>
      <c r="G28" s="319">
        <v>80.75</v>
      </c>
    </row>
    <row r="29" spans="1:7" ht="13.5" customHeight="1">
      <c r="A29" s="516" t="s">
        <v>57</v>
      </c>
      <c r="B29" s="319">
        <v>60</v>
      </c>
      <c r="C29" s="319">
        <v>80</v>
      </c>
      <c r="D29" s="14"/>
      <c r="E29" s="516" t="s">
        <v>132</v>
      </c>
      <c r="F29" s="319">
        <v>52.8</v>
      </c>
      <c r="G29" s="319">
        <v>76.680000000000007</v>
      </c>
    </row>
    <row r="30" spans="1:7" ht="13.5" customHeight="1">
      <c r="A30" s="516" t="s">
        <v>59</v>
      </c>
      <c r="B30" s="319">
        <v>63.2</v>
      </c>
      <c r="C30" s="319">
        <v>85.9</v>
      </c>
      <c r="D30" s="14"/>
      <c r="E30" s="516" t="s">
        <v>133</v>
      </c>
      <c r="F30" s="319">
        <v>48.73</v>
      </c>
      <c r="G30" s="319">
        <v>81.19</v>
      </c>
    </row>
    <row r="31" spans="1:7" ht="13.5" customHeight="1">
      <c r="A31" s="516" t="s">
        <v>316</v>
      </c>
      <c r="B31" s="319">
        <v>31.82</v>
      </c>
      <c r="C31" s="319">
        <v>69.84</v>
      </c>
      <c r="D31" s="14"/>
      <c r="E31" s="516" t="s">
        <v>135</v>
      </c>
      <c r="F31" s="319">
        <v>48.29</v>
      </c>
      <c r="G31" s="319">
        <v>79.63</v>
      </c>
    </row>
    <row r="32" spans="1:7" ht="13.5" customHeight="1">
      <c r="A32" s="516" t="s">
        <v>317</v>
      </c>
      <c r="B32" s="319">
        <v>48</v>
      </c>
      <c r="C32" s="319">
        <v>83</v>
      </c>
      <c r="D32" s="14"/>
      <c r="E32" s="516" t="s">
        <v>139</v>
      </c>
      <c r="F32" s="319">
        <v>51</v>
      </c>
      <c r="G32" s="319">
        <v>77</v>
      </c>
    </row>
    <row r="33" spans="1:7" ht="13.5" customHeight="1">
      <c r="A33" s="516" t="s">
        <v>217</v>
      </c>
      <c r="B33" s="319">
        <v>29.47</v>
      </c>
      <c r="C33" s="319">
        <v>51.17</v>
      </c>
      <c r="D33" s="14"/>
      <c r="E33" s="516" t="s">
        <v>229</v>
      </c>
      <c r="F33" s="319">
        <v>66.599999999999994</v>
      </c>
      <c r="G33" s="319">
        <v>86.2</v>
      </c>
    </row>
    <row r="34" spans="1:7" ht="13.5" customHeight="1">
      <c r="A34" s="516" t="s">
        <v>60</v>
      </c>
      <c r="B34" s="319">
        <v>66</v>
      </c>
      <c r="C34" s="319">
        <v>82</v>
      </c>
      <c r="D34" s="14"/>
      <c r="E34" s="516" t="s">
        <v>230</v>
      </c>
      <c r="F34" s="319">
        <v>58</v>
      </c>
      <c r="G34" s="319">
        <v>75</v>
      </c>
    </row>
    <row r="35" spans="1:7" ht="13.5" customHeight="1">
      <c r="A35" s="516" t="s">
        <v>319</v>
      </c>
      <c r="B35" s="319">
        <v>41.3</v>
      </c>
      <c r="C35" s="319">
        <v>74.599999999999994</v>
      </c>
      <c r="D35" s="14"/>
      <c r="E35" s="516" t="s">
        <v>318</v>
      </c>
      <c r="F35" s="319">
        <v>47.6</v>
      </c>
      <c r="G35" s="319">
        <v>76.87</v>
      </c>
    </row>
    <row r="36" spans="1:7" ht="13.5" customHeight="1">
      <c r="A36" s="516" t="s">
        <v>63</v>
      </c>
      <c r="B36" s="319">
        <v>48.53</v>
      </c>
      <c r="C36" s="319">
        <v>84.09</v>
      </c>
      <c r="D36" s="14"/>
      <c r="E36" s="516" t="s">
        <v>141</v>
      </c>
      <c r="F36" s="319">
        <v>48.97</v>
      </c>
      <c r="G36" s="319">
        <v>81.93</v>
      </c>
    </row>
    <row r="37" spans="1:7" ht="13.5" customHeight="1">
      <c r="A37" s="516" t="s">
        <v>65</v>
      </c>
      <c r="B37" s="319">
        <v>63.2</v>
      </c>
      <c r="C37" s="319">
        <v>82.1</v>
      </c>
      <c r="D37" s="14"/>
      <c r="E37" s="516" t="s">
        <v>142</v>
      </c>
      <c r="F37" s="319">
        <v>70.37</v>
      </c>
      <c r="G37" s="319">
        <v>85.39</v>
      </c>
    </row>
    <row r="38" spans="1:7" ht="13.5" customHeight="1">
      <c r="A38" s="516" t="s">
        <v>70</v>
      </c>
      <c r="B38" s="319"/>
      <c r="C38" s="319"/>
      <c r="D38" s="14"/>
      <c r="E38" s="516" t="s">
        <v>143</v>
      </c>
      <c r="F38" s="319">
        <v>43.2</v>
      </c>
      <c r="G38" s="319">
        <v>63.16</v>
      </c>
    </row>
    <row r="39" spans="1:7" ht="13.5" customHeight="1">
      <c r="A39" s="516" t="s">
        <v>74</v>
      </c>
      <c r="B39" s="319">
        <v>54.96</v>
      </c>
      <c r="C39" s="319">
        <v>76.19</v>
      </c>
      <c r="D39" s="14"/>
      <c r="E39" s="516" t="s">
        <v>144</v>
      </c>
      <c r="F39" s="319">
        <v>51.09</v>
      </c>
      <c r="G39" s="319">
        <v>87</v>
      </c>
    </row>
    <row r="40" spans="1:7" ht="13.5" customHeight="1">
      <c r="A40" s="516" t="s">
        <v>75</v>
      </c>
      <c r="B40" s="319">
        <v>83.7</v>
      </c>
      <c r="C40" s="319">
        <v>96.4</v>
      </c>
      <c r="D40" s="14"/>
      <c r="E40" s="516" t="s">
        <v>146</v>
      </c>
      <c r="F40" s="319">
        <v>41.6</v>
      </c>
      <c r="G40" s="319">
        <v>72.16</v>
      </c>
    </row>
    <row r="41" spans="1:7" ht="13.5" customHeight="1">
      <c r="A41" s="516" t="s">
        <v>78</v>
      </c>
      <c r="B41" s="319">
        <v>54</v>
      </c>
      <c r="C41" s="319">
        <v>75</v>
      </c>
      <c r="D41" s="14"/>
      <c r="E41" s="516" t="s">
        <v>148</v>
      </c>
      <c r="F41" s="319">
        <v>52.35</v>
      </c>
      <c r="G41" s="319">
        <v>87.99</v>
      </c>
    </row>
    <row r="42" spans="1:7" ht="13.5" customHeight="1">
      <c r="A42" s="516" t="s">
        <v>80</v>
      </c>
      <c r="B42" s="319"/>
      <c r="C42" s="319"/>
      <c r="D42" s="14"/>
      <c r="E42" s="516" t="s">
        <v>149</v>
      </c>
      <c r="F42" s="319">
        <v>68</v>
      </c>
      <c r="G42" s="319">
        <v>94</v>
      </c>
    </row>
    <row r="43" spans="1:7" ht="13.5" customHeight="1">
      <c r="A43" s="516" t="s">
        <v>81</v>
      </c>
      <c r="B43" s="319">
        <v>44.91</v>
      </c>
      <c r="C43" s="319">
        <v>62.71</v>
      </c>
      <c r="D43" s="14"/>
      <c r="E43" s="516" t="s">
        <v>320</v>
      </c>
      <c r="F43" s="319">
        <v>56</v>
      </c>
      <c r="G43" s="319"/>
    </row>
    <row r="44" spans="1:7" ht="13.5" customHeight="1">
      <c r="A44" s="516" t="s">
        <v>221</v>
      </c>
      <c r="B44" s="319">
        <v>73.209999999999994</v>
      </c>
      <c r="C44" s="319">
        <v>90.2</v>
      </c>
      <c r="D44" s="14"/>
      <c r="E44" s="516" t="s">
        <v>154</v>
      </c>
      <c r="F44" s="319">
        <v>23.49</v>
      </c>
      <c r="G44" s="319">
        <v>45.68</v>
      </c>
    </row>
    <row r="45" spans="1:7" ht="13.5" customHeight="1">
      <c r="A45" s="516" t="s">
        <v>85</v>
      </c>
      <c r="B45" s="319">
        <v>68</v>
      </c>
      <c r="C45" s="319">
        <v>72</v>
      </c>
      <c r="D45" s="14"/>
      <c r="E45" s="516" t="s">
        <v>321</v>
      </c>
      <c r="F45" s="319">
        <v>30</v>
      </c>
      <c r="G45" s="319">
        <v>52</v>
      </c>
    </row>
    <row r="46" spans="1:7" ht="13.5" customHeight="1">
      <c r="A46" s="516" t="s">
        <v>88</v>
      </c>
      <c r="B46" s="319">
        <v>51</v>
      </c>
      <c r="C46" s="319">
        <v>74.680000000000007</v>
      </c>
      <c r="D46" s="14"/>
      <c r="E46" s="516" t="s">
        <v>234</v>
      </c>
      <c r="F46" s="319">
        <v>31</v>
      </c>
      <c r="G46" s="319">
        <v>51</v>
      </c>
    </row>
    <row r="47" spans="1:7" ht="13.5" customHeight="1">
      <c r="A47" s="516" t="s">
        <v>222</v>
      </c>
      <c r="B47" s="319">
        <v>68</v>
      </c>
      <c r="C47" s="319">
        <v>88</v>
      </c>
      <c r="D47" s="14"/>
      <c r="E47" s="516" t="s">
        <v>157</v>
      </c>
      <c r="F47" s="319">
        <v>46.37</v>
      </c>
      <c r="G47" s="319">
        <v>88.3</v>
      </c>
    </row>
    <row r="48" spans="1:7" ht="13.5" customHeight="1">
      <c r="A48" s="516" t="s">
        <v>91</v>
      </c>
      <c r="B48" s="319">
        <v>45</v>
      </c>
      <c r="C48" s="319">
        <v>84</v>
      </c>
      <c r="D48" s="14"/>
      <c r="E48" s="516" t="s">
        <v>164</v>
      </c>
      <c r="F48" s="319">
        <v>30</v>
      </c>
      <c r="G48" s="319">
        <v>44</v>
      </c>
    </row>
    <row r="49" spans="1:7" ht="13.5" customHeight="1">
      <c r="A49" s="516" t="s">
        <v>92</v>
      </c>
      <c r="B49" s="319">
        <v>67.25</v>
      </c>
      <c r="C49" s="319">
        <v>85.97</v>
      </c>
      <c r="D49" s="14"/>
      <c r="E49" s="516" t="s">
        <v>166</v>
      </c>
      <c r="F49" s="319">
        <v>26.84</v>
      </c>
      <c r="G49" s="319">
        <v>59.48</v>
      </c>
    </row>
    <row r="50" spans="1:7" ht="13.5" customHeight="1">
      <c r="A50" s="516" t="s">
        <v>187</v>
      </c>
      <c r="B50" s="319">
        <v>36.5</v>
      </c>
      <c r="C50" s="319">
        <v>63.5</v>
      </c>
      <c r="D50" s="14"/>
      <c r="E50" s="516" t="s">
        <v>235</v>
      </c>
      <c r="F50" s="319">
        <v>45.2</v>
      </c>
      <c r="G50" s="319">
        <v>73.3</v>
      </c>
    </row>
    <row r="51" spans="1:7" ht="13.5" customHeight="1">
      <c r="A51" s="516" t="s">
        <v>97</v>
      </c>
      <c r="B51" s="319">
        <v>46</v>
      </c>
      <c r="C51" s="319">
        <v>77</v>
      </c>
      <c r="D51" s="14"/>
      <c r="E51" s="452" t="s">
        <v>167</v>
      </c>
      <c r="F51" s="319"/>
      <c r="G51" s="319"/>
    </row>
    <row r="52" spans="1:7" ht="13.5" customHeight="1">
      <c r="A52" s="516" t="s">
        <v>99</v>
      </c>
      <c r="B52" s="319">
        <v>40</v>
      </c>
      <c r="C52" s="319">
        <v>69</v>
      </c>
      <c r="D52" s="14"/>
      <c r="E52" s="516" t="s">
        <v>168</v>
      </c>
      <c r="F52" s="319">
        <v>45.78</v>
      </c>
      <c r="G52" s="319">
        <v>73.37</v>
      </c>
    </row>
    <row r="53" spans="1:7" ht="13.5" customHeight="1">
      <c r="A53" s="516" t="s">
        <v>100</v>
      </c>
      <c r="B53" s="319">
        <v>50.8</v>
      </c>
      <c r="C53" s="319">
        <v>75.67</v>
      </c>
      <c r="D53" s="14"/>
      <c r="E53" s="516" t="s">
        <v>188</v>
      </c>
      <c r="F53" s="319">
        <v>38.53</v>
      </c>
      <c r="G53" s="319">
        <v>97.87</v>
      </c>
    </row>
    <row r="54" spans="1:7" ht="13.5" customHeight="1">
      <c r="A54" s="516" t="s">
        <v>223</v>
      </c>
      <c r="B54" s="319">
        <v>53</v>
      </c>
      <c r="C54" s="319">
        <v>89</v>
      </c>
      <c r="D54" s="14"/>
      <c r="E54" s="516" t="s">
        <v>170</v>
      </c>
      <c r="F54" s="319">
        <v>61.9</v>
      </c>
      <c r="G54" s="319">
        <v>88.1</v>
      </c>
    </row>
    <row r="55" spans="1:7" ht="13.5" customHeight="1">
      <c r="A55" s="516" t="s">
        <v>103</v>
      </c>
      <c r="B55" s="319">
        <v>30.2</v>
      </c>
      <c r="C55" s="319">
        <v>49.85</v>
      </c>
      <c r="D55" s="14"/>
      <c r="E55" s="516" t="s">
        <v>171</v>
      </c>
      <c r="F55" s="319">
        <v>64.83</v>
      </c>
      <c r="G55" s="319">
        <v>82.75</v>
      </c>
    </row>
    <row r="56" spans="1:7" ht="13.5" customHeight="1">
      <c r="A56" s="516" t="s">
        <v>105</v>
      </c>
      <c r="B56" s="319">
        <v>67.400000000000006</v>
      </c>
      <c r="C56" s="319">
        <v>86.88</v>
      </c>
      <c r="D56" s="14"/>
      <c r="E56" s="516" t="s">
        <v>172</v>
      </c>
      <c r="F56" s="319">
        <v>45.46</v>
      </c>
      <c r="G56" s="319">
        <v>80.06</v>
      </c>
    </row>
    <row r="57" spans="1:7" ht="13.5" customHeight="1">
      <c r="A57" s="516" t="s">
        <v>106</v>
      </c>
      <c r="B57" s="319">
        <v>48</v>
      </c>
      <c r="C57" s="319">
        <v>89</v>
      </c>
      <c r="D57" s="14"/>
      <c r="E57" s="260"/>
      <c r="F57" s="260"/>
      <c r="G57" s="260"/>
    </row>
    <row r="58" spans="1:7" ht="13.5" customHeight="1">
      <c r="A58" s="516" t="s">
        <v>107</v>
      </c>
      <c r="B58" s="319">
        <v>35</v>
      </c>
      <c r="C58" s="319">
        <v>75</v>
      </c>
      <c r="D58" s="14"/>
      <c r="E58" s="58" t="s">
        <v>11</v>
      </c>
      <c r="F58" s="345">
        <f>MEDIAN(F13:F56,B13:B58)</f>
        <v>50.8</v>
      </c>
      <c r="G58" s="345">
        <f>MEDIAN(G13:G56,C13:C58)</f>
        <v>80</v>
      </c>
    </row>
    <row r="59" spans="1:7" ht="13.5" customHeight="1">
      <c r="A59" s="260"/>
      <c r="B59" s="439"/>
      <c r="C59" s="260"/>
      <c r="D59" s="14"/>
      <c r="E59" s="58" t="s">
        <v>10</v>
      </c>
      <c r="F59" s="345">
        <f>AVERAGE(F13:F56,B13:B58)</f>
        <v>51.275977011494248</v>
      </c>
      <c r="G59" s="345">
        <f>AVERAGE(G13:G56,C13:C58)</f>
        <v>77.192588235294124</v>
      </c>
    </row>
    <row r="60" spans="1:7" ht="14.25" customHeight="1">
      <c r="A60" s="126"/>
      <c r="B60" s="323"/>
      <c r="C60" s="323"/>
      <c r="D60" s="14"/>
      <c r="E60" s="126"/>
      <c r="F60" s="323"/>
      <c r="G60" s="323"/>
    </row>
    <row r="61" spans="1:7" ht="14.25" customHeight="1">
      <c r="A61" s="126"/>
      <c r="B61" s="323"/>
      <c r="C61" s="323"/>
      <c r="D61" s="14"/>
      <c r="E61" s="126"/>
      <c r="F61" s="323"/>
      <c r="G61" s="323"/>
    </row>
    <row r="62" spans="1:7" ht="14.25" customHeight="1">
      <c r="A62" s="126"/>
      <c r="B62" s="323"/>
      <c r="C62" s="323"/>
      <c r="D62" s="14"/>
      <c r="E62" s="3"/>
      <c r="F62" s="3"/>
      <c r="G62" s="3"/>
    </row>
    <row r="63" spans="1:7" ht="14.25" customHeight="1">
      <c r="A63" s="126"/>
      <c r="B63" s="323"/>
      <c r="C63" s="323"/>
      <c r="D63" s="3"/>
      <c r="E63" s="260"/>
      <c r="F63" s="58"/>
      <c r="G63" s="58"/>
    </row>
    <row r="64" spans="1:7" ht="14.25" customHeight="1">
      <c r="A64" s="3"/>
      <c r="B64" s="323"/>
      <c r="C64" s="323"/>
      <c r="D64" s="260"/>
      <c r="E64" s="260"/>
      <c r="F64" s="58"/>
      <c r="G64" s="58"/>
    </row>
    <row r="65" spans="1:14" ht="14.25" customHeight="1">
      <c r="A65" s="3"/>
      <c r="B65" s="323"/>
      <c r="C65" s="323"/>
      <c r="D65" s="260"/>
      <c r="E65" s="58"/>
      <c r="F65" s="58"/>
      <c r="G65" s="58"/>
    </row>
    <row r="66" spans="1:14" ht="14.25" customHeight="1">
      <c r="A66" s="9"/>
      <c r="B66" s="128"/>
      <c r="C66" s="14"/>
      <c r="D66" s="260"/>
      <c r="E66" s="260"/>
      <c r="F66" s="260"/>
      <c r="G66" s="260"/>
    </row>
    <row r="67" spans="1:14" s="69" customFormat="1" ht="14.25" customHeight="1">
      <c r="A67" s="3"/>
      <c r="B67" s="128"/>
      <c r="C67" s="14"/>
      <c r="D67" s="260"/>
      <c r="E67" s="260"/>
      <c r="F67" s="260"/>
      <c r="G67" s="260"/>
      <c r="H67" s="3"/>
      <c r="I67" s="3"/>
      <c r="J67" s="3"/>
      <c r="N67"/>
    </row>
    <row r="68" spans="1:14" ht="14.25" customHeight="1">
      <c r="A68" s="260"/>
      <c r="B68" s="128"/>
      <c r="C68" s="14"/>
      <c r="D68" s="260"/>
      <c r="E68" s="9"/>
      <c r="F68" s="101"/>
      <c r="G68" s="101"/>
      <c r="H68" s="69"/>
      <c r="I68" s="69"/>
      <c r="J68" s="69"/>
    </row>
    <row r="69" spans="1:14" ht="14.25" customHeight="1">
      <c r="A69" s="3"/>
      <c r="B69" s="128"/>
      <c r="C69" s="14"/>
      <c r="D69" s="260"/>
      <c r="E69" s="8"/>
      <c r="F69" s="62"/>
      <c r="G69" s="75"/>
    </row>
    <row r="70" spans="1:14" ht="14.25" customHeight="1">
      <c r="A70" s="3"/>
      <c r="B70" s="128"/>
      <c r="C70" s="14"/>
      <c r="D70" s="260"/>
      <c r="E70" s="8"/>
      <c r="F70" s="62"/>
      <c r="G70" s="75"/>
    </row>
    <row r="71" spans="1:14" ht="14.25" customHeight="1">
      <c r="A71" s="3"/>
      <c r="B71" s="128"/>
      <c r="C71" s="14"/>
      <c r="D71" s="260"/>
      <c r="E71" s="260"/>
      <c r="F71" s="260"/>
      <c r="G71" s="260"/>
    </row>
    <row r="72" spans="1:14" ht="14.25" customHeight="1">
      <c r="A72" s="3"/>
      <c r="B72" s="128"/>
      <c r="C72" s="14"/>
      <c r="D72" s="260"/>
      <c r="E72" s="260"/>
      <c r="F72" s="260"/>
      <c r="G72" s="260"/>
    </row>
    <row r="73" spans="1:14" ht="14.25" customHeight="1">
      <c r="A73" s="3"/>
      <c r="B73" s="128"/>
      <c r="C73" s="14"/>
      <c r="D73" s="260"/>
      <c r="E73" s="260"/>
      <c r="F73" s="260"/>
      <c r="G73" s="260"/>
    </row>
    <row r="74" spans="1:14" ht="14.25" customHeight="1">
      <c r="A74" s="3"/>
      <c r="B74" s="128"/>
      <c r="C74" s="14"/>
      <c r="D74" s="260"/>
      <c r="E74" s="260"/>
      <c r="F74" s="260"/>
      <c r="G74" s="260"/>
    </row>
    <row r="75" spans="1:14" ht="14.25" customHeight="1">
      <c r="A75" s="3"/>
      <c r="B75" s="128"/>
      <c r="C75" s="14"/>
      <c r="D75" s="260"/>
      <c r="E75" s="260"/>
      <c r="F75" s="260"/>
      <c r="G75" s="260"/>
    </row>
    <row r="76" spans="1:14" ht="14.25" customHeight="1">
      <c r="A76" s="3"/>
      <c r="B76" s="128"/>
      <c r="C76" s="14"/>
      <c r="D76" s="260"/>
      <c r="E76" s="260"/>
      <c r="F76" s="260"/>
      <c r="G76" s="260"/>
    </row>
    <row r="77" spans="1:14" ht="14.25" customHeight="1">
      <c r="A77" s="3"/>
      <c r="B77" s="128"/>
      <c r="C77" s="14"/>
      <c r="D77" s="260"/>
      <c r="E77" s="260"/>
      <c r="F77" s="260"/>
      <c r="G77" s="260"/>
    </row>
    <row r="78" spans="1:14" ht="14.25" customHeight="1">
      <c r="A78" s="3"/>
      <c r="B78" s="128"/>
      <c r="C78" s="14"/>
      <c r="D78" s="260"/>
      <c r="E78" s="260"/>
      <c r="F78" s="260"/>
      <c r="G78" s="260"/>
    </row>
    <row r="79" spans="1:14" ht="14.25" customHeight="1">
      <c r="A79" s="3"/>
      <c r="B79" s="128"/>
      <c r="C79" s="14"/>
      <c r="D79" s="260"/>
      <c r="E79" s="260"/>
      <c r="F79" s="260"/>
      <c r="G79" s="260"/>
    </row>
    <row r="80" spans="1:14" ht="14.25" customHeight="1">
      <c r="A80" s="3"/>
      <c r="B80" s="128"/>
      <c r="C80" s="14"/>
      <c r="D80" s="260"/>
      <c r="E80" s="260"/>
      <c r="F80" s="260"/>
      <c r="G80" s="260"/>
    </row>
    <row r="81" spans="1:3" ht="14.25" customHeight="1">
      <c r="A81" s="3"/>
      <c r="B81" s="128"/>
      <c r="C81" s="14"/>
    </row>
    <row r="82" spans="1:3" ht="14.25" customHeight="1">
      <c r="A82" s="3"/>
      <c r="B82" s="128"/>
      <c r="C82" s="14"/>
    </row>
    <row r="83" spans="1:3" ht="14.25" customHeight="1">
      <c r="A83" s="3"/>
      <c r="B83" s="128"/>
      <c r="C83" s="14"/>
    </row>
    <row r="84" spans="1:3" ht="14.25" customHeight="1">
      <c r="A84" s="3"/>
      <c r="B84" s="128"/>
      <c r="C84" s="14"/>
    </row>
    <row r="85" spans="1:3" ht="14.25" customHeight="1">
      <c r="A85" s="3"/>
      <c r="B85" s="128"/>
      <c r="C85" s="14"/>
    </row>
    <row r="86" spans="1:3" ht="14.25" customHeight="1">
      <c r="A86" s="3"/>
      <c r="B86" s="128"/>
      <c r="C86" s="14"/>
    </row>
    <row r="87" spans="1:3" ht="14.25" customHeight="1">
      <c r="A87" s="3"/>
      <c r="B87" s="128"/>
      <c r="C87" s="14"/>
    </row>
    <row r="88" spans="1:3" ht="14.25" customHeight="1">
      <c r="A88" s="3"/>
      <c r="B88" s="128"/>
      <c r="C88" s="14"/>
    </row>
    <row r="89" spans="1:3" ht="14.25" customHeight="1">
      <c r="A89" s="3"/>
      <c r="B89" s="128"/>
      <c r="C89" s="14"/>
    </row>
    <row r="90" spans="1:3" ht="14.25" customHeight="1">
      <c r="A90" s="3"/>
      <c r="B90" s="128"/>
      <c r="C90" s="14"/>
    </row>
    <row r="91" spans="1:3" ht="14.25" customHeight="1">
      <c r="A91" s="3"/>
      <c r="B91" s="128"/>
      <c r="C91" s="14"/>
    </row>
    <row r="92" spans="1:3" ht="14.25" customHeight="1">
      <c r="A92" s="3"/>
      <c r="B92" s="129"/>
      <c r="C92" s="74"/>
    </row>
    <row r="93" spans="1:3" ht="14.25" customHeight="1">
      <c r="A93" s="3"/>
      <c r="B93" s="128"/>
      <c r="C93" s="14"/>
    </row>
    <row r="94" spans="1:3" ht="14.25" customHeight="1">
      <c r="A94" s="3"/>
      <c r="B94" s="128"/>
      <c r="C94" s="14"/>
    </row>
    <row r="95" spans="1:3" ht="14.25" customHeight="1">
      <c r="A95" s="3"/>
      <c r="B95" s="128"/>
      <c r="C95" s="14"/>
    </row>
    <row r="96" spans="1:3" ht="14.25" customHeight="1">
      <c r="A96" s="3"/>
      <c r="B96" s="128"/>
      <c r="C96" s="14"/>
    </row>
    <row r="97" spans="1:10" ht="14.25" customHeight="1">
      <c r="A97" s="3"/>
      <c r="B97" s="129"/>
      <c r="C97" s="74"/>
      <c r="D97" s="260"/>
      <c r="E97" s="260"/>
      <c r="F97" s="260"/>
      <c r="G97" s="260"/>
    </row>
    <row r="98" spans="1:10" ht="14.25" customHeight="1">
      <c r="A98" s="3"/>
      <c r="B98" s="128"/>
      <c r="C98" s="14"/>
      <c r="D98" s="260"/>
      <c r="E98" s="260"/>
      <c r="F98" s="260"/>
      <c r="G98" s="260"/>
    </row>
    <row r="99" spans="1:10" ht="14.25" customHeight="1">
      <c r="A99" s="3"/>
      <c r="B99" s="129"/>
      <c r="C99" s="74"/>
      <c r="D99" s="260"/>
      <c r="E99" s="260"/>
      <c r="F99" s="260"/>
      <c r="G99" s="260"/>
    </row>
    <row r="100" spans="1:10" ht="14.25" customHeight="1">
      <c r="A100" s="3"/>
      <c r="B100" s="128"/>
      <c r="C100" s="14"/>
      <c r="D100" s="260"/>
      <c r="E100" s="260"/>
      <c r="F100" s="260"/>
      <c r="G100" s="260"/>
    </row>
    <row r="101" spans="1:10" ht="14.25" customHeight="1">
      <c r="A101" s="3"/>
      <c r="B101" s="128"/>
      <c r="C101" s="14"/>
      <c r="D101" s="260"/>
      <c r="E101" s="260"/>
      <c r="F101" s="260"/>
      <c r="G101" s="260"/>
    </row>
    <row r="102" spans="1:10" ht="14.25" customHeight="1">
      <c r="A102" s="3"/>
      <c r="B102" s="128"/>
      <c r="C102" s="14"/>
      <c r="D102" s="260"/>
      <c r="E102" s="260"/>
      <c r="F102" s="260"/>
      <c r="G102" s="260"/>
    </row>
    <row r="103" spans="1:10" ht="14.25" customHeight="1">
      <c r="A103" s="3"/>
      <c r="B103" s="128"/>
      <c r="C103" s="14"/>
      <c r="D103" s="260"/>
      <c r="E103" s="260"/>
      <c r="F103" s="260"/>
      <c r="G103" s="260"/>
      <c r="H103" s="516"/>
      <c r="I103" s="516"/>
      <c r="J103" s="516"/>
    </row>
    <row r="104" spans="1:10" ht="14.25" customHeight="1">
      <c r="A104" s="3"/>
      <c r="B104" s="128"/>
      <c r="C104" s="14"/>
      <c r="D104" s="260"/>
      <c r="E104" s="260"/>
      <c r="F104" s="260"/>
      <c r="G104" s="260"/>
      <c r="H104" s="516"/>
      <c r="I104" s="516"/>
      <c r="J104" s="516"/>
    </row>
    <row r="105" spans="1:10" ht="14.25" customHeight="1">
      <c r="A105" s="3"/>
      <c r="B105" s="128"/>
      <c r="C105" s="14"/>
      <c r="D105" s="260"/>
      <c r="E105" s="260"/>
      <c r="F105" s="260"/>
      <c r="G105" s="260"/>
      <c r="H105" s="516"/>
      <c r="I105" s="516"/>
      <c r="J105" s="516"/>
    </row>
    <row r="106" spans="1:10" ht="14.25" customHeight="1">
      <c r="A106" s="3"/>
      <c r="B106" s="128"/>
      <c r="C106" s="14"/>
      <c r="D106" s="260"/>
      <c r="E106" s="260"/>
      <c r="F106" s="260"/>
      <c r="G106" s="260"/>
      <c r="H106" s="516"/>
      <c r="I106" s="516"/>
      <c r="J106" s="516"/>
    </row>
    <row r="107" spans="1:10" ht="14.25" customHeight="1">
      <c r="A107" s="3"/>
      <c r="B107" s="128"/>
      <c r="C107" s="14"/>
      <c r="D107" s="260"/>
      <c r="E107" s="260"/>
      <c r="F107" s="260"/>
      <c r="G107" s="260"/>
      <c r="H107" s="516"/>
      <c r="I107" s="516"/>
      <c r="J107" s="516"/>
    </row>
    <row r="108" spans="1:10" ht="14.25" customHeight="1">
      <c r="A108" s="260"/>
      <c r="B108" s="439"/>
      <c r="C108" s="260"/>
      <c r="D108" s="260"/>
      <c r="E108" s="260"/>
      <c r="F108" s="260"/>
      <c r="G108" s="260"/>
      <c r="H108" s="516"/>
      <c r="I108" s="516"/>
      <c r="J108" s="516"/>
    </row>
    <row r="109" spans="1:10" ht="14.25" customHeight="1">
      <c r="A109" s="8"/>
      <c r="B109" s="130"/>
      <c r="C109" s="58"/>
      <c r="D109" s="260"/>
      <c r="E109" s="260"/>
      <c r="F109" s="260"/>
      <c r="G109" s="260"/>
      <c r="H109" s="516"/>
      <c r="I109" s="516"/>
      <c r="J109" s="516"/>
    </row>
    <row r="110" spans="1:10" ht="14.25" customHeight="1">
      <c r="A110" s="8"/>
      <c r="B110" s="130"/>
      <c r="C110" s="58"/>
      <c r="D110" s="260"/>
      <c r="E110" s="260"/>
      <c r="F110" s="260"/>
      <c r="G110" s="260"/>
      <c r="H110" s="516"/>
      <c r="I110" s="516"/>
      <c r="J110" s="516"/>
    </row>
    <row r="111" spans="1:10" ht="14.25" customHeight="1">
      <c r="A111" s="260"/>
      <c r="B111" s="439"/>
      <c r="C111" s="260"/>
      <c r="D111" s="260"/>
      <c r="E111" s="260"/>
      <c r="F111" s="260"/>
      <c r="G111" s="260"/>
      <c r="H111" s="516"/>
      <c r="I111" s="516"/>
      <c r="J111" s="516"/>
    </row>
    <row r="112" spans="1:10" ht="14.25" customHeight="1">
      <c r="A112" s="260"/>
      <c r="B112" s="439"/>
      <c r="C112" s="260"/>
      <c r="D112" s="260"/>
      <c r="E112" s="260"/>
      <c r="F112" s="260"/>
      <c r="G112" s="260"/>
      <c r="H112" s="516"/>
      <c r="I112" s="516"/>
      <c r="J112" s="516"/>
    </row>
    <row r="113" spans="8:10" ht="14.25" customHeight="1">
      <c r="H113" s="516"/>
      <c r="I113" s="516"/>
      <c r="J113" s="516"/>
    </row>
    <row r="114" spans="8:10" ht="14.25" customHeight="1">
      <c r="H114" s="516"/>
      <c r="I114" s="516"/>
      <c r="J114" s="516"/>
    </row>
    <row r="115" spans="8:10" ht="14.25" customHeight="1">
      <c r="H115" s="516"/>
      <c r="I115" s="516"/>
      <c r="J115" s="516"/>
    </row>
    <row r="116" spans="8:10" ht="14.25" customHeight="1">
      <c r="H116" s="516"/>
      <c r="I116" s="516"/>
      <c r="J116" s="516"/>
    </row>
    <row r="117" spans="8:10" ht="14.25" customHeight="1">
      <c r="H117" s="516"/>
      <c r="I117" s="516"/>
      <c r="J117" s="516"/>
    </row>
    <row r="118" spans="8:10" ht="14.25" customHeight="1">
      <c r="H118" s="516"/>
      <c r="I118" s="516"/>
      <c r="J118" s="516"/>
    </row>
    <row r="119" spans="8:10" ht="14.25" customHeight="1">
      <c r="H119" s="516"/>
      <c r="I119" s="516"/>
      <c r="J119" s="516"/>
    </row>
    <row r="120" spans="8:10" ht="14.25" customHeight="1">
      <c r="H120" s="516"/>
      <c r="I120" s="516"/>
      <c r="J120" s="516"/>
    </row>
    <row r="121" spans="8:10" ht="14.25" customHeight="1">
      <c r="H121" s="516"/>
      <c r="I121" s="516"/>
      <c r="J121" s="516"/>
    </row>
    <row r="122" spans="8:10" ht="14.25" customHeight="1">
      <c r="H122" s="516"/>
      <c r="I122" s="516"/>
      <c r="J122" s="516"/>
    </row>
    <row r="123" spans="8:10" ht="14.25" customHeight="1">
      <c r="H123" s="516"/>
      <c r="I123" s="516"/>
      <c r="J123" s="516"/>
    </row>
    <row r="124" spans="8:10" ht="14.25" customHeight="1">
      <c r="H124" s="516"/>
      <c r="I124" s="516"/>
      <c r="J124" s="516"/>
    </row>
    <row r="125" spans="8:10" ht="14.25" customHeight="1">
      <c r="H125" s="516"/>
      <c r="I125" s="516"/>
      <c r="J125" s="516"/>
    </row>
    <row r="126" spans="8:10" ht="14.25" customHeight="1">
      <c r="H126" s="516"/>
      <c r="I126" s="516"/>
      <c r="J126" s="516"/>
    </row>
    <row r="127" spans="8:10" ht="14.25" customHeight="1">
      <c r="H127" s="516"/>
      <c r="I127" s="516"/>
      <c r="J127" s="516"/>
    </row>
  </sheetData>
  <sortState xmlns:xlrd2="http://schemas.microsoft.com/office/spreadsheetml/2017/richdata2" ref="H13:J102">
    <sortCondition ref="H13:H102"/>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2"/>
  <dimension ref="A1:J499"/>
  <sheetViews>
    <sheetView zoomScaleNormal="100" workbookViewId="0">
      <selection activeCell="I1" sqref="I1"/>
    </sheetView>
  </sheetViews>
  <sheetFormatPr defaultColWidth="9.140625" defaultRowHeight="14.25" customHeight="1"/>
  <cols>
    <col min="1" max="1" width="4.42578125" style="3" customWidth="1"/>
    <col min="2" max="2" width="22.85546875" customWidth="1"/>
    <col min="3" max="3" width="7.42578125" style="160" customWidth="1"/>
    <col min="4" max="4" width="9.42578125" style="109" customWidth="1"/>
    <col min="5" max="5" width="10.7109375" customWidth="1"/>
    <col min="6" max="6" width="19.85546875" style="73" customWidth="1"/>
    <col min="7" max="7" width="7.5703125" style="119" customWidth="1"/>
    <col min="8" max="8" width="9.140625" style="13"/>
    <col min="9" max="9" width="25.28515625" style="3" bestFit="1" customWidth="1"/>
    <col min="10" max="10" width="28.140625" style="13" bestFit="1" customWidth="1"/>
    <col min="11" max="11" width="11.28515625" bestFit="1" customWidth="1"/>
    <col min="12" max="18" width="8.7109375"/>
    <col min="19" max="19" width="14.85546875" bestFit="1" customWidth="1"/>
    <col min="20" max="21" width="8.7109375" customWidth="1"/>
  </cols>
  <sheetData>
    <row r="1" spans="1:10" ht="16.5" customHeight="1">
      <c r="B1" s="123" t="s">
        <v>525</v>
      </c>
      <c r="F1" s="260"/>
    </row>
    <row r="2" spans="1:10" ht="14.25" customHeight="1">
      <c r="B2" s="124" t="s">
        <v>526</v>
      </c>
      <c r="D2" s="64"/>
      <c r="F2" s="260"/>
      <c r="G2" s="135"/>
    </row>
    <row r="3" spans="1:10" ht="14.25" customHeight="1">
      <c r="B3" s="124"/>
      <c r="D3" s="64"/>
      <c r="F3" s="260"/>
      <c r="G3" s="321"/>
      <c r="I3" s="393"/>
      <c r="J3" s="319"/>
    </row>
    <row r="4" spans="1:10" ht="14.25" customHeight="1">
      <c r="A4" s="3">
        <v>1</v>
      </c>
      <c r="B4" s="516" t="s">
        <v>28</v>
      </c>
      <c r="C4" s="319">
        <v>55.1</v>
      </c>
      <c r="D4" s="90"/>
      <c r="E4" s="3">
        <v>48</v>
      </c>
      <c r="F4" s="516" t="s">
        <v>103</v>
      </c>
      <c r="G4" s="319">
        <v>34.270000000000003</v>
      </c>
    </row>
    <row r="5" spans="1:10" ht="14.25" customHeight="1">
      <c r="A5" s="3">
        <v>2</v>
      </c>
      <c r="B5" s="516" t="s">
        <v>99</v>
      </c>
      <c r="C5" s="319">
        <v>48.81</v>
      </c>
      <c r="D5" s="90"/>
      <c r="E5" s="3">
        <v>49</v>
      </c>
      <c r="F5" s="516" t="s">
        <v>319</v>
      </c>
      <c r="G5" s="319">
        <v>34.26</v>
      </c>
    </row>
    <row r="6" spans="1:10" ht="14.25" customHeight="1">
      <c r="A6" s="3">
        <v>3</v>
      </c>
      <c r="B6" s="516" t="s">
        <v>226</v>
      </c>
      <c r="C6" s="319">
        <v>48.76</v>
      </c>
      <c r="D6" s="90"/>
      <c r="E6" s="3">
        <v>50</v>
      </c>
      <c r="F6" s="516" t="s">
        <v>166</v>
      </c>
      <c r="G6" s="319">
        <v>34.03</v>
      </c>
    </row>
    <row r="7" spans="1:10" ht="14.25" customHeight="1">
      <c r="A7" s="3">
        <v>4</v>
      </c>
      <c r="B7" s="516" t="s">
        <v>128</v>
      </c>
      <c r="C7" s="319">
        <v>48.61</v>
      </c>
      <c r="D7" s="90"/>
      <c r="E7" s="3">
        <v>51</v>
      </c>
      <c r="F7" s="516" t="s">
        <v>135</v>
      </c>
      <c r="G7" s="319">
        <v>32.64</v>
      </c>
    </row>
    <row r="8" spans="1:10" ht="14.25" customHeight="1">
      <c r="A8" s="3">
        <v>5</v>
      </c>
      <c r="B8" s="516" t="s">
        <v>317</v>
      </c>
      <c r="C8" s="319">
        <v>48.12</v>
      </c>
      <c r="D8" s="90"/>
      <c r="E8" s="3">
        <v>52</v>
      </c>
      <c r="F8" s="516" t="s">
        <v>188</v>
      </c>
      <c r="G8" s="319">
        <v>32.56</v>
      </c>
    </row>
    <row r="9" spans="1:10" ht="14.25" customHeight="1">
      <c r="A9" s="3">
        <v>6</v>
      </c>
      <c r="B9" s="516" t="s">
        <v>91</v>
      </c>
      <c r="C9" s="319">
        <v>47.57</v>
      </c>
      <c r="D9" s="90"/>
      <c r="E9" s="3">
        <v>53</v>
      </c>
      <c r="F9" s="516" t="s">
        <v>320</v>
      </c>
      <c r="G9" s="319">
        <v>31.9</v>
      </c>
    </row>
    <row r="10" spans="1:10" ht="14.25" customHeight="1">
      <c r="A10" s="3">
        <v>7</v>
      </c>
      <c r="B10" s="516" t="s">
        <v>36</v>
      </c>
      <c r="C10" s="319">
        <v>44.87</v>
      </c>
      <c r="D10" s="90"/>
      <c r="E10" s="3">
        <v>54</v>
      </c>
      <c r="F10" s="516" t="s">
        <v>187</v>
      </c>
      <c r="G10" s="319">
        <v>31.33</v>
      </c>
    </row>
    <row r="11" spans="1:10" ht="14.25" customHeight="1">
      <c r="A11" s="3">
        <v>8</v>
      </c>
      <c r="B11" s="516" t="s">
        <v>142</v>
      </c>
      <c r="C11" s="319">
        <v>43.52</v>
      </c>
      <c r="D11" s="90"/>
      <c r="E11" s="3">
        <v>55</v>
      </c>
      <c r="F11" s="516" t="s">
        <v>109</v>
      </c>
      <c r="G11" s="319">
        <v>31.02</v>
      </c>
    </row>
    <row r="12" spans="1:10" ht="14.25" customHeight="1">
      <c r="A12" s="3">
        <v>9</v>
      </c>
      <c r="B12" s="516" t="s">
        <v>315</v>
      </c>
      <c r="C12" s="319">
        <v>42.97</v>
      </c>
      <c r="D12" s="90"/>
      <c r="E12" s="3">
        <v>56</v>
      </c>
      <c r="F12" s="516" t="s">
        <v>225</v>
      </c>
      <c r="G12" s="319">
        <v>30.81</v>
      </c>
    </row>
    <row r="13" spans="1:10" ht="14.25" customHeight="1">
      <c r="A13" s="3">
        <v>10</v>
      </c>
      <c r="B13" s="516" t="s">
        <v>313</v>
      </c>
      <c r="C13" s="319">
        <v>42.89</v>
      </c>
      <c r="D13" s="90"/>
      <c r="E13" s="3">
        <v>57</v>
      </c>
      <c r="F13" s="516" t="s">
        <v>31</v>
      </c>
      <c r="G13" s="319">
        <v>30.52</v>
      </c>
    </row>
    <row r="14" spans="1:10" ht="14.25" customHeight="1">
      <c r="A14" s="3">
        <v>11</v>
      </c>
      <c r="B14" s="516" t="s">
        <v>100</v>
      </c>
      <c r="C14" s="319">
        <v>42.32</v>
      </c>
      <c r="D14" s="90"/>
      <c r="E14" s="3">
        <v>58</v>
      </c>
      <c r="F14" s="516" t="s">
        <v>49</v>
      </c>
      <c r="G14" s="319">
        <v>30.5</v>
      </c>
    </row>
    <row r="15" spans="1:10" ht="14.25" customHeight="1">
      <c r="A15" s="3">
        <v>12</v>
      </c>
      <c r="B15" s="516" t="s">
        <v>59</v>
      </c>
      <c r="C15" s="319">
        <v>41.95</v>
      </c>
      <c r="D15" s="90"/>
      <c r="E15" s="3">
        <v>59</v>
      </c>
      <c r="F15" s="516" t="s">
        <v>125</v>
      </c>
      <c r="G15" s="319">
        <v>30.3</v>
      </c>
    </row>
    <row r="16" spans="1:10" ht="14.25" customHeight="1">
      <c r="A16" s="3">
        <v>13</v>
      </c>
      <c r="B16" s="516" t="s">
        <v>172</v>
      </c>
      <c r="C16" s="319">
        <v>41.87</v>
      </c>
      <c r="D16" s="90"/>
      <c r="E16" s="3">
        <v>60</v>
      </c>
      <c r="F16" s="516" t="s">
        <v>144</v>
      </c>
      <c r="G16" s="319">
        <v>30.27</v>
      </c>
    </row>
    <row r="17" spans="1:7" ht="14.25" customHeight="1">
      <c r="A17" s="3">
        <v>14</v>
      </c>
      <c r="B17" s="516" t="s">
        <v>235</v>
      </c>
      <c r="C17" s="319">
        <v>41.84</v>
      </c>
      <c r="D17" s="90"/>
      <c r="E17" s="3">
        <v>61</v>
      </c>
      <c r="F17" s="516" t="s">
        <v>41</v>
      </c>
      <c r="G17" s="319">
        <v>30.01</v>
      </c>
    </row>
    <row r="18" spans="1:7" ht="14.25" customHeight="1">
      <c r="A18" s="3">
        <v>15</v>
      </c>
      <c r="B18" s="516" t="s">
        <v>80</v>
      </c>
      <c r="C18" s="319">
        <v>41.67</v>
      </c>
      <c r="D18" s="90"/>
      <c r="E18" s="3">
        <v>62</v>
      </c>
      <c r="F18" s="516" t="s">
        <v>221</v>
      </c>
      <c r="G18" s="319">
        <v>29.95</v>
      </c>
    </row>
    <row r="19" spans="1:7" ht="14.25" customHeight="1">
      <c r="A19" s="3">
        <v>16</v>
      </c>
      <c r="B19" s="516" t="s">
        <v>43</v>
      </c>
      <c r="C19" s="319">
        <v>41.5</v>
      </c>
      <c r="D19" s="90"/>
      <c r="E19" s="3">
        <v>63</v>
      </c>
      <c r="F19" s="516" t="s">
        <v>88</v>
      </c>
      <c r="G19" s="319">
        <v>29.77</v>
      </c>
    </row>
    <row r="20" spans="1:7" ht="14.25" customHeight="1">
      <c r="A20" s="3">
        <v>17</v>
      </c>
      <c r="B20" s="516" t="s">
        <v>74</v>
      </c>
      <c r="C20" s="319">
        <v>41.46</v>
      </c>
      <c r="D20" s="90"/>
      <c r="E20" s="3">
        <v>64</v>
      </c>
      <c r="F20" s="516" t="s">
        <v>141</v>
      </c>
      <c r="G20" s="319">
        <v>29.69</v>
      </c>
    </row>
    <row r="21" spans="1:7" ht="14.25" customHeight="1">
      <c r="A21" s="3">
        <v>18</v>
      </c>
      <c r="B21" s="516" t="s">
        <v>318</v>
      </c>
      <c r="C21" s="319">
        <v>41.29</v>
      </c>
      <c r="D21" s="90"/>
      <c r="E21" s="3">
        <v>65</v>
      </c>
      <c r="F21" s="516" t="s">
        <v>127</v>
      </c>
      <c r="G21" s="319">
        <v>29.59</v>
      </c>
    </row>
    <row r="22" spans="1:7" ht="14.25" customHeight="1">
      <c r="A22" s="3">
        <v>19</v>
      </c>
      <c r="B22" s="516" t="s">
        <v>63</v>
      </c>
      <c r="C22" s="319">
        <v>40.98</v>
      </c>
      <c r="D22" s="90"/>
      <c r="E22" s="3">
        <v>66</v>
      </c>
      <c r="F22" s="516" t="s">
        <v>149</v>
      </c>
      <c r="G22" s="319">
        <v>29.49</v>
      </c>
    </row>
    <row r="23" spans="1:7" ht="14.25" customHeight="1">
      <c r="A23" s="3">
        <v>20</v>
      </c>
      <c r="B23" s="516" t="s">
        <v>65</v>
      </c>
      <c r="C23" s="319">
        <v>40.89</v>
      </c>
      <c r="D23" s="90"/>
      <c r="E23" s="3">
        <v>67</v>
      </c>
      <c r="F23" s="516" t="s">
        <v>217</v>
      </c>
      <c r="G23" s="319">
        <v>28.98</v>
      </c>
    </row>
    <row r="24" spans="1:7" ht="14.25" customHeight="1">
      <c r="A24" s="3">
        <v>21</v>
      </c>
      <c r="B24" s="516" t="s">
        <v>105</v>
      </c>
      <c r="C24" s="319">
        <v>39.909999999999997</v>
      </c>
      <c r="D24" s="90"/>
      <c r="E24" s="3">
        <v>68</v>
      </c>
      <c r="F24" s="516" t="s">
        <v>37</v>
      </c>
      <c r="G24" s="319">
        <v>28.85</v>
      </c>
    </row>
    <row r="25" spans="1:7" ht="14.25" customHeight="1">
      <c r="A25" s="3">
        <v>22</v>
      </c>
      <c r="B25" s="516" t="s">
        <v>60</v>
      </c>
      <c r="C25" s="319">
        <v>39.9</v>
      </c>
      <c r="D25" s="90"/>
      <c r="E25" s="3">
        <v>69</v>
      </c>
      <c r="F25" s="516" t="s">
        <v>117</v>
      </c>
      <c r="G25" s="319">
        <v>28.84</v>
      </c>
    </row>
    <row r="26" spans="1:7" ht="14.25" customHeight="1">
      <c r="A26" s="3">
        <v>23</v>
      </c>
      <c r="B26" s="516" t="s">
        <v>314</v>
      </c>
      <c r="C26" s="319">
        <v>39.68</v>
      </c>
      <c r="D26" s="90"/>
      <c r="E26" s="3">
        <v>70</v>
      </c>
      <c r="F26" s="516" t="s">
        <v>223</v>
      </c>
      <c r="G26" s="319">
        <v>28.61</v>
      </c>
    </row>
    <row r="27" spans="1:7" ht="14.25" customHeight="1">
      <c r="A27" s="3">
        <v>24</v>
      </c>
      <c r="B27" s="516" t="s">
        <v>185</v>
      </c>
      <c r="C27" s="319">
        <v>39.31</v>
      </c>
      <c r="D27" s="90"/>
      <c r="E27" s="3">
        <v>71</v>
      </c>
      <c r="F27" s="516" t="s">
        <v>167</v>
      </c>
      <c r="G27" s="319">
        <v>28.35</v>
      </c>
    </row>
    <row r="28" spans="1:7" ht="14.25" customHeight="1">
      <c r="A28" s="3">
        <v>25</v>
      </c>
      <c r="B28" s="516" t="s">
        <v>133</v>
      </c>
      <c r="C28" s="319">
        <v>38.79</v>
      </c>
      <c r="D28" s="90"/>
      <c r="E28" s="3">
        <v>72</v>
      </c>
      <c r="F28" s="516" t="s">
        <v>106</v>
      </c>
      <c r="G28" s="319">
        <v>28.2</v>
      </c>
    </row>
    <row r="29" spans="1:7" ht="14.25" customHeight="1">
      <c r="A29" s="3">
        <v>26</v>
      </c>
      <c r="B29" s="516" t="s">
        <v>170</v>
      </c>
      <c r="C29" s="319">
        <v>38.619999999999997</v>
      </c>
      <c r="D29" s="90"/>
      <c r="E29" s="3">
        <v>73</v>
      </c>
      <c r="F29" s="516" t="s">
        <v>229</v>
      </c>
      <c r="G29" s="319">
        <v>27.31</v>
      </c>
    </row>
    <row r="30" spans="1:7" ht="14.25" customHeight="1">
      <c r="A30" s="3">
        <v>27</v>
      </c>
      <c r="B30" s="516" t="s">
        <v>154</v>
      </c>
      <c r="C30" s="319">
        <v>38.53</v>
      </c>
      <c r="D30" s="90"/>
      <c r="E30" s="3">
        <v>74</v>
      </c>
      <c r="F30" s="516" t="s">
        <v>92</v>
      </c>
      <c r="G30" s="319">
        <v>26.96</v>
      </c>
    </row>
    <row r="31" spans="1:7" ht="14.25" customHeight="1">
      <c r="A31" s="3">
        <v>28</v>
      </c>
      <c r="B31" s="516" t="s">
        <v>81</v>
      </c>
      <c r="C31" s="319">
        <v>38.42</v>
      </c>
      <c r="D31" s="90"/>
      <c r="E31" s="3">
        <v>75</v>
      </c>
      <c r="F31" s="516" t="s">
        <v>139</v>
      </c>
      <c r="G31" s="319">
        <v>26.92</v>
      </c>
    </row>
    <row r="32" spans="1:7" ht="14.25" customHeight="1">
      <c r="A32" s="3">
        <v>29</v>
      </c>
      <c r="B32" s="516" t="s">
        <v>97</v>
      </c>
      <c r="C32" s="319">
        <v>38.42</v>
      </c>
      <c r="D32" s="90"/>
      <c r="E32" s="3">
        <v>76</v>
      </c>
      <c r="F32" s="516" t="s">
        <v>54</v>
      </c>
      <c r="G32" s="319">
        <v>26.6</v>
      </c>
    </row>
    <row r="33" spans="1:7" ht="14.25" customHeight="1">
      <c r="A33" s="3">
        <v>30</v>
      </c>
      <c r="B33" s="516" t="s">
        <v>32</v>
      </c>
      <c r="C33" s="319">
        <v>38.380000000000003</v>
      </c>
      <c r="D33" s="90"/>
      <c r="E33" s="3">
        <v>77</v>
      </c>
      <c r="F33" s="516" t="s">
        <v>126</v>
      </c>
      <c r="G33" s="319">
        <v>26.2</v>
      </c>
    </row>
    <row r="34" spans="1:7" ht="14.25" customHeight="1">
      <c r="A34" s="3">
        <v>31</v>
      </c>
      <c r="B34" s="516" t="s">
        <v>157</v>
      </c>
      <c r="C34" s="319">
        <v>38.020000000000003</v>
      </c>
      <c r="D34" s="90"/>
      <c r="E34" s="3">
        <v>78</v>
      </c>
      <c r="F34" s="516" t="s">
        <v>148</v>
      </c>
      <c r="G34" s="319">
        <v>26.03</v>
      </c>
    </row>
    <row r="35" spans="1:7" ht="14.25" customHeight="1">
      <c r="A35" s="3">
        <v>32</v>
      </c>
      <c r="B35" s="516" t="s">
        <v>47</v>
      </c>
      <c r="C35" s="319">
        <v>37.94</v>
      </c>
      <c r="D35" s="90"/>
      <c r="E35" s="3">
        <v>79</v>
      </c>
      <c r="F35" s="516" t="s">
        <v>57</v>
      </c>
      <c r="G35" s="319">
        <v>26</v>
      </c>
    </row>
    <row r="36" spans="1:7" ht="14.25" customHeight="1">
      <c r="A36" s="3">
        <v>33</v>
      </c>
      <c r="B36" s="516" t="s">
        <v>321</v>
      </c>
      <c r="C36" s="319">
        <v>37.75</v>
      </c>
      <c r="D36" s="90"/>
      <c r="E36" s="3">
        <v>80</v>
      </c>
      <c r="F36" s="516" t="s">
        <v>70</v>
      </c>
      <c r="G36" s="319">
        <v>25.86</v>
      </c>
    </row>
    <row r="37" spans="1:7" ht="14.25" customHeight="1">
      <c r="A37" s="3">
        <v>34</v>
      </c>
      <c r="B37" s="516" t="s">
        <v>146</v>
      </c>
      <c r="C37" s="319">
        <v>37.71</v>
      </c>
      <c r="D37" s="90"/>
      <c r="E37" s="3">
        <v>81</v>
      </c>
      <c r="F37" s="516" t="s">
        <v>171</v>
      </c>
      <c r="G37" s="319">
        <v>25.77</v>
      </c>
    </row>
    <row r="38" spans="1:7" ht="14.25" customHeight="1">
      <c r="A38" s="3">
        <v>35</v>
      </c>
      <c r="B38" s="516" t="s">
        <v>227</v>
      </c>
      <c r="C38" s="319">
        <v>37.18</v>
      </c>
      <c r="D38" s="90"/>
      <c r="E38" s="3">
        <v>82</v>
      </c>
      <c r="F38" s="516" t="s">
        <v>52</v>
      </c>
      <c r="G38" s="319">
        <v>25.25</v>
      </c>
    </row>
    <row r="39" spans="1:7" ht="14.25" customHeight="1">
      <c r="A39" s="3">
        <v>36</v>
      </c>
      <c r="B39" s="516" t="s">
        <v>29</v>
      </c>
      <c r="C39" s="319">
        <v>37.119999999999997</v>
      </c>
      <c r="D39" s="90"/>
      <c r="E39" s="3">
        <v>83</v>
      </c>
      <c r="F39" s="516" t="s">
        <v>222</v>
      </c>
      <c r="G39" s="319">
        <v>24.83</v>
      </c>
    </row>
    <row r="40" spans="1:7" ht="14.25" customHeight="1">
      <c r="A40" s="3">
        <v>37</v>
      </c>
      <c r="B40" s="516" t="s">
        <v>143</v>
      </c>
      <c r="C40" s="319">
        <v>36.94</v>
      </c>
      <c r="D40" s="90"/>
      <c r="E40" s="3">
        <v>84</v>
      </c>
      <c r="F40" s="516" t="s">
        <v>131</v>
      </c>
      <c r="G40" s="319">
        <v>24.75</v>
      </c>
    </row>
    <row r="41" spans="1:7" ht="14.25" customHeight="1">
      <c r="A41" s="3">
        <v>38</v>
      </c>
      <c r="B41" s="516" t="s">
        <v>107</v>
      </c>
      <c r="C41" s="319">
        <v>36.79</v>
      </c>
      <c r="D41" s="90"/>
      <c r="E41" s="3">
        <v>85</v>
      </c>
      <c r="F41" s="516" t="s">
        <v>78</v>
      </c>
      <c r="G41" s="319">
        <v>23.81</v>
      </c>
    </row>
    <row r="42" spans="1:7" ht="14.25" customHeight="1">
      <c r="A42" s="3">
        <v>39</v>
      </c>
      <c r="B42" s="516" t="s">
        <v>230</v>
      </c>
      <c r="C42" s="319">
        <v>36.74</v>
      </c>
      <c r="D42" s="90"/>
      <c r="E42" s="3">
        <v>86</v>
      </c>
      <c r="F42" s="516" t="s">
        <v>234</v>
      </c>
      <c r="G42" s="319">
        <v>22.66</v>
      </c>
    </row>
    <row r="43" spans="1:7" ht="14.25" customHeight="1">
      <c r="A43" s="3">
        <v>40</v>
      </c>
      <c r="B43" s="516" t="s">
        <v>113</v>
      </c>
      <c r="C43" s="319">
        <v>36.200000000000003</v>
      </c>
      <c r="D43" s="90"/>
      <c r="E43" s="3">
        <v>87</v>
      </c>
      <c r="F43" s="516" t="s">
        <v>164</v>
      </c>
      <c r="G43" s="319">
        <v>22.32</v>
      </c>
    </row>
    <row r="44" spans="1:7" ht="14.25" customHeight="1">
      <c r="A44" s="3">
        <v>41</v>
      </c>
      <c r="B44" s="516" t="s">
        <v>85</v>
      </c>
      <c r="C44" s="319">
        <v>35.93</v>
      </c>
      <c r="D44" s="90"/>
      <c r="E44" s="3">
        <v>88</v>
      </c>
      <c r="F44" s="516" t="s">
        <v>110</v>
      </c>
      <c r="G44" s="319">
        <v>22.27</v>
      </c>
    </row>
    <row r="45" spans="1:7" ht="14.25" customHeight="1">
      <c r="A45" s="3">
        <v>42</v>
      </c>
      <c r="B45" s="516" t="s">
        <v>209</v>
      </c>
      <c r="C45" s="319">
        <v>35.880000000000003</v>
      </c>
      <c r="D45" s="90"/>
      <c r="E45" s="3">
        <v>89</v>
      </c>
      <c r="F45" s="516" t="s">
        <v>132</v>
      </c>
      <c r="G45" s="319">
        <v>20.399999999999999</v>
      </c>
    </row>
    <row r="46" spans="1:7" ht="14.25" customHeight="1">
      <c r="A46" s="3">
        <v>43</v>
      </c>
      <c r="B46" s="516" t="s">
        <v>56</v>
      </c>
      <c r="C46" s="319">
        <v>35.549999999999997</v>
      </c>
      <c r="D46" s="90"/>
      <c r="E46" s="3">
        <v>90</v>
      </c>
      <c r="F46" s="516" t="s">
        <v>75</v>
      </c>
      <c r="G46" s="319">
        <v>13.82</v>
      </c>
    </row>
    <row r="47" spans="1:7" ht="14.25" customHeight="1">
      <c r="A47" s="3">
        <v>44</v>
      </c>
      <c r="B47" s="516" t="s">
        <v>168</v>
      </c>
      <c r="C47" s="319">
        <v>35.520000000000003</v>
      </c>
      <c r="D47" s="90"/>
      <c r="E47" s="3"/>
      <c r="F47"/>
      <c r="G47" s="284"/>
    </row>
    <row r="48" spans="1:7" ht="14.25" customHeight="1">
      <c r="A48" s="3">
        <v>45</v>
      </c>
      <c r="B48" s="516" t="s">
        <v>316</v>
      </c>
      <c r="C48" s="319">
        <v>35.24</v>
      </c>
      <c r="D48" s="90"/>
      <c r="E48" s="3"/>
      <c r="F48" s="260"/>
    </row>
    <row r="49" spans="1:7" ht="14.25" customHeight="1">
      <c r="A49" s="3">
        <v>46</v>
      </c>
      <c r="B49" s="516" t="s">
        <v>115</v>
      </c>
      <c r="C49" s="319">
        <v>35.22</v>
      </c>
      <c r="D49" s="90"/>
      <c r="E49" s="3"/>
      <c r="F49" s="8" t="s">
        <v>11</v>
      </c>
      <c r="G49" s="346">
        <f>MEDIAN(G4:G46,C4:C50)</f>
        <v>35.230000000000004</v>
      </c>
    </row>
    <row r="50" spans="1:7" ht="14.25" customHeight="1">
      <c r="A50" s="3">
        <v>47</v>
      </c>
      <c r="B50" s="516" t="s">
        <v>130</v>
      </c>
      <c r="C50" s="319">
        <v>34.57</v>
      </c>
      <c r="D50" s="90"/>
      <c r="E50" s="3"/>
      <c r="F50" s="8" t="s">
        <v>10</v>
      </c>
      <c r="G50" s="346">
        <f>AVERAGE(G4:G46,C4:C50)</f>
        <v>34.441666666666649</v>
      </c>
    </row>
    <row r="51" spans="1:7" ht="14.25" customHeight="1">
      <c r="E51" s="64"/>
      <c r="F51"/>
    </row>
    <row r="52" spans="1:7" ht="14.25" customHeight="1">
      <c r="F52"/>
    </row>
    <row r="53" spans="1:7" ht="14.25" customHeight="1">
      <c r="F53" s="260"/>
      <c r="G53" s="62"/>
    </row>
    <row r="54" spans="1:7" ht="14.25" customHeight="1">
      <c r="F54" s="260"/>
      <c r="G54" s="62"/>
    </row>
    <row r="55" spans="1:7" ht="14.25" customHeight="1">
      <c r="F55"/>
    </row>
    <row r="56" spans="1:7" ht="14.25" customHeight="1">
      <c r="F56"/>
    </row>
    <row r="57" spans="1:7" ht="14.25" customHeight="1">
      <c r="F57"/>
    </row>
    <row r="58" spans="1:7" ht="14.25" customHeight="1">
      <c r="A58" s="9"/>
      <c r="F58"/>
    </row>
    <row r="59" spans="1:7" ht="14.25" customHeight="1">
      <c r="F59" s="260"/>
    </row>
    <row r="60" spans="1:7" ht="14.25" customHeight="1">
      <c r="F60" s="260"/>
    </row>
    <row r="61" spans="1:7" ht="14.25" customHeight="1">
      <c r="F61" s="260"/>
    </row>
    <row r="62" spans="1:7" ht="14.25" customHeight="1">
      <c r="F62" s="260"/>
    </row>
    <row r="63" spans="1:7" ht="14.25" customHeight="1">
      <c r="F63" s="260"/>
    </row>
    <row r="64" spans="1:7" ht="14.25" customHeight="1">
      <c r="F64" s="260"/>
    </row>
    <row r="97" spans="3:6" ht="14.25" customHeight="1">
      <c r="F97" s="260"/>
    </row>
    <row r="98" spans="3:6" ht="14.25" customHeight="1">
      <c r="F98" s="260"/>
    </row>
    <row r="99" spans="3:6" ht="14.25" customHeight="1">
      <c r="F99" s="260"/>
    </row>
    <row r="100" spans="3:6" ht="14.25" customHeight="1">
      <c r="F100" s="260"/>
    </row>
    <row r="101" spans="3:6" ht="14.25" customHeight="1">
      <c r="C101" s="129"/>
      <c r="F101" s="260"/>
    </row>
    <row r="102" spans="3:6" ht="14.25" customHeight="1">
      <c r="C102" s="129"/>
      <c r="F102" s="260"/>
    </row>
    <row r="103" spans="3:6" ht="14.25" customHeight="1">
      <c r="C103" s="129"/>
      <c r="F103" s="260"/>
    </row>
    <row r="104" spans="3:6" ht="14.25" customHeight="1">
      <c r="C104" s="129"/>
      <c r="F104" s="260"/>
    </row>
    <row r="105" spans="3:6" ht="14.25" customHeight="1">
      <c r="C105" s="129"/>
      <c r="F105" s="260"/>
    </row>
    <row r="106" spans="3:6" ht="14.25" customHeight="1">
      <c r="C106" s="129"/>
      <c r="F106" s="260"/>
    </row>
    <row r="107" spans="3:6" ht="14.25" customHeight="1">
      <c r="C107" s="129"/>
      <c r="F107" s="260"/>
    </row>
    <row r="108" spans="3:6" ht="14.25" customHeight="1">
      <c r="C108" s="129"/>
      <c r="F108" s="260"/>
    </row>
    <row r="109" spans="3:6" ht="14.25" customHeight="1">
      <c r="C109" s="129"/>
      <c r="F109" s="260"/>
    </row>
    <row r="110" spans="3:6" ht="14.25" customHeight="1">
      <c r="C110" s="129"/>
      <c r="F110" s="260"/>
    </row>
    <row r="111" spans="3:6" ht="14.25" customHeight="1">
      <c r="C111" s="129"/>
      <c r="F111" s="260"/>
    </row>
    <row r="112" spans="3:6" ht="14.25" customHeight="1">
      <c r="C112" s="129"/>
      <c r="F112" s="260"/>
    </row>
    <row r="113" spans="3:6" ht="14.25" customHeight="1">
      <c r="C113" s="129"/>
      <c r="F113" s="260"/>
    </row>
    <row r="114" spans="3:6" ht="14.25" customHeight="1">
      <c r="C114" s="129"/>
      <c r="F114" s="260"/>
    </row>
    <row r="115" spans="3:6" ht="14.25" customHeight="1">
      <c r="C115" s="129"/>
      <c r="F115" s="260"/>
    </row>
    <row r="116" spans="3:6" ht="14.25" customHeight="1">
      <c r="C116" s="129"/>
      <c r="F116" s="260"/>
    </row>
    <row r="117" spans="3:6" ht="14.25" customHeight="1">
      <c r="C117" s="129"/>
      <c r="F117" s="260"/>
    </row>
    <row r="118" spans="3:6" ht="14.25" customHeight="1">
      <c r="C118" s="129"/>
      <c r="F118" s="260"/>
    </row>
    <row r="119" spans="3:6" ht="14.25" customHeight="1">
      <c r="C119" s="129"/>
      <c r="F119" s="260"/>
    </row>
    <row r="120" spans="3:6" ht="14.25" customHeight="1">
      <c r="C120" s="129"/>
      <c r="F120" s="260"/>
    </row>
    <row r="121" spans="3:6" ht="14.25" customHeight="1">
      <c r="C121" s="129"/>
      <c r="F121" s="260"/>
    </row>
    <row r="122" spans="3:6" ht="14.25" customHeight="1">
      <c r="C122" s="129"/>
      <c r="F122" s="260"/>
    </row>
    <row r="123" spans="3:6" ht="14.25" customHeight="1">
      <c r="C123" s="129"/>
      <c r="F123" s="260"/>
    </row>
    <row r="124" spans="3:6" ht="14.25" customHeight="1">
      <c r="C124" s="129"/>
      <c r="F124" s="260"/>
    </row>
    <row r="125" spans="3:6" ht="14.25" customHeight="1">
      <c r="C125" s="129"/>
      <c r="F125" s="260"/>
    </row>
    <row r="126" spans="3:6" ht="14.25" customHeight="1">
      <c r="C126" s="129"/>
      <c r="F126" s="260"/>
    </row>
    <row r="127" spans="3:6" ht="14.25" customHeight="1">
      <c r="C127" s="129"/>
      <c r="F127" s="260"/>
    </row>
    <row r="128" spans="3:6" ht="14.25" customHeight="1">
      <c r="C128" s="129"/>
      <c r="F128" s="260"/>
    </row>
    <row r="129" spans="3:6" ht="14.25" customHeight="1">
      <c r="C129" s="129"/>
      <c r="F129" s="260"/>
    </row>
    <row r="130" spans="3:6" ht="14.25" customHeight="1">
      <c r="C130" s="129"/>
      <c r="F130" s="260"/>
    </row>
    <row r="131" spans="3:6" ht="14.25" customHeight="1">
      <c r="C131" s="129"/>
      <c r="F131" s="260"/>
    </row>
    <row r="132" spans="3:6" ht="14.25" customHeight="1">
      <c r="C132" s="129"/>
      <c r="F132" s="260"/>
    </row>
    <row r="133" spans="3:6" ht="14.25" customHeight="1">
      <c r="C133" s="129"/>
      <c r="F133" s="260"/>
    </row>
    <row r="134" spans="3:6" ht="14.25" customHeight="1">
      <c r="C134" s="129"/>
      <c r="F134" s="260"/>
    </row>
    <row r="135" spans="3:6" ht="14.25" customHeight="1">
      <c r="C135" s="129"/>
      <c r="F135" s="260"/>
    </row>
    <row r="136" spans="3:6" ht="14.25" customHeight="1">
      <c r="C136" s="129"/>
      <c r="F136" s="260"/>
    </row>
    <row r="137" spans="3:6" ht="14.25" customHeight="1">
      <c r="C137" s="129"/>
      <c r="F137" s="260"/>
    </row>
    <row r="138" spans="3:6" ht="14.25" customHeight="1">
      <c r="C138" s="129"/>
      <c r="F138" s="260"/>
    </row>
    <row r="139" spans="3:6" ht="14.25" customHeight="1">
      <c r="C139" s="129"/>
      <c r="F139" s="260"/>
    </row>
    <row r="140" spans="3:6" ht="14.25" customHeight="1">
      <c r="C140" s="129"/>
      <c r="F140" s="260"/>
    </row>
    <row r="141" spans="3:6" ht="14.25" customHeight="1">
      <c r="C141" s="129"/>
      <c r="F141" s="260"/>
    </row>
    <row r="142" spans="3:6" ht="14.25" customHeight="1">
      <c r="C142" s="129"/>
      <c r="F142" s="260"/>
    </row>
    <row r="143" spans="3:6" ht="14.25" customHeight="1">
      <c r="C143" s="129"/>
      <c r="F143" s="260"/>
    </row>
    <row r="144" spans="3:6" ht="14.25" customHeight="1">
      <c r="C144" s="129"/>
      <c r="F144" s="260"/>
    </row>
    <row r="145" spans="3:6" ht="14.25" customHeight="1">
      <c r="C145" s="129"/>
      <c r="F145" s="260"/>
    </row>
    <row r="146" spans="3:6" ht="14.25" customHeight="1">
      <c r="C146" s="129"/>
      <c r="F146" s="260"/>
    </row>
    <row r="147" spans="3:6" ht="14.25" customHeight="1">
      <c r="C147" s="129"/>
      <c r="F147" s="260"/>
    </row>
    <row r="148" spans="3:6" ht="14.25" customHeight="1">
      <c r="C148" s="129"/>
      <c r="F148" s="260"/>
    </row>
    <row r="149" spans="3:6" ht="14.25" customHeight="1">
      <c r="C149" s="129"/>
      <c r="F149" s="260"/>
    </row>
    <row r="150" spans="3:6" ht="14.25" customHeight="1">
      <c r="C150" s="129"/>
      <c r="F150" s="260"/>
    </row>
    <row r="151" spans="3:6" ht="14.25" customHeight="1">
      <c r="C151" s="129"/>
      <c r="F151" s="260"/>
    </row>
    <row r="152" spans="3:6" ht="14.25" customHeight="1">
      <c r="C152" s="129"/>
      <c r="F152" s="260"/>
    </row>
    <row r="153" spans="3:6" ht="14.25" customHeight="1">
      <c r="C153" s="129"/>
      <c r="F153" s="260"/>
    </row>
    <row r="154" spans="3:6" ht="14.25" customHeight="1">
      <c r="C154" s="129"/>
      <c r="F154" s="260"/>
    </row>
    <row r="155" spans="3:6" ht="14.25" customHeight="1">
      <c r="C155" s="129"/>
      <c r="F155" s="260"/>
    </row>
    <row r="156" spans="3:6" ht="14.25" customHeight="1">
      <c r="C156" s="129"/>
      <c r="F156" s="260"/>
    </row>
    <row r="157" spans="3:6" ht="14.25" customHeight="1">
      <c r="C157" s="129"/>
      <c r="F157" s="260"/>
    </row>
    <row r="158" spans="3:6" ht="14.25" customHeight="1">
      <c r="C158" s="129"/>
      <c r="F158" s="260"/>
    </row>
    <row r="159" spans="3:6" ht="14.25" customHeight="1">
      <c r="C159" s="129"/>
      <c r="F159" s="260"/>
    </row>
    <row r="160" spans="3:6" ht="14.25" customHeight="1">
      <c r="C160" s="129"/>
      <c r="F160" s="260"/>
    </row>
    <row r="161" spans="3:6" ht="14.25" customHeight="1">
      <c r="C161" s="129"/>
      <c r="F161" s="260"/>
    </row>
    <row r="162" spans="3:6" ht="14.25" customHeight="1">
      <c r="C162" s="129"/>
      <c r="F162" s="260"/>
    </row>
    <row r="163" spans="3:6" ht="14.25" customHeight="1">
      <c r="C163" s="129"/>
      <c r="F163" s="260"/>
    </row>
    <row r="164" spans="3:6" ht="14.25" customHeight="1">
      <c r="C164" s="129"/>
      <c r="F164" s="260"/>
    </row>
    <row r="165" spans="3:6" ht="14.25" customHeight="1">
      <c r="C165" s="129"/>
      <c r="F165" s="260"/>
    </row>
    <row r="166" spans="3:6" ht="14.25" customHeight="1">
      <c r="C166" s="129"/>
      <c r="F166" s="260"/>
    </row>
    <row r="167" spans="3:6" ht="14.25" customHeight="1">
      <c r="C167" s="129"/>
      <c r="F167" s="260"/>
    </row>
    <row r="168" spans="3:6" ht="14.25" customHeight="1">
      <c r="C168" s="129"/>
      <c r="F168" s="260"/>
    </row>
    <row r="169" spans="3:6" ht="14.25" customHeight="1">
      <c r="C169" s="129"/>
      <c r="F169" s="260"/>
    </row>
    <row r="170" spans="3:6" ht="14.25" customHeight="1">
      <c r="C170" s="129"/>
      <c r="F170" s="260"/>
    </row>
    <row r="171" spans="3:6" ht="14.25" customHeight="1">
      <c r="C171" s="129"/>
      <c r="F171" s="260"/>
    </row>
    <row r="172" spans="3:6" ht="14.25" customHeight="1">
      <c r="C172" s="129"/>
      <c r="F172" s="260"/>
    </row>
    <row r="173" spans="3:6" ht="14.25" customHeight="1">
      <c r="C173" s="129"/>
      <c r="F173" s="260"/>
    </row>
    <row r="174" spans="3:6" ht="14.25" customHeight="1">
      <c r="C174" s="129"/>
      <c r="F174" s="260"/>
    </row>
    <row r="175" spans="3:6" ht="14.25" customHeight="1">
      <c r="C175" s="129"/>
      <c r="F175" s="260"/>
    </row>
    <row r="176" spans="3:6" ht="14.25" customHeight="1">
      <c r="C176" s="129"/>
      <c r="F176" s="260"/>
    </row>
    <row r="177" spans="3:6" ht="14.25" customHeight="1">
      <c r="C177" s="129"/>
      <c r="F177" s="260"/>
    </row>
    <row r="178" spans="3:6" ht="14.25" customHeight="1">
      <c r="C178" s="129"/>
      <c r="F178" s="260"/>
    </row>
    <row r="179" spans="3:6" ht="14.25" customHeight="1">
      <c r="C179" s="129"/>
      <c r="F179" s="260"/>
    </row>
    <row r="180" spans="3:6" ht="14.25" customHeight="1">
      <c r="C180" s="129"/>
      <c r="F180" s="260"/>
    </row>
    <row r="181" spans="3:6" ht="14.25" customHeight="1">
      <c r="C181" s="129"/>
      <c r="F181" s="260"/>
    </row>
    <row r="182" spans="3:6" ht="14.25" customHeight="1">
      <c r="C182" s="129"/>
      <c r="F182" s="260"/>
    </row>
    <row r="183" spans="3:6" ht="14.25" customHeight="1">
      <c r="C183" s="129"/>
      <c r="F183" s="260"/>
    </row>
    <row r="184" spans="3:6" ht="14.25" customHeight="1">
      <c r="C184" s="129"/>
      <c r="F184" s="260"/>
    </row>
    <row r="185" spans="3:6" ht="14.25" customHeight="1">
      <c r="C185" s="129"/>
      <c r="F185" s="260"/>
    </row>
    <row r="186" spans="3:6" ht="14.25" customHeight="1">
      <c r="C186" s="129"/>
      <c r="F186" s="260"/>
    </row>
    <row r="187" spans="3:6" ht="14.25" customHeight="1">
      <c r="C187" s="129"/>
      <c r="F187" s="260"/>
    </row>
    <row r="188" spans="3:6" ht="14.25" customHeight="1">
      <c r="C188" s="129"/>
      <c r="F188" s="260"/>
    </row>
    <row r="189" spans="3:6" ht="14.25" customHeight="1">
      <c r="C189" s="129"/>
      <c r="F189" s="260"/>
    </row>
    <row r="190" spans="3:6" ht="14.25" customHeight="1">
      <c r="C190" s="129"/>
      <c r="F190" s="260"/>
    </row>
    <row r="191" spans="3:6" ht="14.25" customHeight="1">
      <c r="C191" s="129"/>
      <c r="F191" s="260"/>
    </row>
    <row r="192" spans="3:6" ht="14.25" customHeight="1">
      <c r="C192" s="129"/>
      <c r="F192" s="260"/>
    </row>
    <row r="193" spans="3:6" ht="14.25" customHeight="1">
      <c r="C193" s="129"/>
      <c r="F193" s="260"/>
    </row>
    <row r="194" spans="3:6" ht="14.25" customHeight="1">
      <c r="C194" s="129"/>
      <c r="F194" s="260"/>
    </row>
    <row r="195" spans="3:6" ht="14.25" customHeight="1">
      <c r="C195" s="129"/>
      <c r="F195" s="260"/>
    </row>
    <row r="196" spans="3:6" ht="14.25" customHeight="1">
      <c r="C196" s="129"/>
      <c r="F196" s="260"/>
    </row>
    <row r="197" spans="3:6" ht="14.25" customHeight="1">
      <c r="C197" s="129"/>
      <c r="F197" s="260"/>
    </row>
    <row r="198" spans="3:6" ht="14.25" customHeight="1">
      <c r="C198" s="129"/>
      <c r="F198" s="260"/>
    </row>
    <row r="199" spans="3:6" ht="14.25" customHeight="1">
      <c r="C199" s="129"/>
      <c r="F199" s="260"/>
    </row>
    <row r="200" spans="3:6" ht="14.25" customHeight="1">
      <c r="C200" s="129"/>
      <c r="F200" s="260"/>
    </row>
    <row r="201" spans="3:6" ht="14.25" customHeight="1">
      <c r="C201" s="129"/>
      <c r="F201" s="260"/>
    </row>
    <row r="202" spans="3:6" ht="14.25" customHeight="1">
      <c r="C202" s="129"/>
      <c r="F202" s="260"/>
    </row>
    <row r="203" spans="3:6" ht="14.25" customHeight="1">
      <c r="C203" s="129"/>
      <c r="F203" s="260"/>
    </row>
    <row r="204" spans="3:6" ht="14.25" customHeight="1">
      <c r="C204" s="129"/>
      <c r="F204" s="260"/>
    </row>
    <row r="205" spans="3:6" ht="14.25" customHeight="1">
      <c r="C205" s="129"/>
      <c r="F205" s="260"/>
    </row>
    <row r="206" spans="3:6" ht="14.25" customHeight="1">
      <c r="C206" s="129"/>
      <c r="F206" s="260"/>
    </row>
    <row r="207" spans="3:6" ht="14.25" customHeight="1">
      <c r="C207" s="129"/>
      <c r="F207" s="260"/>
    </row>
    <row r="208" spans="3:6" ht="14.25" customHeight="1">
      <c r="C208" s="129"/>
      <c r="F208" s="260"/>
    </row>
    <row r="209" spans="3:6" ht="14.25" customHeight="1">
      <c r="C209" s="129"/>
      <c r="F209" s="260"/>
    </row>
    <row r="210" spans="3:6" ht="14.25" customHeight="1">
      <c r="C210" s="129"/>
      <c r="F210" s="260"/>
    </row>
    <row r="211" spans="3:6" ht="14.25" customHeight="1">
      <c r="C211" s="129"/>
      <c r="F211" s="260"/>
    </row>
    <row r="212" spans="3:6" ht="14.25" customHeight="1">
      <c r="C212" s="129"/>
      <c r="F212" s="260"/>
    </row>
    <row r="213" spans="3:6" ht="14.25" customHeight="1">
      <c r="C213" s="129"/>
      <c r="F213" s="260"/>
    </row>
    <row r="214" spans="3:6" ht="14.25" customHeight="1">
      <c r="C214" s="129"/>
      <c r="F214" s="260"/>
    </row>
    <row r="215" spans="3:6" ht="14.25" customHeight="1">
      <c r="C215" s="129"/>
      <c r="F215" s="260"/>
    </row>
    <row r="216" spans="3:6" ht="14.25" customHeight="1">
      <c r="C216" s="129"/>
      <c r="F216" s="260"/>
    </row>
    <row r="217" spans="3:6" ht="14.25" customHeight="1">
      <c r="C217" s="129"/>
      <c r="F217" s="260"/>
    </row>
    <row r="218" spans="3:6" ht="14.25" customHeight="1">
      <c r="C218" s="129"/>
      <c r="F218" s="260"/>
    </row>
    <row r="219" spans="3:6" ht="14.25" customHeight="1">
      <c r="C219" s="129"/>
      <c r="F219" s="260"/>
    </row>
    <row r="220" spans="3:6" ht="14.25" customHeight="1">
      <c r="C220" s="129"/>
      <c r="F220" s="260"/>
    </row>
    <row r="221" spans="3:6" ht="14.25" customHeight="1">
      <c r="C221" s="129"/>
      <c r="F221" s="260"/>
    </row>
    <row r="222" spans="3:6" ht="14.25" customHeight="1">
      <c r="C222" s="129"/>
      <c r="F222" s="260"/>
    </row>
    <row r="223" spans="3:6" ht="14.25" customHeight="1">
      <c r="C223" s="129"/>
      <c r="F223" s="260"/>
    </row>
    <row r="224" spans="3:6" ht="14.25" customHeight="1">
      <c r="C224" s="129"/>
      <c r="F224" s="260"/>
    </row>
    <row r="225" spans="3:6" ht="14.25" customHeight="1">
      <c r="C225" s="129"/>
      <c r="F225" s="260"/>
    </row>
    <row r="226" spans="3:6" ht="14.25" customHeight="1">
      <c r="C226" s="129"/>
      <c r="F226" s="260"/>
    </row>
    <row r="227" spans="3:6" ht="14.25" customHeight="1">
      <c r="C227" s="129"/>
      <c r="F227" s="260"/>
    </row>
    <row r="228" spans="3:6" ht="14.25" customHeight="1">
      <c r="C228" s="129"/>
      <c r="F228" s="260"/>
    </row>
    <row r="229" spans="3:6" ht="14.25" customHeight="1">
      <c r="C229" s="129"/>
      <c r="F229" s="260"/>
    </row>
    <row r="230" spans="3:6" ht="14.25" customHeight="1">
      <c r="C230" s="129"/>
      <c r="F230" s="260"/>
    </row>
    <row r="231" spans="3:6" ht="14.25" customHeight="1">
      <c r="C231" s="129"/>
      <c r="F231" s="260"/>
    </row>
    <row r="232" spans="3:6" ht="14.25" customHeight="1">
      <c r="C232" s="129"/>
      <c r="F232" s="260"/>
    </row>
    <row r="233" spans="3:6" ht="14.25" customHeight="1">
      <c r="C233" s="129"/>
      <c r="F233" s="260"/>
    </row>
    <row r="234" spans="3:6" ht="14.25" customHeight="1">
      <c r="C234" s="129"/>
      <c r="F234" s="260"/>
    </row>
    <row r="235" spans="3:6" ht="14.25" customHeight="1">
      <c r="C235" s="129"/>
      <c r="F235" s="260"/>
    </row>
    <row r="236" spans="3:6" ht="14.25" customHeight="1">
      <c r="C236" s="129"/>
      <c r="F236" s="260"/>
    </row>
    <row r="237" spans="3:6" ht="14.25" customHeight="1">
      <c r="C237" s="129"/>
      <c r="F237" s="260"/>
    </row>
    <row r="238" spans="3:6" ht="14.25" customHeight="1">
      <c r="C238" s="129"/>
      <c r="F238" s="260"/>
    </row>
    <row r="239" spans="3:6" ht="14.25" customHeight="1">
      <c r="C239" s="129"/>
      <c r="F239" s="260"/>
    </row>
    <row r="240" spans="3:6" ht="14.25" customHeight="1">
      <c r="C240" s="129"/>
      <c r="F240" s="260"/>
    </row>
    <row r="241" spans="3:6" ht="14.25" customHeight="1">
      <c r="C241" s="129"/>
      <c r="F241" s="260"/>
    </row>
    <row r="242" spans="3:6" ht="14.25" customHeight="1">
      <c r="C242" s="129"/>
      <c r="F242" s="260"/>
    </row>
    <row r="243" spans="3:6" ht="14.25" customHeight="1">
      <c r="C243" s="129"/>
      <c r="F243" s="260"/>
    </row>
    <row r="244" spans="3:6" ht="14.25" customHeight="1">
      <c r="C244" s="129"/>
      <c r="F244" s="260"/>
    </row>
    <row r="245" spans="3:6" ht="14.25" customHeight="1">
      <c r="C245" s="129"/>
      <c r="F245" s="260"/>
    </row>
    <row r="246" spans="3:6" ht="14.25" customHeight="1">
      <c r="C246" s="129"/>
      <c r="F246" s="260"/>
    </row>
    <row r="247" spans="3:6" ht="14.25" customHeight="1">
      <c r="C247" s="129"/>
      <c r="F247" s="260"/>
    </row>
    <row r="248" spans="3:6" ht="14.25" customHeight="1">
      <c r="C248" s="129"/>
      <c r="F248" s="260"/>
    </row>
    <row r="249" spans="3:6" ht="14.25" customHeight="1">
      <c r="C249" s="129"/>
      <c r="F249" s="260"/>
    </row>
    <row r="250" spans="3:6" ht="14.25" customHeight="1">
      <c r="C250" s="129"/>
      <c r="F250" s="260"/>
    </row>
    <row r="251" spans="3:6" ht="14.25" customHeight="1">
      <c r="C251" s="129"/>
      <c r="F251" s="260"/>
    </row>
    <row r="252" spans="3:6" ht="14.25" customHeight="1">
      <c r="C252" s="129"/>
      <c r="F252" s="260"/>
    </row>
    <row r="253" spans="3:6" ht="14.25" customHeight="1">
      <c r="C253" s="129"/>
      <c r="F253" s="260"/>
    </row>
    <row r="254" spans="3:6" ht="14.25" customHeight="1">
      <c r="C254" s="129"/>
      <c r="F254" s="260"/>
    </row>
    <row r="255" spans="3:6" ht="14.25" customHeight="1">
      <c r="C255" s="129"/>
      <c r="F255" s="260"/>
    </row>
    <row r="256" spans="3:6" ht="14.25" customHeight="1">
      <c r="C256" s="129"/>
      <c r="F256" s="260"/>
    </row>
    <row r="257" spans="3:6" ht="14.25" customHeight="1">
      <c r="C257" s="129"/>
      <c r="F257" s="260"/>
    </row>
    <row r="258" spans="3:6" ht="14.25" customHeight="1">
      <c r="C258" s="129"/>
      <c r="F258" s="260"/>
    </row>
    <row r="259" spans="3:6" ht="14.25" customHeight="1">
      <c r="C259" s="129"/>
      <c r="F259" s="260"/>
    </row>
    <row r="260" spans="3:6" ht="14.25" customHeight="1">
      <c r="C260" s="129"/>
      <c r="F260" s="260"/>
    </row>
    <row r="261" spans="3:6" ht="14.25" customHeight="1">
      <c r="C261" s="129"/>
      <c r="F261" s="260"/>
    </row>
    <row r="262" spans="3:6" ht="14.25" customHeight="1">
      <c r="C262" s="129"/>
      <c r="F262" s="260"/>
    </row>
    <row r="263" spans="3:6" ht="14.25" customHeight="1">
      <c r="C263" s="129"/>
      <c r="F263" s="260"/>
    </row>
    <row r="264" spans="3:6" ht="14.25" customHeight="1">
      <c r="C264" s="129"/>
      <c r="F264" s="260"/>
    </row>
    <row r="265" spans="3:6" ht="14.25" customHeight="1">
      <c r="C265" s="129"/>
      <c r="F265" s="260"/>
    </row>
    <row r="266" spans="3:6" ht="14.25" customHeight="1">
      <c r="C266" s="129"/>
      <c r="F266" s="260"/>
    </row>
    <row r="267" spans="3:6" ht="14.25" customHeight="1">
      <c r="C267" s="129"/>
      <c r="F267" s="260"/>
    </row>
    <row r="268" spans="3:6" ht="14.25" customHeight="1">
      <c r="C268" s="129"/>
      <c r="F268" s="260"/>
    </row>
    <row r="269" spans="3:6" ht="14.25" customHeight="1">
      <c r="C269" s="129"/>
      <c r="F269" s="260"/>
    </row>
    <row r="270" spans="3:6" ht="14.25" customHeight="1">
      <c r="C270" s="129"/>
      <c r="F270" s="260"/>
    </row>
    <row r="271" spans="3:6" ht="14.25" customHeight="1">
      <c r="C271" s="129"/>
      <c r="F271" s="260"/>
    </row>
    <row r="272" spans="3:6" ht="14.25" customHeight="1">
      <c r="C272" s="129"/>
      <c r="F272" s="260"/>
    </row>
    <row r="273" spans="3:3" ht="14.25" customHeight="1">
      <c r="C273" s="129"/>
    </row>
    <row r="274" spans="3:3" ht="14.25" customHeight="1">
      <c r="C274" s="129"/>
    </row>
    <row r="275" spans="3:3" ht="14.25" customHeight="1">
      <c r="C275" s="129"/>
    </row>
    <row r="276" spans="3:3" ht="14.25" customHeight="1">
      <c r="C276" s="129"/>
    </row>
    <row r="277" spans="3:3" ht="14.25" customHeight="1">
      <c r="C277" s="129"/>
    </row>
    <row r="278" spans="3:3" ht="14.25" customHeight="1">
      <c r="C278" s="129"/>
    </row>
    <row r="279" spans="3:3" ht="14.25" customHeight="1">
      <c r="C279" s="129"/>
    </row>
    <row r="280" spans="3:3" ht="14.25" customHeight="1">
      <c r="C280" s="129"/>
    </row>
    <row r="281" spans="3:3" ht="14.25" customHeight="1">
      <c r="C281" s="129"/>
    </row>
    <row r="282" spans="3:3" ht="14.25" customHeight="1">
      <c r="C282" s="129"/>
    </row>
    <row r="283" spans="3:3" ht="14.25" customHeight="1">
      <c r="C283" s="129"/>
    </row>
    <row r="284" spans="3:3" ht="14.25" customHeight="1">
      <c r="C284" s="129"/>
    </row>
    <row r="285" spans="3:3" ht="14.25" customHeight="1">
      <c r="C285" s="129"/>
    </row>
    <row r="286" spans="3:3" ht="14.25" customHeight="1">
      <c r="C286" s="129"/>
    </row>
    <row r="287" spans="3:3" ht="14.25" customHeight="1">
      <c r="C287" s="129"/>
    </row>
    <row r="288" spans="3:3" ht="14.25" customHeight="1">
      <c r="C288" s="129"/>
    </row>
    <row r="289" spans="3:3" ht="14.25" customHeight="1">
      <c r="C289" s="129"/>
    </row>
    <row r="290" spans="3:3" ht="14.25" customHeight="1">
      <c r="C290" s="129"/>
    </row>
    <row r="291" spans="3:3" ht="14.25" customHeight="1">
      <c r="C291" s="129"/>
    </row>
    <row r="292" spans="3:3" ht="14.25" customHeight="1">
      <c r="C292" s="129"/>
    </row>
    <row r="293" spans="3:3" ht="14.25" customHeight="1">
      <c r="C293" s="129"/>
    </row>
    <row r="294" spans="3:3" ht="14.25" customHeight="1">
      <c r="C294" s="129"/>
    </row>
    <row r="295" spans="3:3" ht="14.25" customHeight="1">
      <c r="C295" s="129"/>
    </row>
    <row r="296" spans="3:3" ht="14.25" customHeight="1">
      <c r="C296" s="129"/>
    </row>
    <row r="297" spans="3:3" ht="14.25" customHeight="1">
      <c r="C297" s="129"/>
    </row>
    <row r="298" spans="3:3" ht="14.25" customHeight="1">
      <c r="C298" s="129"/>
    </row>
    <row r="299" spans="3:3" ht="14.25" customHeight="1">
      <c r="C299" s="129"/>
    </row>
    <row r="300" spans="3:3" ht="14.25" customHeight="1">
      <c r="C300" s="129"/>
    </row>
    <row r="301" spans="3:3" ht="14.25" customHeight="1">
      <c r="C301" s="129"/>
    </row>
    <row r="302" spans="3:3" ht="14.25" customHeight="1">
      <c r="C302" s="129"/>
    </row>
    <row r="303" spans="3:3" ht="14.25" customHeight="1">
      <c r="C303" s="129"/>
    </row>
    <row r="304" spans="3:3" ht="14.25" customHeight="1">
      <c r="C304" s="129"/>
    </row>
    <row r="305" spans="3:3" ht="14.25" customHeight="1">
      <c r="C305" s="129"/>
    </row>
    <row r="306" spans="3:3" ht="14.25" customHeight="1">
      <c r="C306" s="129"/>
    </row>
    <row r="307" spans="3:3" ht="14.25" customHeight="1">
      <c r="C307" s="129"/>
    </row>
    <row r="308" spans="3:3" ht="14.25" customHeight="1">
      <c r="C308" s="129"/>
    </row>
    <row r="309" spans="3:3" ht="14.25" customHeight="1">
      <c r="C309" s="129"/>
    </row>
    <row r="310" spans="3:3" ht="14.25" customHeight="1">
      <c r="C310" s="129"/>
    </row>
    <row r="311" spans="3:3" ht="14.25" customHeight="1">
      <c r="C311" s="129"/>
    </row>
    <row r="312" spans="3:3" ht="14.25" customHeight="1">
      <c r="C312" s="129"/>
    </row>
    <row r="313" spans="3:3" ht="14.25" customHeight="1">
      <c r="C313" s="129"/>
    </row>
    <row r="314" spans="3:3" ht="14.25" customHeight="1">
      <c r="C314" s="129"/>
    </row>
    <row r="315" spans="3:3" ht="14.25" customHeight="1">
      <c r="C315" s="129"/>
    </row>
    <row r="316" spans="3:3" ht="14.25" customHeight="1">
      <c r="C316" s="129"/>
    </row>
    <row r="317" spans="3:3" ht="14.25" customHeight="1">
      <c r="C317" s="129"/>
    </row>
    <row r="318" spans="3:3" ht="14.25" customHeight="1">
      <c r="C318" s="129"/>
    </row>
    <row r="319" spans="3:3" ht="14.25" customHeight="1">
      <c r="C319" s="129"/>
    </row>
    <row r="320" spans="3:3" ht="14.25" customHeight="1">
      <c r="C320" s="129"/>
    </row>
    <row r="321" spans="3:3" ht="14.25" customHeight="1">
      <c r="C321" s="129"/>
    </row>
    <row r="322" spans="3:3" ht="14.25" customHeight="1">
      <c r="C322" s="129"/>
    </row>
    <row r="323" spans="3:3" ht="14.25" customHeight="1">
      <c r="C323" s="129"/>
    </row>
    <row r="324" spans="3:3" ht="14.25" customHeight="1">
      <c r="C324" s="129"/>
    </row>
    <row r="325" spans="3:3" ht="14.25" customHeight="1">
      <c r="C325" s="129"/>
    </row>
    <row r="326" spans="3:3" ht="14.25" customHeight="1">
      <c r="C326" s="129"/>
    </row>
    <row r="327" spans="3:3" ht="14.25" customHeight="1">
      <c r="C327" s="129"/>
    </row>
    <row r="328" spans="3:3" ht="14.25" customHeight="1">
      <c r="C328" s="129"/>
    </row>
    <row r="329" spans="3:3" ht="14.25" customHeight="1">
      <c r="C329" s="129"/>
    </row>
    <row r="330" spans="3:3" ht="14.25" customHeight="1">
      <c r="C330" s="129"/>
    </row>
    <row r="331" spans="3:3" ht="14.25" customHeight="1">
      <c r="C331" s="129"/>
    </row>
    <row r="332" spans="3:3" ht="14.25" customHeight="1">
      <c r="C332" s="129"/>
    </row>
    <row r="333" spans="3:3" ht="14.25" customHeight="1">
      <c r="C333" s="129"/>
    </row>
    <row r="334" spans="3:3" ht="14.25" customHeight="1">
      <c r="C334" s="129"/>
    </row>
    <row r="335" spans="3:3" ht="14.25" customHeight="1">
      <c r="C335" s="129"/>
    </row>
    <row r="336" spans="3:3" ht="14.25" customHeight="1">
      <c r="C336" s="129"/>
    </row>
    <row r="337" spans="3:3" ht="14.25" customHeight="1">
      <c r="C337" s="129"/>
    </row>
    <row r="338" spans="3:3" ht="14.25" customHeight="1">
      <c r="C338" s="129"/>
    </row>
    <row r="339" spans="3:3" ht="14.25" customHeight="1">
      <c r="C339" s="129"/>
    </row>
    <row r="340" spans="3:3" ht="14.25" customHeight="1">
      <c r="C340" s="129"/>
    </row>
    <row r="341" spans="3:3" ht="14.25" customHeight="1">
      <c r="C341" s="129"/>
    </row>
    <row r="342" spans="3:3" ht="14.25" customHeight="1">
      <c r="C342" s="129"/>
    </row>
    <row r="343" spans="3:3" ht="14.25" customHeight="1">
      <c r="C343" s="129"/>
    </row>
    <row r="344" spans="3:3" ht="14.25" customHeight="1">
      <c r="C344" s="129"/>
    </row>
    <row r="345" spans="3:3" ht="14.25" customHeight="1">
      <c r="C345" s="129"/>
    </row>
    <row r="346" spans="3:3" ht="14.25" customHeight="1">
      <c r="C346" s="129"/>
    </row>
    <row r="347" spans="3:3" ht="14.25" customHeight="1">
      <c r="C347" s="129"/>
    </row>
    <row r="348" spans="3:3" ht="14.25" customHeight="1">
      <c r="C348" s="129"/>
    </row>
    <row r="349" spans="3:3" ht="14.25" customHeight="1">
      <c r="C349" s="129"/>
    </row>
    <row r="350" spans="3:3" ht="14.25" customHeight="1">
      <c r="C350" s="129"/>
    </row>
    <row r="351" spans="3:3" ht="14.25" customHeight="1">
      <c r="C351" s="129"/>
    </row>
    <row r="352" spans="3:3" ht="14.25" customHeight="1">
      <c r="C352" s="129"/>
    </row>
    <row r="353" spans="3:3" ht="14.25" customHeight="1">
      <c r="C353" s="129"/>
    </row>
    <row r="354" spans="3:3" ht="14.25" customHeight="1">
      <c r="C354" s="129"/>
    </row>
    <row r="355" spans="3:3" ht="14.25" customHeight="1">
      <c r="C355" s="129"/>
    </row>
    <row r="356" spans="3:3" ht="14.25" customHeight="1">
      <c r="C356" s="129"/>
    </row>
    <row r="357" spans="3:3" ht="14.25" customHeight="1">
      <c r="C357" s="129"/>
    </row>
    <row r="358" spans="3:3" ht="14.25" customHeight="1">
      <c r="C358" s="129"/>
    </row>
    <row r="359" spans="3:3" ht="14.25" customHeight="1">
      <c r="C359" s="129"/>
    </row>
    <row r="360" spans="3:3" ht="14.25" customHeight="1">
      <c r="C360" s="129"/>
    </row>
    <row r="361" spans="3:3" ht="14.25" customHeight="1">
      <c r="C361" s="129"/>
    </row>
    <row r="362" spans="3:3" ht="14.25" customHeight="1">
      <c r="C362" s="129"/>
    </row>
    <row r="363" spans="3:3" ht="14.25" customHeight="1">
      <c r="C363" s="129"/>
    </row>
    <row r="364" spans="3:3" ht="14.25" customHeight="1">
      <c r="C364" s="129"/>
    </row>
    <row r="365" spans="3:3" ht="14.25" customHeight="1">
      <c r="C365" s="129"/>
    </row>
    <row r="366" spans="3:3" ht="14.25" customHeight="1">
      <c r="C366" s="129"/>
    </row>
    <row r="367" spans="3:3" ht="14.25" customHeight="1">
      <c r="C367" s="129"/>
    </row>
    <row r="368" spans="3:3" ht="14.25" customHeight="1">
      <c r="C368" s="129"/>
    </row>
    <row r="369" spans="3:3" ht="14.25" customHeight="1">
      <c r="C369" s="129"/>
    </row>
    <row r="370" spans="3:3" ht="14.25" customHeight="1">
      <c r="C370" s="129"/>
    </row>
    <row r="371" spans="3:3" ht="14.25" customHeight="1">
      <c r="C371" s="129"/>
    </row>
    <row r="372" spans="3:3" ht="14.25" customHeight="1">
      <c r="C372" s="129"/>
    </row>
    <row r="373" spans="3:3" ht="14.25" customHeight="1">
      <c r="C373" s="129"/>
    </row>
    <row r="374" spans="3:3" ht="14.25" customHeight="1">
      <c r="C374" s="129"/>
    </row>
    <row r="375" spans="3:3" ht="14.25" customHeight="1">
      <c r="C375" s="129"/>
    </row>
    <row r="376" spans="3:3" ht="14.25" customHeight="1">
      <c r="C376" s="129"/>
    </row>
    <row r="377" spans="3:3" ht="14.25" customHeight="1">
      <c r="C377" s="129"/>
    </row>
    <row r="378" spans="3:3" ht="14.25" customHeight="1">
      <c r="C378" s="129"/>
    </row>
    <row r="379" spans="3:3" ht="14.25" customHeight="1">
      <c r="C379" s="129"/>
    </row>
    <row r="380" spans="3:3" ht="14.25" customHeight="1">
      <c r="C380" s="129"/>
    </row>
    <row r="381" spans="3:3" ht="14.25" customHeight="1">
      <c r="C381" s="129"/>
    </row>
    <row r="382" spans="3:3" ht="14.25" customHeight="1">
      <c r="C382" s="129"/>
    </row>
    <row r="383" spans="3:3" ht="14.25" customHeight="1">
      <c r="C383" s="129"/>
    </row>
    <row r="384" spans="3:3" ht="14.25" customHeight="1">
      <c r="C384" s="129"/>
    </row>
    <row r="385" spans="3:3" ht="14.25" customHeight="1">
      <c r="C385" s="129"/>
    </row>
    <row r="386" spans="3:3" ht="14.25" customHeight="1">
      <c r="C386" s="129"/>
    </row>
    <row r="387" spans="3:3" ht="14.25" customHeight="1">
      <c r="C387" s="129"/>
    </row>
    <row r="388" spans="3:3" ht="14.25" customHeight="1">
      <c r="C388" s="129"/>
    </row>
    <row r="389" spans="3:3" ht="14.25" customHeight="1">
      <c r="C389" s="129"/>
    </row>
    <row r="390" spans="3:3" ht="14.25" customHeight="1">
      <c r="C390" s="129"/>
    </row>
    <row r="391" spans="3:3" ht="14.25" customHeight="1">
      <c r="C391" s="129"/>
    </row>
    <row r="392" spans="3:3" ht="14.25" customHeight="1">
      <c r="C392" s="129"/>
    </row>
    <row r="393" spans="3:3" ht="14.25" customHeight="1">
      <c r="C393" s="129"/>
    </row>
    <row r="394" spans="3:3" ht="14.25" customHeight="1">
      <c r="C394" s="129"/>
    </row>
    <row r="395" spans="3:3" ht="14.25" customHeight="1">
      <c r="C395" s="129"/>
    </row>
    <row r="396" spans="3:3" ht="14.25" customHeight="1">
      <c r="C396" s="129"/>
    </row>
    <row r="397" spans="3:3" ht="14.25" customHeight="1">
      <c r="C397" s="129"/>
    </row>
    <row r="398" spans="3:3" ht="14.25" customHeight="1">
      <c r="C398" s="129"/>
    </row>
    <row r="399" spans="3:3" ht="14.25" customHeight="1">
      <c r="C399" s="129"/>
    </row>
    <row r="400" spans="3:3" ht="14.25" customHeight="1">
      <c r="C400" s="129"/>
    </row>
    <row r="401" spans="3:3" ht="14.25" customHeight="1">
      <c r="C401" s="129"/>
    </row>
    <row r="402" spans="3:3" ht="14.25" customHeight="1">
      <c r="C402" s="129"/>
    </row>
    <row r="403" spans="3:3" ht="14.25" customHeight="1">
      <c r="C403" s="129"/>
    </row>
    <row r="404" spans="3:3" ht="14.25" customHeight="1">
      <c r="C404" s="129"/>
    </row>
    <row r="405" spans="3:3" ht="14.25" customHeight="1">
      <c r="C405" s="129"/>
    </row>
    <row r="406" spans="3:3" ht="14.25" customHeight="1">
      <c r="C406" s="129"/>
    </row>
    <row r="407" spans="3:3" ht="14.25" customHeight="1">
      <c r="C407" s="129"/>
    </row>
    <row r="408" spans="3:3" ht="14.25" customHeight="1">
      <c r="C408" s="129"/>
    </row>
    <row r="409" spans="3:3" ht="14.25" customHeight="1">
      <c r="C409" s="129"/>
    </row>
    <row r="410" spans="3:3" ht="14.25" customHeight="1">
      <c r="C410" s="129"/>
    </row>
    <row r="411" spans="3:3" ht="14.25" customHeight="1">
      <c r="C411" s="129"/>
    </row>
    <row r="412" spans="3:3" ht="14.25" customHeight="1">
      <c r="C412" s="129"/>
    </row>
    <row r="413" spans="3:3" ht="14.25" customHeight="1">
      <c r="C413" s="129"/>
    </row>
    <row r="414" spans="3:3" ht="14.25" customHeight="1">
      <c r="C414" s="129"/>
    </row>
    <row r="415" spans="3:3" ht="14.25" customHeight="1">
      <c r="C415" s="129"/>
    </row>
    <row r="416" spans="3:3" ht="14.25" customHeight="1">
      <c r="C416" s="129"/>
    </row>
    <row r="417" spans="3:3" ht="14.25" customHeight="1">
      <c r="C417" s="129"/>
    </row>
    <row r="418" spans="3:3" ht="14.25" customHeight="1">
      <c r="C418" s="129"/>
    </row>
    <row r="419" spans="3:3" ht="14.25" customHeight="1">
      <c r="C419" s="129"/>
    </row>
    <row r="420" spans="3:3" ht="14.25" customHeight="1">
      <c r="C420" s="129"/>
    </row>
    <row r="421" spans="3:3" ht="14.25" customHeight="1">
      <c r="C421" s="129"/>
    </row>
    <row r="422" spans="3:3" ht="14.25" customHeight="1">
      <c r="C422" s="129"/>
    </row>
    <row r="423" spans="3:3" ht="14.25" customHeight="1">
      <c r="C423" s="129"/>
    </row>
    <row r="424" spans="3:3" ht="14.25" customHeight="1">
      <c r="C424" s="129"/>
    </row>
    <row r="425" spans="3:3" ht="14.25" customHeight="1">
      <c r="C425" s="129"/>
    </row>
    <row r="426" spans="3:3" ht="14.25" customHeight="1">
      <c r="C426" s="129"/>
    </row>
    <row r="427" spans="3:3" ht="14.25" customHeight="1">
      <c r="C427" s="129"/>
    </row>
    <row r="428" spans="3:3" ht="14.25" customHeight="1">
      <c r="C428" s="129"/>
    </row>
    <row r="429" spans="3:3" ht="14.25" customHeight="1">
      <c r="C429" s="129"/>
    </row>
    <row r="430" spans="3:3" ht="14.25" customHeight="1">
      <c r="C430" s="129"/>
    </row>
    <row r="431" spans="3:3" ht="14.25" customHeight="1">
      <c r="C431" s="129"/>
    </row>
    <row r="432" spans="3:3" ht="14.25" customHeight="1">
      <c r="C432" s="129"/>
    </row>
    <row r="433" spans="3:3" ht="14.25" customHeight="1">
      <c r="C433" s="129"/>
    </row>
    <row r="434" spans="3:3" ht="14.25" customHeight="1">
      <c r="C434" s="129"/>
    </row>
    <row r="435" spans="3:3" ht="14.25" customHeight="1">
      <c r="C435" s="129"/>
    </row>
    <row r="436" spans="3:3" ht="14.25" customHeight="1">
      <c r="C436" s="129"/>
    </row>
    <row r="437" spans="3:3" ht="14.25" customHeight="1">
      <c r="C437" s="129"/>
    </row>
    <row r="438" spans="3:3" ht="14.25" customHeight="1">
      <c r="C438" s="129"/>
    </row>
    <row r="439" spans="3:3" ht="14.25" customHeight="1">
      <c r="C439" s="129"/>
    </row>
    <row r="440" spans="3:3" ht="14.25" customHeight="1">
      <c r="C440" s="129"/>
    </row>
    <row r="441" spans="3:3" ht="14.25" customHeight="1">
      <c r="C441" s="129"/>
    </row>
    <row r="442" spans="3:3" ht="14.25" customHeight="1">
      <c r="C442" s="129"/>
    </row>
    <row r="443" spans="3:3" ht="14.25" customHeight="1">
      <c r="C443" s="129"/>
    </row>
    <row r="444" spans="3:3" ht="14.25" customHeight="1">
      <c r="C444" s="129"/>
    </row>
    <row r="445" spans="3:3" ht="14.25" customHeight="1">
      <c r="C445" s="129"/>
    </row>
    <row r="446" spans="3:3" ht="14.25" customHeight="1">
      <c r="C446" s="129"/>
    </row>
    <row r="447" spans="3:3" ht="14.25" customHeight="1">
      <c r="C447" s="129"/>
    </row>
    <row r="448" spans="3:3" ht="14.25" customHeight="1">
      <c r="C448" s="129"/>
    </row>
    <row r="449" spans="3:3" ht="14.25" customHeight="1">
      <c r="C449" s="129"/>
    </row>
    <row r="450" spans="3:3" ht="14.25" customHeight="1">
      <c r="C450" s="129"/>
    </row>
    <row r="451" spans="3:3" ht="14.25" customHeight="1">
      <c r="C451" s="129"/>
    </row>
    <row r="452" spans="3:3" ht="14.25" customHeight="1">
      <c r="C452" s="129"/>
    </row>
    <row r="453" spans="3:3" ht="14.25" customHeight="1">
      <c r="C453" s="129"/>
    </row>
    <row r="454" spans="3:3" ht="14.25" customHeight="1">
      <c r="C454" s="129"/>
    </row>
    <row r="455" spans="3:3" ht="14.25" customHeight="1">
      <c r="C455" s="129"/>
    </row>
    <row r="456" spans="3:3" ht="14.25" customHeight="1">
      <c r="C456" s="129"/>
    </row>
    <row r="457" spans="3:3" ht="14.25" customHeight="1">
      <c r="C457" s="129"/>
    </row>
    <row r="458" spans="3:3" ht="14.25" customHeight="1">
      <c r="C458" s="129"/>
    </row>
    <row r="459" spans="3:3" ht="14.25" customHeight="1">
      <c r="C459" s="129"/>
    </row>
    <row r="460" spans="3:3" ht="14.25" customHeight="1">
      <c r="C460" s="129"/>
    </row>
    <row r="461" spans="3:3" ht="14.25" customHeight="1">
      <c r="C461" s="129"/>
    </row>
    <row r="462" spans="3:3" ht="14.25" customHeight="1">
      <c r="C462" s="129"/>
    </row>
    <row r="463" spans="3:3" ht="14.25" customHeight="1">
      <c r="C463" s="129"/>
    </row>
    <row r="464" spans="3:3" ht="14.25" customHeight="1">
      <c r="C464" s="129"/>
    </row>
    <row r="465" spans="3:3" ht="14.25" customHeight="1">
      <c r="C465" s="129"/>
    </row>
    <row r="466" spans="3:3" ht="14.25" customHeight="1">
      <c r="C466" s="129"/>
    </row>
    <row r="467" spans="3:3" ht="14.25" customHeight="1">
      <c r="C467" s="129"/>
    </row>
    <row r="468" spans="3:3" ht="14.25" customHeight="1">
      <c r="C468" s="129"/>
    </row>
    <row r="469" spans="3:3" ht="14.25" customHeight="1">
      <c r="C469" s="129"/>
    </row>
    <row r="470" spans="3:3" ht="14.25" customHeight="1">
      <c r="C470" s="129"/>
    </row>
    <row r="471" spans="3:3" ht="14.25" customHeight="1">
      <c r="C471" s="129"/>
    </row>
    <row r="472" spans="3:3" ht="14.25" customHeight="1">
      <c r="C472" s="129"/>
    </row>
    <row r="473" spans="3:3" ht="14.25" customHeight="1">
      <c r="C473" s="129"/>
    </row>
    <row r="474" spans="3:3" ht="14.25" customHeight="1">
      <c r="C474" s="129"/>
    </row>
    <row r="475" spans="3:3" ht="14.25" customHeight="1">
      <c r="C475" s="129"/>
    </row>
    <row r="476" spans="3:3" ht="14.25" customHeight="1">
      <c r="C476" s="129"/>
    </row>
    <row r="477" spans="3:3" ht="14.25" customHeight="1">
      <c r="C477" s="129"/>
    </row>
    <row r="478" spans="3:3" ht="14.25" customHeight="1">
      <c r="C478" s="129"/>
    </row>
    <row r="479" spans="3:3" ht="14.25" customHeight="1">
      <c r="C479" s="129"/>
    </row>
    <row r="480" spans="3:3" ht="14.25" customHeight="1">
      <c r="C480" s="129"/>
    </row>
    <row r="481" spans="3:3" ht="14.25" customHeight="1">
      <c r="C481" s="129"/>
    </row>
    <row r="482" spans="3:3" ht="14.25" customHeight="1">
      <c r="C482" s="129"/>
    </row>
    <row r="483" spans="3:3" ht="14.25" customHeight="1">
      <c r="C483" s="129"/>
    </row>
    <row r="484" spans="3:3" ht="14.25" customHeight="1">
      <c r="C484" s="129"/>
    </row>
    <row r="485" spans="3:3" ht="14.25" customHeight="1">
      <c r="C485" s="129"/>
    </row>
    <row r="486" spans="3:3" ht="14.25" customHeight="1">
      <c r="C486" s="129"/>
    </row>
    <row r="487" spans="3:3" ht="14.25" customHeight="1">
      <c r="C487" s="129"/>
    </row>
    <row r="488" spans="3:3" ht="14.25" customHeight="1">
      <c r="C488" s="129"/>
    </row>
    <row r="489" spans="3:3" ht="14.25" customHeight="1">
      <c r="C489" s="129"/>
    </row>
    <row r="490" spans="3:3" ht="14.25" customHeight="1">
      <c r="C490" s="129"/>
    </row>
    <row r="491" spans="3:3" ht="14.25" customHeight="1">
      <c r="C491" s="129"/>
    </row>
    <row r="492" spans="3:3" ht="14.25" customHeight="1">
      <c r="C492" s="129"/>
    </row>
    <row r="493" spans="3:3" ht="14.25" customHeight="1">
      <c r="C493" s="129"/>
    </row>
    <row r="494" spans="3:3" ht="14.25" customHeight="1">
      <c r="C494" s="129"/>
    </row>
    <row r="495" spans="3:3" ht="14.25" customHeight="1">
      <c r="C495" s="129"/>
    </row>
    <row r="496" spans="3:3" ht="14.25" customHeight="1">
      <c r="C496" s="129"/>
    </row>
    <row r="497" spans="3:3" ht="14.25" customHeight="1">
      <c r="C497" s="129"/>
    </row>
    <row r="498" spans="3:3" ht="14.25" customHeight="1">
      <c r="C498" s="129"/>
    </row>
    <row r="499" spans="3:3" ht="14.25" customHeight="1">
      <c r="C499" s="129"/>
    </row>
  </sheetData>
  <sortState xmlns:xlrd2="http://schemas.microsoft.com/office/spreadsheetml/2017/richdata2" ref="I4:J93">
    <sortCondition descending="1" ref="J4:J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3"/>
  <dimension ref="A1:J1546"/>
  <sheetViews>
    <sheetView zoomScaleNormal="100" workbookViewId="0">
      <selection activeCell="H1" sqref="H1"/>
    </sheetView>
  </sheetViews>
  <sheetFormatPr defaultColWidth="9.140625" defaultRowHeight="14.25" customHeight="1"/>
  <cols>
    <col min="1" max="1" width="4.85546875" style="3" customWidth="1"/>
    <col min="2" max="2" width="18.85546875" customWidth="1"/>
    <col min="3" max="3" width="7.5703125" style="131" customWidth="1"/>
    <col min="4" max="4" width="9.42578125" style="131" customWidth="1"/>
    <col min="5" max="5" width="10.5703125" style="3" customWidth="1"/>
    <col min="6" max="6" width="21.42578125" customWidth="1"/>
    <col min="7" max="7" width="7.28515625" style="131" customWidth="1"/>
    <col min="8" max="8" width="20.5703125" style="118" bestFit="1" customWidth="1"/>
    <col min="9" max="9" width="31.42578125" customWidth="1"/>
    <col min="10" max="10" width="28.42578125" bestFit="1" customWidth="1"/>
  </cols>
  <sheetData>
    <row r="1" spans="1:10" ht="16.5" customHeight="1">
      <c r="B1" s="10" t="s">
        <v>527</v>
      </c>
      <c r="H1" s="517"/>
      <c r="I1" s="517"/>
      <c r="J1" s="517"/>
    </row>
    <row r="2" spans="1:10" ht="14.25" customHeight="1">
      <c r="B2" s="4" t="s">
        <v>528</v>
      </c>
      <c r="H2" s="4"/>
      <c r="I2" s="4"/>
      <c r="J2" s="262"/>
    </row>
    <row r="3" spans="1:10" ht="14.25" customHeight="1">
      <c r="B3" s="4"/>
      <c r="H3"/>
    </row>
    <row r="4" spans="1:10" ht="14.25" customHeight="1">
      <c r="A4" s="3">
        <v>1</v>
      </c>
      <c r="B4" s="516" t="s">
        <v>125</v>
      </c>
      <c r="C4" s="519">
        <v>3509</v>
      </c>
      <c r="D4" s="90"/>
      <c r="E4" s="3">
        <v>48</v>
      </c>
      <c r="F4" s="516" t="s">
        <v>113</v>
      </c>
      <c r="G4" s="518">
        <v>88</v>
      </c>
    </row>
    <row r="5" spans="1:10" ht="14.25" customHeight="1">
      <c r="A5" s="3">
        <v>2</v>
      </c>
      <c r="B5" s="516" t="s">
        <v>170</v>
      </c>
      <c r="C5" s="519">
        <v>1412</v>
      </c>
      <c r="D5" s="90"/>
      <c r="E5" s="3">
        <v>49</v>
      </c>
      <c r="F5" s="516" t="s">
        <v>164</v>
      </c>
      <c r="G5" s="518">
        <v>77</v>
      </c>
    </row>
    <row r="6" spans="1:10" ht="14.25" customHeight="1">
      <c r="A6" s="3">
        <v>3</v>
      </c>
      <c r="B6" s="516" t="s">
        <v>154</v>
      </c>
      <c r="C6" s="519">
        <v>1054</v>
      </c>
      <c r="D6" s="90"/>
      <c r="E6" s="3">
        <v>50</v>
      </c>
      <c r="F6" s="516" t="s">
        <v>81</v>
      </c>
      <c r="G6" s="518">
        <v>74</v>
      </c>
    </row>
    <row r="7" spans="1:10" ht="14.25" customHeight="1">
      <c r="A7" s="3">
        <v>4</v>
      </c>
      <c r="B7" s="516" t="s">
        <v>229</v>
      </c>
      <c r="C7" s="518">
        <v>799</v>
      </c>
      <c r="D7" s="90"/>
      <c r="E7" s="3">
        <v>51</v>
      </c>
      <c r="F7" s="516" t="s">
        <v>88</v>
      </c>
      <c r="G7" s="518">
        <v>72</v>
      </c>
    </row>
    <row r="8" spans="1:10" ht="14.25" customHeight="1">
      <c r="A8" s="3">
        <v>5</v>
      </c>
      <c r="B8" s="516" t="s">
        <v>149</v>
      </c>
      <c r="C8" s="518">
        <v>719</v>
      </c>
      <c r="D8" s="90"/>
      <c r="E8" s="3">
        <v>52</v>
      </c>
      <c r="F8" s="516" t="s">
        <v>29</v>
      </c>
      <c r="G8" s="518">
        <v>70</v>
      </c>
    </row>
    <row r="9" spans="1:10" ht="14.25" customHeight="1">
      <c r="A9" s="3">
        <v>6</v>
      </c>
      <c r="B9" s="516" t="s">
        <v>105</v>
      </c>
      <c r="C9" s="518">
        <v>488</v>
      </c>
      <c r="D9" s="90"/>
      <c r="E9" s="3">
        <v>53</v>
      </c>
      <c r="F9" s="516" t="s">
        <v>75</v>
      </c>
      <c r="G9" s="518">
        <v>68</v>
      </c>
    </row>
    <row r="10" spans="1:10" ht="14.25" customHeight="1">
      <c r="A10" s="3">
        <v>7</v>
      </c>
      <c r="B10" s="516" t="s">
        <v>320</v>
      </c>
      <c r="C10" s="518">
        <v>482</v>
      </c>
      <c r="D10" s="90"/>
      <c r="E10" s="3">
        <v>54</v>
      </c>
      <c r="F10" s="516" t="s">
        <v>32</v>
      </c>
      <c r="G10" s="518">
        <v>67</v>
      </c>
    </row>
    <row r="11" spans="1:10" ht="14.25" customHeight="1">
      <c r="A11" s="3">
        <v>8</v>
      </c>
      <c r="B11" s="516" t="s">
        <v>37</v>
      </c>
      <c r="C11" s="518">
        <v>395</v>
      </c>
      <c r="D11" s="90"/>
      <c r="E11" s="3">
        <v>55</v>
      </c>
      <c r="F11" s="516" t="s">
        <v>52</v>
      </c>
      <c r="G11" s="518">
        <v>63</v>
      </c>
    </row>
    <row r="12" spans="1:10" ht="14.25" customHeight="1">
      <c r="A12" s="3">
        <v>9</v>
      </c>
      <c r="B12" s="516" t="s">
        <v>127</v>
      </c>
      <c r="C12" s="518">
        <v>392</v>
      </c>
      <c r="D12" s="90"/>
      <c r="E12" s="3">
        <v>56</v>
      </c>
      <c r="F12" s="516" t="s">
        <v>148</v>
      </c>
      <c r="G12" s="518">
        <v>53</v>
      </c>
    </row>
    <row r="13" spans="1:10" ht="14.25" customHeight="1">
      <c r="A13" s="3">
        <v>10</v>
      </c>
      <c r="B13" s="516" t="s">
        <v>57</v>
      </c>
      <c r="C13" s="518">
        <v>391</v>
      </c>
      <c r="D13" s="90"/>
      <c r="E13" s="3">
        <v>57</v>
      </c>
      <c r="F13" s="516" t="s">
        <v>100</v>
      </c>
      <c r="G13" s="518">
        <v>52</v>
      </c>
    </row>
    <row r="14" spans="1:10" ht="14.25" customHeight="1">
      <c r="A14" s="3">
        <v>11</v>
      </c>
      <c r="B14" s="516" t="s">
        <v>235</v>
      </c>
      <c r="C14" s="518">
        <v>268</v>
      </c>
      <c r="D14" s="90"/>
      <c r="E14" s="3">
        <v>58</v>
      </c>
      <c r="F14" s="516" t="s">
        <v>74</v>
      </c>
      <c r="G14" s="518">
        <v>50</v>
      </c>
    </row>
    <row r="15" spans="1:10" ht="14.25" customHeight="1">
      <c r="A15" s="3">
        <v>12</v>
      </c>
      <c r="B15" s="516" t="s">
        <v>131</v>
      </c>
      <c r="C15" s="518">
        <v>244</v>
      </c>
      <c r="D15" s="90"/>
      <c r="E15" s="3">
        <v>59</v>
      </c>
      <c r="F15" s="516" t="s">
        <v>115</v>
      </c>
      <c r="G15" s="518">
        <v>49</v>
      </c>
    </row>
    <row r="16" spans="1:10" ht="14.25" customHeight="1">
      <c r="A16" s="3">
        <v>13</v>
      </c>
      <c r="B16" s="516" t="s">
        <v>226</v>
      </c>
      <c r="C16" s="518">
        <v>237</v>
      </c>
      <c r="D16" s="90"/>
      <c r="E16" s="3">
        <v>60</v>
      </c>
      <c r="F16" s="516" t="s">
        <v>135</v>
      </c>
      <c r="G16" s="518">
        <v>48</v>
      </c>
    </row>
    <row r="17" spans="1:7" ht="14.25" customHeight="1">
      <c r="A17" s="3">
        <v>14</v>
      </c>
      <c r="B17" s="516" t="s">
        <v>139</v>
      </c>
      <c r="C17" s="518">
        <v>234</v>
      </c>
      <c r="D17" s="90"/>
      <c r="E17" s="3">
        <v>61</v>
      </c>
      <c r="F17" s="516" t="s">
        <v>168</v>
      </c>
      <c r="G17" s="518">
        <v>48</v>
      </c>
    </row>
    <row r="18" spans="1:7" ht="14.25" customHeight="1">
      <c r="A18" s="3">
        <v>15</v>
      </c>
      <c r="B18" s="516" t="s">
        <v>227</v>
      </c>
      <c r="C18" s="518">
        <v>225</v>
      </c>
      <c r="D18" s="90"/>
      <c r="E18" s="3">
        <v>62</v>
      </c>
      <c r="F18" s="516" t="s">
        <v>43</v>
      </c>
      <c r="G18" s="518">
        <v>46</v>
      </c>
    </row>
    <row r="19" spans="1:7" ht="14.25" customHeight="1">
      <c r="A19" s="3">
        <v>16</v>
      </c>
      <c r="B19" s="516" t="s">
        <v>54</v>
      </c>
      <c r="C19" s="518">
        <v>216</v>
      </c>
      <c r="D19" s="90"/>
      <c r="E19" s="3">
        <v>63</v>
      </c>
      <c r="F19" s="516" t="s">
        <v>49</v>
      </c>
      <c r="G19" s="518">
        <v>42</v>
      </c>
    </row>
    <row r="20" spans="1:7" ht="14.25" customHeight="1">
      <c r="A20" s="3">
        <v>17</v>
      </c>
      <c r="B20" s="516" t="s">
        <v>92</v>
      </c>
      <c r="C20" s="518">
        <v>209</v>
      </c>
      <c r="D20" s="90"/>
      <c r="E20" s="3">
        <v>64</v>
      </c>
      <c r="F20" s="516" t="s">
        <v>97</v>
      </c>
      <c r="G20" s="518">
        <v>39</v>
      </c>
    </row>
    <row r="21" spans="1:7" ht="14.25" customHeight="1">
      <c r="A21" s="3">
        <v>18</v>
      </c>
      <c r="B21" s="516" t="s">
        <v>318</v>
      </c>
      <c r="C21" s="518">
        <v>206</v>
      </c>
      <c r="D21" s="90"/>
      <c r="E21" s="3">
        <v>65</v>
      </c>
      <c r="F21" s="516" t="s">
        <v>109</v>
      </c>
      <c r="G21" s="518">
        <v>39</v>
      </c>
    </row>
    <row r="22" spans="1:7" ht="14.25" customHeight="1">
      <c r="A22" s="3">
        <v>19</v>
      </c>
      <c r="B22" s="516" t="s">
        <v>171</v>
      </c>
      <c r="C22" s="518">
        <v>197</v>
      </c>
      <c r="D22" s="90"/>
      <c r="E22" s="3">
        <v>66</v>
      </c>
      <c r="F22" s="516" t="s">
        <v>230</v>
      </c>
      <c r="G22" s="518">
        <v>38</v>
      </c>
    </row>
    <row r="23" spans="1:7" ht="14.25" customHeight="1">
      <c r="A23" s="3">
        <v>20</v>
      </c>
      <c r="B23" s="516" t="s">
        <v>142</v>
      </c>
      <c r="C23" s="518">
        <v>196</v>
      </c>
      <c r="D23" s="90"/>
      <c r="E23" s="3">
        <v>67</v>
      </c>
      <c r="F23" s="516" t="s">
        <v>166</v>
      </c>
      <c r="G23" s="518">
        <v>38</v>
      </c>
    </row>
    <row r="24" spans="1:7" ht="14.25" customHeight="1">
      <c r="A24" s="3">
        <v>21</v>
      </c>
      <c r="B24" s="516" t="s">
        <v>78</v>
      </c>
      <c r="C24" s="518">
        <v>182</v>
      </c>
      <c r="D24" s="90"/>
      <c r="E24" s="3">
        <v>68</v>
      </c>
      <c r="F24" s="516" t="s">
        <v>221</v>
      </c>
      <c r="G24" s="518">
        <v>36</v>
      </c>
    </row>
    <row r="25" spans="1:7" ht="14.25" customHeight="1">
      <c r="A25" s="3">
        <v>22</v>
      </c>
      <c r="B25" s="516" t="s">
        <v>41</v>
      </c>
      <c r="C25" s="518">
        <v>172</v>
      </c>
      <c r="D25" s="90"/>
      <c r="E25" s="3">
        <v>69</v>
      </c>
      <c r="F25" s="516" t="s">
        <v>188</v>
      </c>
      <c r="G25" s="518">
        <v>36</v>
      </c>
    </row>
    <row r="26" spans="1:7" ht="14.25" customHeight="1">
      <c r="A26" s="3">
        <v>23</v>
      </c>
      <c r="B26" s="516" t="s">
        <v>217</v>
      </c>
      <c r="C26" s="518">
        <v>171</v>
      </c>
      <c r="D26" s="90"/>
      <c r="E26" s="3">
        <v>70</v>
      </c>
      <c r="F26" s="516" t="s">
        <v>63</v>
      </c>
      <c r="G26" s="518">
        <v>35</v>
      </c>
    </row>
    <row r="27" spans="1:7" ht="14.25" customHeight="1">
      <c r="A27" s="3">
        <v>24</v>
      </c>
      <c r="B27" s="516" t="s">
        <v>31</v>
      </c>
      <c r="C27" s="518">
        <v>165</v>
      </c>
      <c r="D27" s="90"/>
      <c r="E27" s="3">
        <v>71</v>
      </c>
      <c r="F27" s="516" t="s">
        <v>172</v>
      </c>
      <c r="G27" s="518">
        <v>33</v>
      </c>
    </row>
    <row r="28" spans="1:7" ht="14.25" customHeight="1">
      <c r="A28" s="3">
        <v>25</v>
      </c>
      <c r="B28" s="516" t="s">
        <v>187</v>
      </c>
      <c r="C28" s="518">
        <v>165</v>
      </c>
      <c r="D28" s="90"/>
      <c r="E28" s="3">
        <v>72</v>
      </c>
      <c r="F28" s="516" t="s">
        <v>144</v>
      </c>
      <c r="G28" s="518">
        <v>32</v>
      </c>
    </row>
    <row r="29" spans="1:7" ht="14.25" customHeight="1">
      <c r="A29" s="3">
        <v>26</v>
      </c>
      <c r="B29" s="516" t="s">
        <v>223</v>
      </c>
      <c r="C29" s="518">
        <v>164</v>
      </c>
      <c r="D29" s="90"/>
      <c r="E29" s="3">
        <v>73</v>
      </c>
      <c r="F29" s="516" t="s">
        <v>47</v>
      </c>
      <c r="G29" s="518">
        <v>30</v>
      </c>
    </row>
    <row r="30" spans="1:7" ht="14.25" customHeight="1">
      <c r="A30" s="3">
        <v>27</v>
      </c>
      <c r="B30" s="516" t="s">
        <v>56</v>
      </c>
      <c r="C30" s="518">
        <v>159</v>
      </c>
      <c r="D30" s="90"/>
      <c r="E30" s="3">
        <v>74</v>
      </c>
      <c r="F30" s="516" t="s">
        <v>80</v>
      </c>
      <c r="G30" s="518">
        <v>28</v>
      </c>
    </row>
    <row r="31" spans="1:7" ht="14.25" customHeight="1">
      <c r="A31" s="3">
        <v>28</v>
      </c>
      <c r="B31" s="516" t="s">
        <v>143</v>
      </c>
      <c r="C31" s="518">
        <v>158</v>
      </c>
      <c r="D31" s="90"/>
      <c r="E31" s="3">
        <v>75</v>
      </c>
      <c r="F31" s="516" t="s">
        <v>99</v>
      </c>
      <c r="G31" s="518">
        <v>28</v>
      </c>
    </row>
    <row r="32" spans="1:7" ht="14.25" customHeight="1">
      <c r="A32" s="3">
        <v>29</v>
      </c>
      <c r="B32" s="516" t="s">
        <v>133</v>
      </c>
      <c r="C32" s="518">
        <v>154</v>
      </c>
      <c r="D32" s="90"/>
      <c r="E32" s="3">
        <v>76</v>
      </c>
      <c r="F32" s="516" t="s">
        <v>157</v>
      </c>
      <c r="G32" s="518">
        <v>26</v>
      </c>
    </row>
    <row r="33" spans="1:7" ht="14.25" customHeight="1">
      <c r="A33" s="3">
        <v>30</v>
      </c>
      <c r="B33" s="516" t="s">
        <v>106</v>
      </c>
      <c r="C33" s="518">
        <v>152</v>
      </c>
      <c r="D33" s="90"/>
      <c r="E33" s="3">
        <v>77</v>
      </c>
      <c r="F33" s="516" t="s">
        <v>316</v>
      </c>
      <c r="G33" s="518">
        <v>24</v>
      </c>
    </row>
    <row r="34" spans="1:7" ht="14.25" customHeight="1">
      <c r="A34" s="3">
        <v>31</v>
      </c>
      <c r="B34" s="516" t="s">
        <v>167</v>
      </c>
      <c r="C34" s="518">
        <v>150</v>
      </c>
      <c r="D34" s="90"/>
      <c r="E34" s="3">
        <v>78</v>
      </c>
      <c r="F34" s="516" t="s">
        <v>103</v>
      </c>
      <c r="G34" s="518">
        <v>22</v>
      </c>
    </row>
    <row r="35" spans="1:7" ht="14.25" customHeight="1">
      <c r="A35" s="3">
        <v>32</v>
      </c>
      <c r="B35" s="516" t="s">
        <v>65</v>
      </c>
      <c r="C35" s="518">
        <v>143</v>
      </c>
      <c r="D35" s="90"/>
      <c r="E35" s="3">
        <v>79</v>
      </c>
      <c r="F35" s="516" t="s">
        <v>314</v>
      </c>
      <c r="G35" s="518">
        <v>21</v>
      </c>
    </row>
    <row r="36" spans="1:7" ht="14.25" customHeight="1">
      <c r="A36" s="3">
        <v>33</v>
      </c>
      <c r="B36" s="516" t="s">
        <v>70</v>
      </c>
      <c r="C36" s="518">
        <v>143</v>
      </c>
      <c r="D36" s="90"/>
      <c r="E36" s="3">
        <v>80</v>
      </c>
      <c r="F36" s="516" t="s">
        <v>315</v>
      </c>
      <c r="G36" s="518">
        <v>21</v>
      </c>
    </row>
    <row r="37" spans="1:7" ht="14.25" customHeight="1">
      <c r="A37" s="3">
        <v>34</v>
      </c>
      <c r="B37" s="516" t="s">
        <v>126</v>
      </c>
      <c r="C37" s="518">
        <v>134</v>
      </c>
      <c r="D37" s="90"/>
      <c r="E37" s="3">
        <v>81</v>
      </c>
      <c r="F37" s="516" t="s">
        <v>209</v>
      </c>
      <c r="G37" s="518">
        <v>20</v>
      </c>
    </row>
    <row r="38" spans="1:7" ht="14.25" customHeight="1">
      <c r="A38" s="3">
        <v>35</v>
      </c>
      <c r="B38" s="516" t="s">
        <v>317</v>
      </c>
      <c r="C38" s="518">
        <v>133</v>
      </c>
      <c r="D38" s="90"/>
      <c r="E38" s="3">
        <v>82</v>
      </c>
      <c r="F38" s="516" t="s">
        <v>107</v>
      </c>
      <c r="G38" s="518">
        <v>19</v>
      </c>
    </row>
    <row r="39" spans="1:7" ht="14.25" customHeight="1">
      <c r="A39" s="3">
        <v>36</v>
      </c>
      <c r="B39" s="516" t="s">
        <v>132</v>
      </c>
      <c r="C39" s="518">
        <v>132</v>
      </c>
      <c r="D39" s="90"/>
      <c r="E39" s="3">
        <v>83</v>
      </c>
      <c r="F39" s="516" t="s">
        <v>128</v>
      </c>
      <c r="G39" s="518">
        <v>16</v>
      </c>
    </row>
    <row r="40" spans="1:7" ht="14.25" customHeight="1">
      <c r="A40" s="3">
        <v>37</v>
      </c>
      <c r="B40" s="516" t="s">
        <v>59</v>
      </c>
      <c r="C40" s="518">
        <v>128</v>
      </c>
      <c r="D40" s="90"/>
      <c r="E40" s="3">
        <v>84</v>
      </c>
      <c r="F40" s="516" t="s">
        <v>36</v>
      </c>
      <c r="G40" s="518">
        <v>15</v>
      </c>
    </row>
    <row r="41" spans="1:7" ht="14.25" customHeight="1">
      <c r="A41" s="3">
        <v>38</v>
      </c>
      <c r="B41" s="516" t="s">
        <v>319</v>
      </c>
      <c r="C41" s="518">
        <v>123</v>
      </c>
      <c r="D41" s="90"/>
      <c r="E41" s="3">
        <v>85</v>
      </c>
      <c r="F41" s="516" t="s">
        <v>85</v>
      </c>
      <c r="G41" s="518">
        <v>15</v>
      </c>
    </row>
    <row r="42" spans="1:7" ht="14.25" customHeight="1">
      <c r="A42" s="3">
        <v>39</v>
      </c>
      <c r="B42" s="516" t="s">
        <v>222</v>
      </c>
      <c r="C42" s="518">
        <v>123</v>
      </c>
      <c r="D42" s="90"/>
      <c r="E42" s="3">
        <v>86</v>
      </c>
      <c r="F42" s="516" t="s">
        <v>91</v>
      </c>
      <c r="G42" s="518">
        <v>14</v>
      </c>
    </row>
    <row r="43" spans="1:7" ht="14.25" customHeight="1">
      <c r="A43" s="3">
        <v>40</v>
      </c>
      <c r="B43" s="516" t="s">
        <v>313</v>
      </c>
      <c r="C43" s="518">
        <v>115</v>
      </c>
      <c r="D43" s="90"/>
      <c r="E43" s="3">
        <v>87</v>
      </c>
      <c r="F43" s="516" t="s">
        <v>130</v>
      </c>
      <c r="G43" s="518">
        <v>14</v>
      </c>
    </row>
    <row r="44" spans="1:7" ht="14.25" customHeight="1">
      <c r="A44" s="3">
        <v>41</v>
      </c>
      <c r="B44" s="516" t="s">
        <v>110</v>
      </c>
      <c r="C44" s="518">
        <v>112</v>
      </c>
      <c r="D44" s="90"/>
      <c r="E44" s="3">
        <v>88</v>
      </c>
      <c r="F44" s="516" t="s">
        <v>28</v>
      </c>
      <c r="G44" s="518">
        <v>10</v>
      </c>
    </row>
    <row r="45" spans="1:7" ht="14.25" customHeight="1">
      <c r="A45" s="3">
        <v>42</v>
      </c>
      <c r="B45" s="516" t="s">
        <v>185</v>
      </c>
      <c r="C45" s="518">
        <v>106</v>
      </c>
      <c r="D45" s="90"/>
      <c r="E45" s="3">
        <v>89</v>
      </c>
      <c r="F45" s="516" t="s">
        <v>321</v>
      </c>
      <c r="G45" s="518"/>
    </row>
    <row r="46" spans="1:7" ht="14.25" customHeight="1">
      <c r="A46" s="3">
        <v>43</v>
      </c>
      <c r="B46" s="516" t="s">
        <v>141</v>
      </c>
      <c r="C46" s="518">
        <v>102</v>
      </c>
      <c r="D46" s="90"/>
      <c r="E46" s="3">
        <v>90</v>
      </c>
      <c r="F46" s="516" t="s">
        <v>234</v>
      </c>
      <c r="G46" s="518"/>
    </row>
    <row r="47" spans="1:7" ht="14.25" customHeight="1">
      <c r="A47" s="3">
        <v>44</v>
      </c>
      <c r="B47" s="516" t="s">
        <v>60</v>
      </c>
      <c r="C47" s="518">
        <v>99</v>
      </c>
      <c r="D47" s="90"/>
      <c r="G47" s="284"/>
    </row>
    <row r="48" spans="1:7" ht="14.25" customHeight="1">
      <c r="A48" s="3">
        <v>45</v>
      </c>
      <c r="B48" s="516" t="s">
        <v>225</v>
      </c>
      <c r="C48" s="518">
        <v>97</v>
      </c>
      <c r="D48" s="90"/>
      <c r="F48" s="8" t="s">
        <v>11</v>
      </c>
      <c r="G48" s="339">
        <f>MEDIAN(G4:G46,C4:C50)</f>
        <v>98</v>
      </c>
    </row>
    <row r="49" spans="1:7" ht="14.25" customHeight="1">
      <c r="A49" s="3">
        <v>46</v>
      </c>
      <c r="B49" s="516" t="s">
        <v>146</v>
      </c>
      <c r="C49" s="518">
        <v>91</v>
      </c>
      <c r="D49" s="90"/>
      <c r="F49" s="8" t="s">
        <v>10</v>
      </c>
      <c r="G49" s="339">
        <f>AVERAGE(G4:G46,C4:C50)</f>
        <v>194.90909090909091</v>
      </c>
    </row>
    <row r="50" spans="1:7" ht="14.25" customHeight="1">
      <c r="A50" s="3">
        <v>47</v>
      </c>
      <c r="B50" s="516" t="s">
        <v>117</v>
      </c>
      <c r="C50" s="518">
        <v>90</v>
      </c>
      <c r="D50" s="90"/>
      <c r="F50" s="8" t="s">
        <v>237</v>
      </c>
      <c r="G50" s="20">
        <f>SUM(G4:G46,C4:C50)</f>
        <v>17152</v>
      </c>
    </row>
    <row r="51" spans="1:7" ht="14.25" customHeight="1">
      <c r="B51" s="3"/>
      <c r="C51" s="284"/>
      <c r="D51" s="90"/>
      <c r="F51" s="89"/>
      <c r="G51" s="90"/>
    </row>
    <row r="52" spans="1:7" ht="14.25" customHeight="1">
      <c r="B52" s="126"/>
      <c r="C52" s="284"/>
      <c r="D52" s="90"/>
      <c r="G52" s="132"/>
    </row>
    <row r="53" spans="1:7" ht="14.25" customHeight="1">
      <c r="B53" s="126"/>
      <c r="C53" s="284"/>
      <c r="D53" s="90"/>
      <c r="G53" s="133"/>
    </row>
    <row r="54" spans="1:7" ht="14.25" customHeight="1">
      <c r="B54" s="15"/>
      <c r="C54" s="284"/>
      <c r="D54" s="90"/>
      <c r="G54" s="133"/>
    </row>
    <row r="55" spans="1:7" ht="14.25" customHeight="1">
      <c r="B55" s="3"/>
      <c r="C55" s="284"/>
      <c r="D55" s="90"/>
      <c r="G55"/>
    </row>
    <row r="56" spans="1:7" ht="14.25" customHeight="1">
      <c r="B56" s="126"/>
      <c r="C56" s="284"/>
      <c r="G56" s="37"/>
    </row>
    <row r="57" spans="1:7" ht="14.25" customHeight="1">
      <c r="A57"/>
      <c r="G57" s="37"/>
    </row>
    <row r="58" spans="1:7" ht="14.25" customHeight="1">
      <c r="A58" s="9"/>
      <c r="F58" s="89"/>
    </row>
    <row r="59" spans="1:7" ht="14.25" customHeight="1">
      <c r="F59" s="89"/>
      <c r="G59" s="134"/>
    </row>
    <row r="60" spans="1:7" ht="14.25" customHeight="1">
      <c r="G60" s="134"/>
    </row>
    <row r="97" spans="2:9" ht="14.25" customHeight="1">
      <c r="I97" s="3"/>
    </row>
    <row r="98" spans="2:9" ht="14.25" customHeight="1">
      <c r="I98" s="3"/>
    </row>
    <row r="99" spans="2:9" ht="14.25" customHeight="1">
      <c r="I99" s="3"/>
    </row>
    <row r="100" spans="2:9" ht="14.25" customHeight="1">
      <c r="I100" s="19"/>
    </row>
    <row r="101" spans="2:9" ht="14.25" customHeight="1">
      <c r="I101" s="3"/>
    </row>
    <row r="102" spans="2:9" ht="14.25" customHeight="1">
      <c r="I102" s="3"/>
    </row>
    <row r="105" spans="2:9" ht="14.25" customHeight="1">
      <c r="B105" s="3"/>
      <c r="C105" s="60"/>
      <c r="D105" s="60"/>
    </row>
    <row r="106" spans="2:9" ht="14.25" customHeight="1">
      <c r="B106" s="3"/>
      <c r="C106" s="60"/>
      <c r="D106" s="60"/>
    </row>
    <row r="107" spans="2:9" ht="14.25" customHeight="1">
      <c r="B107" s="3"/>
      <c r="C107" s="60"/>
      <c r="D107" s="60"/>
    </row>
    <row r="108" spans="2:9" ht="14.25" customHeight="1">
      <c r="B108" s="3"/>
      <c r="C108" s="60"/>
      <c r="D108" s="60"/>
    </row>
    <row r="109" spans="2:9" ht="14.25" customHeight="1">
      <c r="B109" s="3"/>
      <c r="C109" s="60"/>
      <c r="D109" s="60"/>
    </row>
    <row r="110" spans="2:9" ht="14.25" customHeight="1">
      <c r="B110" s="3"/>
      <c r="C110" s="60"/>
      <c r="D110" s="60"/>
    </row>
    <row r="111" spans="2:9" ht="14.25" customHeight="1">
      <c r="B111" s="3"/>
      <c r="C111" s="60"/>
      <c r="D111" s="60"/>
    </row>
    <row r="112" spans="2:9" ht="14.25" customHeight="1">
      <c r="B112" s="3"/>
      <c r="C112" s="60"/>
      <c r="D112" s="60"/>
    </row>
    <row r="113" spans="2:4" ht="14.25" customHeight="1">
      <c r="B113" s="3"/>
      <c r="C113" s="60"/>
      <c r="D113" s="60"/>
    </row>
    <row r="114" spans="2:4" ht="14.25" customHeight="1">
      <c r="B114" s="3"/>
      <c r="C114" s="60"/>
      <c r="D114" s="60"/>
    </row>
    <row r="115" spans="2:4" ht="14.25" customHeight="1">
      <c r="B115" s="3"/>
      <c r="C115" s="60"/>
      <c r="D115" s="60"/>
    </row>
    <row r="116" spans="2:4" ht="14.25" customHeight="1">
      <c r="B116" s="3"/>
      <c r="C116" s="60"/>
      <c r="D116" s="60"/>
    </row>
    <row r="117" spans="2:4" ht="14.25" customHeight="1">
      <c r="B117" s="3"/>
      <c r="C117" s="60"/>
      <c r="D117" s="60"/>
    </row>
    <row r="118" spans="2:4" ht="14.25" customHeight="1">
      <c r="B118" s="3"/>
      <c r="C118" s="60"/>
      <c r="D118" s="60"/>
    </row>
    <row r="119" spans="2:4" ht="14.25" customHeight="1">
      <c r="B119" s="3"/>
      <c r="C119" s="60"/>
      <c r="D119" s="60"/>
    </row>
    <row r="120" spans="2:4" ht="14.25" customHeight="1">
      <c r="B120" s="3"/>
      <c r="C120" s="60"/>
      <c r="D120" s="60"/>
    </row>
    <row r="121" spans="2:4" ht="14.25" customHeight="1">
      <c r="B121" s="3"/>
      <c r="C121" s="60"/>
      <c r="D121" s="60"/>
    </row>
    <row r="122" spans="2:4" ht="14.25" customHeight="1">
      <c r="B122" s="3"/>
      <c r="C122" s="60"/>
      <c r="D122" s="60"/>
    </row>
    <row r="123" spans="2:4" ht="14.25" customHeight="1">
      <c r="B123" s="3"/>
      <c r="C123" s="60"/>
      <c r="D123" s="60"/>
    </row>
    <row r="124" spans="2:4" ht="14.25" customHeight="1">
      <c r="B124" s="3"/>
      <c r="C124" s="60"/>
      <c r="D124" s="60"/>
    </row>
    <row r="125" spans="2:4" ht="14.25" customHeight="1">
      <c r="B125" s="3"/>
      <c r="C125" s="60"/>
      <c r="D125" s="60"/>
    </row>
    <row r="126" spans="2:4" ht="14.25" customHeight="1">
      <c r="B126" s="3"/>
      <c r="C126" s="60"/>
      <c r="D126" s="60"/>
    </row>
    <row r="127" spans="2:4" ht="14.25" customHeight="1">
      <c r="B127" s="3"/>
      <c r="C127" s="60"/>
      <c r="D127" s="60"/>
    </row>
    <row r="128" spans="2:4" ht="14.25" customHeight="1">
      <c r="B128" s="3"/>
      <c r="C128" s="60"/>
      <c r="D128" s="60"/>
    </row>
    <row r="129" spans="2:4" ht="14.25" customHeight="1">
      <c r="B129" s="3"/>
      <c r="C129" s="60"/>
      <c r="D129" s="60"/>
    </row>
    <row r="130" spans="2:4" ht="14.25" customHeight="1">
      <c r="B130" s="3"/>
      <c r="C130" s="60"/>
      <c r="D130" s="60"/>
    </row>
    <row r="131" spans="2:4" ht="14.25" customHeight="1">
      <c r="B131" s="3"/>
      <c r="C131" s="60"/>
      <c r="D131" s="60"/>
    </row>
    <row r="132" spans="2:4" ht="14.25" customHeight="1">
      <c r="B132" s="3"/>
      <c r="C132" s="60"/>
      <c r="D132" s="60"/>
    </row>
    <row r="133" spans="2:4" ht="14.25" customHeight="1">
      <c r="B133" s="3"/>
      <c r="C133" s="60"/>
      <c r="D133" s="60"/>
    </row>
    <row r="134" spans="2:4" ht="14.25" customHeight="1">
      <c r="B134" s="3"/>
      <c r="C134" s="60"/>
      <c r="D134" s="60"/>
    </row>
    <row r="135" spans="2:4" ht="14.25" customHeight="1">
      <c r="B135" s="3"/>
      <c r="C135" s="60"/>
      <c r="D135" s="60"/>
    </row>
    <row r="136" spans="2:4" ht="14.25" customHeight="1">
      <c r="B136" s="3"/>
      <c r="C136" s="60"/>
      <c r="D136" s="60"/>
    </row>
    <row r="137" spans="2:4" ht="14.25" customHeight="1">
      <c r="B137" s="3"/>
      <c r="C137" s="60"/>
      <c r="D137" s="60"/>
    </row>
    <row r="138" spans="2:4" ht="14.25" customHeight="1">
      <c r="B138" s="3"/>
      <c r="C138" s="60"/>
      <c r="D138" s="60"/>
    </row>
    <row r="139" spans="2:4" ht="14.25" customHeight="1">
      <c r="B139" s="3"/>
      <c r="C139" s="60"/>
      <c r="D139" s="60"/>
    </row>
    <row r="140" spans="2:4" ht="14.25" customHeight="1">
      <c r="B140" s="3"/>
      <c r="C140" s="60"/>
      <c r="D140" s="60"/>
    </row>
    <row r="141" spans="2:4" ht="14.25" customHeight="1">
      <c r="B141" s="3"/>
      <c r="C141" s="60"/>
      <c r="D141" s="60"/>
    </row>
    <row r="142" spans="2:4" ht="14.25" customHeight="1">
      <c r="B142" s="3"/>
      <c r="C142" s="60"/>
      <c r="D142" s="60"/>
    </row>
    <row r="143" spans="2:4" ht="14.25" customHeight="1">
      <c r="B143" s="3"/>
      <c r="C143" s="60"/>
      <c r="D143" s="60"/>
    </row>
    <row r="144" spans="2:4" ht="14.25" customHeight="1">
      <c r="B144" s="3"/>
      <c r="C144" s="60"/>
      <c r="D144" s="60"/>
    </row>
    <row r="145" spans="2:4" ht="14.25" customHeight="1">
      <c r="B145" s="3"/>
      <c r="C145" s="60"/>
      <c r="D145" s="60"/>
    </row>
    <row r="146" spans="2:4" ht="14.25" customHeight="1">
      <c r="B146" s="3"/>
      <c r="C146" s="60"/>
      <c r="D146" s="60"/>
    </row>
    <row r="147" spans="2:4" ht="14.25" customHeight="1">
      <c r="B147" s="3"/>
      <c r="C147" s="60"/>
      <c r="D147" s="60"/>
    </row>
    <row r="148" spans="2:4" ht="14.25" customHeight="1">
      <c r="B148" s="3"/>
      <c r="C148" s="60"/>
      <c r="D148" s="60"/>
    </row>
    <row r="149" spans="2:4" ht="14.25" customHeight="1">
      <c r="B149" s="3"/>
      <c r="C149" s="60"/>
      <c r="D149" s="60"/>
    </row>
    <row r="150" spans="2:4" ht="14.25" customHeight="1">
      <c r="B150" s="3"/>
      <c r="C150" s="60"/>
      <c r="D150" s="60"/>
    </row>
    <row r="151" spans="2:4" ht="14.25" customHeight="1">
      <c r="B151" s="3"/>
      <c r="C151" s="60"/>
      <c r="D151" s="60"/>
    </row>
    <row r="152" spans="2:4" ht="14.25" customHeight="1">
      <c r="B152" s="3"/>
      <c r="C152" s="60"/>
      <c r="D152" s="60"/>
    </row>
    <row r="153" spans="2:4" ht="14.25" customHeight="1">
      <c r="B153" s="3"/>
      <c r="C153" s="60"/>
      <c r="D153" s="60"/>
    </row>
    <row r="154" spans="2:4" ht="14.25" customHeight="1">
      <c r="B154" s="3"/>
      <c r="C154" s="60"/>
      <c r="D154" s="60"/>
    </row>
    <row r="155" spans="2:4" ht="14.25" customHeight="1">
      <c r="B155" s="3"/>
      <c r="C155" s="60"/>
      <c r="D155" s="60"/>
    </row>
    <row r="156" spans="2:4" ht="14.25" customHeight="1">
      <c r="B156" s="3"/>
      <c r="C156" s="60"/>
      <c r="D156" s="60"/>
    </row>
    <row r="157" spans="2:4" ht="14.25" customHeight="1">
      <c r="B157" s="3"/>
      <c r="C157" s="60"/>
      <c r="D157" s="60"/>
    </row>
    <row r="158" spans="2:4" ht="14.25" customHeight="1">
      <c r="B158" s="3"/>
      <c r="C158" s="60"/>
      <c r="D158" s="60"/>
    </row>
    <row r="159" spans="2:4" ht="14.25" customHeight="1">
      <c r="B159" s="3"/>
      <c r="C159" s="60"/>
      <c r="D159" s="60"/>
    </row>
    <row r="160" spans="2:4" ht="14.25" customHeight="1">
      <c r="B160" s="3"/>
      <c r="C160" s="60"/>
      <c r="D160" s="60"/>
    </row>
    <row r="161" spans="2:4" ht="14.25" customHeight="1">
      <c r="B161" s="3"/>
      <c r="C161" s="60"/>
      <c r="D161" s="60"/>
    </row>
    <row r="162" spans="2:4" ht="14.25" customHeight="1">
      <c r="B162" s="3"/>
      <c r="C162" s="60"/>
      <c r="D162" s="60"/>
    </row>
    <row r="163" spans="2:4" ht="14.25" customHeight="1">
      <c r="B163" s="3"/>
      <c r="C163" s="60"/>
      <c r="D163" s="60"/>
    </row>
    <row r="164" spans="2:4" ht="14.25" customHeight="1">
      <c r="B164" s="3"/>
      <c r="C164" s="60"/>
      <c r="D164" s="60"/>
    </row>
    <row r="165" spans="2:4" ht="14.25" customHeight="1">
      <c r="B165" s="3"/>
      <c r="C165" s="60"/>
      <c r="D165" s="60"/>
    </row>
    <row r="166" spans="2:4" ht="14.25" customHeight="1">
      <c r="B166" s="3"/>
      <c r="C166" s="60"/>
      <c r="D166" s="60"/>
    </row>
    <row r="167" spans="2:4" ht="14.25" customHeight="1">
      <c r="B167" s="3"/>
      <c r="C167" s="60"/>
      <c r="D167" s="60"/>
    </row>
    <row r="168" spans="2:4" ht="14.25" customHeight="1">
      <c r="B168" s="3"/>
      <c r="C168" s="60"/>
      <c r="D168" s="60"/>
    </row>
    <row r="169" spans="2:4" ht="14.25" customHeight="1">
      <c r="B169" s="3"/>
      <c r="C169" s="60"/>
      <c r="D169" s="60"/>
    </row>
    <row r="170" spans="2:4" ht="14.25" customHeight="1">
      <c r="B170" s="3"/>
      <c r="C170" s="60"/>
      <c r="D170" s="60"/>
    </row>
    <row r="171" spans="2:4" ht="14.25" customHeight="1">
      <c r="B171" s="3"/>
      <c r="C171" s="60"/>
      <c r="D171" s="60"/>
    </row>
    <row r="172" spans="2:4" ht="14.25" customHeight="1">
      <c r="B172" s="3"/>
      <c r="C172" s="60"/>
      <c r="D172" s="60"/>
    </row>
    <row r="173" spans="2:4" ht="14.25" customHeight="1">
      <c r="B173" s="3"/>
      <c r="C173" s="60"/>
      <c r="D173" s="60"/>
    </row>
    <row r="174" spans="2:4" ht="14.25" customHeight="1">
      <c r="B174" s="3"/>
      <c r="C174" s="60"/>
      <c r="D174" s="60"/>
    </row>
    <row r="175" spans="2:4" ht="14.25" customHeight="1">
      <c r="B175" s="3"/>
      <c r="C175" s="60"/>
      <c r="D175" s="60"/>
    </row>
    <row r="176" spans="2:4" ht="14.25" customHeight="1">
      <c r="B176" s="3"/>
      <c r="C176" s="60"/>
      <c r="D176" s="60"/>
    </row>
    <row r="177" spans="2:4" ht="14.25" customHeight="1">
      <c r="B177" s="3"/>
      <c r="C177" s="60"/>
      <c r="D177" s="60"/>
    </row>
    <row r="178" spans="2:4" ht="14.25" customHeight="1">
      <c r="B178" s="3"/>
      <c r="C178" s="60"/>
      <c r="D178" s="60"/>
    </row>
    <row r="179" spans="2:4" ht="14.25" customHeight="1">
      <c r="B179" s="3"/>
      <c r="C179" s="60"/>
      <c r="D179" s="60"/>
    </row>
    <row r="180" spans="2:4" ht="14.25" customHeight="1">
      <c r="B180" s="3"/>
      <c r="C180" s="60"/>
      <c r="D180" s="60"/>
    </row>
    <row r="181" spans="2:4" ht="14.25" customHeight="1">
      <c r="B181" s="3"/>
      <c r="C181" s="60"/>
      <c r="D181" s="60"/>
    </row>
    <row r="182" spans="2:4" ht="14.25" customHeight="1">
      <c r="B182" s="3"/>
      <c r="C182" s="60"/>
      <c r="D182" s="60"/>
    </row>
    <row r="183" spans="2:4" ht="14.25" customHeight="1">
      <c r="B183" s="3"/>
      <c r="C183" s="60"/>
      <c r="D183" s="60"/>
    </row>
    <row r="184" spans="2:4" ht="14.25" customHeight="1">
      <c r="B184" s="3"/>
      <c r="C184" s="60"/>
      <c r="D184" s="60"/>
    </row>
    <row r="185" spans="2:4" ht="14.25" customHeight="1">
      <c r="B185" s="3"/>
      <c r="C185" s="60"/>
      <c r="D185" s="60"/>
    </row>
    <row r="186" spans="2:4" ht="14.25" customHeight="1">
      <c r="B186" s="3"/>
      <c r="C186" s="60"/>
      <c r="D186" s="60"/>
    </row>
    <row r="187" spans="2:4" ht="14.25" customHeight="1">
      <c r="B187" s="3"/>
      <c r="C187" s="60"/>
      <c r="D187" s="60"/>
    </row>
    <row r="188" spans="2:4" ht="14.25" customHeight="1">
      <c r="B188" s="3"/>
      <c r="C188" s="60"/>
      <c r="D188" s="60"/>
    </row>
    <row r="189" spans="2:4" ht="14.25" customHeight="1">
      <c r="B189" s="3"/>
      <c r="C189" s="60"/>
      <c r="D189" s="60"/>
    </row>
    <row r="190" spans="2:4" ht="14.25" customHeight="1">
      <c r="B190" s="3"/>
      <c r="C190" s="60"/>
      <c r="D190" s="60"/>
    </row>
    <row r="191" spans="2:4" ht="14.25" customHeight="1">
      <c r="B191" s="3"/>
      <c r="C191" s="60"/>
      <c r="D191" s="60"/>
    </row>
    <row r="192" spans="2:4" ht="14.25" customHeight="1">
      <c r="B192" s="3"/>
      <c r="C192" s="60"/>
      <c r="D192" s="60"/>
    </row>
    <row r="193" spans="2:4" ht="14.25" customHeight="1">
      <c r="B193" s="3"/>
      <c r="C193" s="60"/>
      <c r="D193" s="60"/>
    </row>
    <row r="194" spans="2:4" ht="14.25" customHeight="1">
      <c r="B194" s="3"/>
      <c r="C194" s="60"/>
      <c r="D194" s="60"/>
    </row>
    <row r="195" spans="2:4" ht="14.25" customHeight="1">
      <c r="B195" s="3"/>
      <c r="C195" s="60"/>
      <c r="D195" s="60"/>
    </row>
    <row r="196" spans="2:4" ht="14.25" customHeight="1">
      <c r="B196" s="3"/>
      <c r="C196" s="60"/>
      <c r="D196" s="60"/>
    </row>
    <row r="197" spans="2:4" ht="14.25" customHeight="1">
      <c r="B197" s="3"/>
      <c r="C197" s="60"/>
      <c r="D197" s="60"/>
    </row>
    <row r="198" spans="2:4" ht="14.25" customHeight="1">
      <c r="B198" s="3"/>
      <c r="C198" s="60"/>
      <c r="D198" s="60"/>
    </row>
    <row r="199" spans="2:4" ht="14.25" customHeight="1">
      <c r="B199" s="3"/>
      <c r="C199" s="60"/>
      <c r="D199" s="60"/>
    </row>
    <row r="200" spans="2:4" ht="14.25" customHeight="1">
      <c r="B200" s="3"/>
      <c r="C200" s="60"/>
      <c r="D200" s="60"/>
    </row>
    <row r="201" spans="2:4" ht="14.25" customHeight="1">
      <c r="B201" s="3"/>
      <c r="C201" s="60"/>
      <c r="D201" s="60"/>
    </row>
    <row r="202" spans="2:4" ht="14.25" customHeight="1">
      <c r="B202" s="3"/>
      <c r="C202" s="60"/>
      <c r="D202" s="60"/>
    </row>
    <row r="203" spans="2:4" ht="14.25" customHeight="1">
      <c r="B203" s="3"/>
      <c r="C203" s="60"/>
      <c r="D203" s="60"/>
    </row>
    <row r="204" spans="2:4" ht="14.25" customHeight="1">
      <c r="B204" s="3"/>
      <c r="C204" s="60"/>
      <c r="D204" s="60"/>
    </row>
    <row r="205" spans="2:4" ht="14.25" customHeight="1">
      <c r="B205" s="3"/>
      <c r="C205" s="60"/>
      <c r="D205" s="60"/>
    </row>
    <row r="206" spans="2:4" ht="14.25" customHeight="1">
      <c r="B206" s="3"/>
      <c r="C206" s="60"/>
      <c r="D206" s="60"/>
    </row>
    <row r="207" spans="2:4" ht="14.25" customHeight="1">
      <c r="B207" s="3"/>
      <c r="C207" s="60"/>
      <c r="D207" s="60"/>
    </row>
    <row r="208" spans="2:4" ht="14.25" customHeight="1">
      <c r="B208" s="3"/>
      <c r="C208" s="60"/>
      <c r="D208" s="60"/>
    </row>
    <row r="209" spans="2:4" ht="14.25" customHeight="1">
      <c r="B209" s="3"/>
      <c r="C209" s="60"/>
      <c r="D209" s="60"/>
    </row>
    <row r="210" spans="2:4" ht="14.25" customHeight="1">
      <c r="B210" s="3"/>
      <c r="C210" s="60"/>
      <c r="D210" s="60"/>
    </row>
    <row r="211" spans="2:4" ht="14.25" customHeight="1">
      <c r="B211" s="3"/>
      <c r="C211" s="60"/>
      <c r="D211" s="60"/>
    </row>
    <row r="212" spans="2:4" ht="14.25" customHeight="1">
      <c r="B212" s="3"/>
      <c r="C212" s="60"/>
      <c r="D212" s="60"/>
    </row>
    <row r="213" spans="2:4" ht="14.25" customHeight="1">
      <c r="B213" s="3"/>
      <c r="C213" s="60"/>
      <c r="D213" s="60"/>
    </row>
    <row r="214" spans="2:4" ht="14.25" customHeight="1">
      <c r="B214" s="3"/>
      <c r="C214" s="60"/>
      <c r="D214" s="60"/>
    </row>
    <row r="215" spans="2:4" ht="14.25" customHeight="1">
      <c r="B215" s="3"/>
      <c r="C215" s="60"/>
      <c r="D215" s="60"/>
    </row>
    <row r="216" spans="2:4" ht="14.25" customHeight="1">
      <c r="B216" s="3"/>
      <c r="C216" s="60"/>
      <c r="D216" s="60"/>
    </row>
    <row r="217" spans="2:4" ht="14.25" customHeight="1">
      <c r="B217" s="3"/>
      <c r="C217" s="60"/>
      <c r="D217" s="60"/>
    </row>
    <row r="218" spans="2:4" ht="14.25" customHeight="1">
      <c r="B218" s="3"/>
      <c r="C218" s="60"/>
      <c r="D218" s="60"/>
    </row>
    <row r="219" spans="2:4" ht="14.25" customHeight="1">
      <c r="B219" s="3"/>
      <c r="C219" s="60"/>
      <c r="D219" s="60"/>
    </row>
    <row r="220" spans="2:4" ht="14.25" customHeight="1">
      <c r="B220" s="3"/>
      <c r="C220" s="60"/>
      <c r="D220" s="60"/>
    </row>
    <row r="221" spans="2:4" ht="14.25" customHeight="1">
      <c r="B221" s="3"/>
      <c r="C221" s="60"/>
      <c r="D221" s="60"/>
    </row>
    <row r="222" spans="2:4" ht="14.25" customHeight="1">
      <c r="B222" s="3"/>
      <c r="C222" s="60"/>
      <c r="D222" s="60"/>
    </row>
    <row r="223" spans="2:4" ht="14.25" customHeight="1">
      <c r="B223" s="3"/>
      <c r="C223" s="60"/>
      <c r="D223" s="60"/>
    </row>
    <row r="224" spans="2:4" ht="14.25" customHeight="1">
      <c r="B224" s="3"/>
      <c r="C224" s="60"/>
      <c r="D224" s="60"/>
    </row>
    <row r="225" spans="2:4" ht="14.25" customHeight="1">
      <c r="B225" s="3"/>
      <c r="C225" s="60"/>
      <c r="D225" s="60"/>
    </row>
    <row r="226" spans="2:4" ht="14.25" customHeight="1">
      <c r="B226" s="3"/>
      <c r="C226" s="60"/>
      <c r="D226" s="60"/>
    </row>
    <row r="227" spans="2:4" ht="14.25" customHeight="1">
      <c r="B227" s="3"/>
      <c r="C227" s="60"/>
      <c r="D227" s="60"/>
    </row>
    <row r="228" spans="2:4" ht="14.25" customHeight="1">
      <c r="B228" s="3"/>
      <c r="C228" s="60"/>
      <c r="D228" s="60"/>
    </row>
    <row r="229" spans="2:4" ht="14.25" customHeight="1">
      <c r="B229" s="3"/>
      <c r="C229" s="60"/>
      <c r="D229" s="60"/>
    </row>
    <row r="230" spans="2:4" ht="14.25" customHeight="1">
      <c r="B230" s="3"/>
      <c r="C230" s="60"/>
      <c r="D230" s="60"/>
    </row>
    <row r="231" spans="2:4" ht="14.25" customHeight="1">
      <c r="B231" s="3"/>
      <c r="C231" s="60"/>
      <c r="D231" s="60"/>
    </row>
    <row r="232" spans="2:4" ht="14.25" customHeight="1">
      <c r="B232" s="3"/>
      <c r="C232" s="60"/>
      <c r="D232" s="60"/>
    </row>
    <row r="233" spans="2:4" ht="14.25" customHeight="1">
      <c r="B233" s="3"/>
      <c r="C233" s="60"/>
      <c r="D233" s="60"/>
    </row>
    <row r="234" spans="2:4" ht="14.25" customHeight="1">
      <c r="B234" s="3"/>
      <c r="C234" s="60"/>
      <c r="D234" s="60"/>
    </row>
    <row r="235" spans="2:4" ht="14.25" customHeight="1">
      <c r="B235" s="3"/>
      <c r="C235" s="60"/>
      <c r="D235" s="60"/>
    </row>
    <row r="236" spans="2:4" ht="14.25" customHeight="1">
      <c r="B236" s="3"/>
      <c r="C236" s="60"/>
      <c r="D236" s="60"/>
    </row>
    <row r="237" spans="2:4" ht="14.25" customHeight="1">
      <c r="B237" s="3"/>
      <c r="C237" s="60"/>
      <c r="D237" s="60"/>
    </row>
    <row r="238" spans="2:4" ht="14.25" customHeight="1">
      <c r="B238" s="3"/>
      <c r="C238" s="60"/>
      <c r="D238" s="60"/>
    </row>
    <row r="239" spans="2:4" ht="14.25" customHeight="1">
      <c r="B239" s="3"/>
      <c r="C239" s="60"/>
      <c r="D239" s="60"/>
    </row>
    <row r="240" spans="2:4" ht="14.25" customHeight="1">
      <c r="B240" s="3"/>
      <c r="C240" s="60"/>
      <c r="D240" s="60"/>
    </row>
    <row r="241" spans="2:4" ht="14.25" customHeight="1">
      <c r="B241" s="3"/>
      <c r="C241" s="60"/>
      <c r="D241" s="60"/>
    </row>
    <row r="242" spans="2:4" ht="14.25" customHeight="1">
      <c r="B242" s="3"/>
      <c r="C242" s="60"/>
      <c r="D242" s="60"/>
    </row>
    <row r="243" spans="2:4" ht="14.25" customHeight="1">
      <c r="B243" s="3"/>
      <c r="C243" s="60"/>
      <c r="D243" s="60"/>
    </row>
    <row r="244" spans="2:4" ht="14.25" customHeight="1">
      <c r="B244" s="3"/>
      <c r="C244" s="60"/>
      <c r="D244" s="60"/>
    </row>
    <row r="245" spans="2:4" ht="14.25" customHeight="1">
      <c r="B245" s="3"/>
      <c r="C245" s="60"/>
      <c r="D245" s="60"/>
    </row>
    <row r="246" spans="2:4" ht="14.25" customHeight="1">
      <c r="B246" s="3"/>
      <c r="C246" s="60"/>
      <c r="D246" s="60"/>
    </row>
    <row r="247" spans="2:4" ht="14.25" customHeight="1">
      <c r="B247" s="3"/>
      <c r="C247" s="60"/>
      <c r="D247" s="60"/>
    </row>
    <row r="248" spans="2:4" ht="14.25" customHeight="1">
      <c r="B248" s="3"/>
      <c r="C248" s="60"/>
      <c r="D248" s="60"/>
    </row>
    <row r="249" spans="2:4" ht="14.25" customHeight="1">
      <c r="B249" s="3"/>
      <c r="C249" s="60"/>
      <c r="D249" s="60"/>
    </row>
    <row r="250" spans="2:4" ht="14.25" customHeight="1">
      <c r="B250" s="3"/>
      <c r="C250" s="60"/>
      <c r="D250" s="60"/>
    </row>
    <row r="251" spans="2:4" ht="14.25" customHeight="1">
      <c r="B251" s="3"/>
      <c r="C251" s="60"/>
      <c r="D251" s="60"/>
    </row>
    <row r="252" spans="2:4" ht="14.25" customHeight="1">
      <c r="B252" s="3"/>
      <c r="C252" s="60"/>
      <c r="D252" s="60"/>
    </row>
    <row r="253" spans="2:4" ht="14.25" customHeight="1">
      <c r="B253" s="3"/>
      <c r="C253" s="60"/>
      <c r="D253" s="60"/>
    </row>
    <row r="254" spans="2:4" ht="14.25" customHeight="1">
      <c r="B254" s="3"/>
      <c r="C254" s="60"/>
      <c r="D254" s="60"/>
    </row>
    <row r="255" spans="2:4" ht="14.25" customHeight="1">
      <c r="B255" s="3"/>
      <c r="C255" s="60"/>
      <c r="D255" s="60"/>
    </row>
    <row r="256" spans="2:4" ht="14.25" customHeight="1">
      <c r="B256" s="3"/>
      <c r="C256" s="60"/>
      <c r="D256" s="60"/>
    </row>
    <row r="257" spans="2:4" ht="14.25" customHeight="1">
      <c r="B257" s="3"/>
      <c r="C257" s="60"/>
      <c r="D257" s="60"/>
    </row>
    <row r="258" spans="2:4" ht="14.25" customHeight="1">
      <c r="B258" s="3"/>
      <c r="C258" s="60"/>
      <c r="D258" s="60"/>
    </row>
    <row r="259" spans="2:4" ht="14.25" customHeight="1">
      <c r="B259" s="3"/>
      <c r="C259" s="60"/>
      <c r="D259" s="60"/>
    </row>
    <row r="260" spans="2:4" ht="14.25" customHeight="1">
      <c r="B260" s="3"/>
      <c r="C260" s="60"/>
      <c r="D260" s="60"/>
    </row>
    <row r="261" spans="2:4" ht="14.25" customHeight="1">
      <c r="B261" s="3"/>
      <c r="C261" s="60"/>
      <c r="D261" s="60"/>
    </row>
    <row r="262" spans="2:4" ht="14.25" customHeight="1">
      <c r="B262" s="3"/>
      <c r="C262" s="60"/>
      <c r="D262" s="60"/>
    </row>
    <row r="263" spans="2:4" ht="14.25" customHeight="1">
      <c r="B263" s="3"/>
      <c r="C263" s="60"/>
      <c r="D263" s="60"/>
    </row>
    <row r="264" spans="2:4" ht="14.25" customHeight="1">
      <c r="B264" s="3"/>
      <c r="C264" s="60"/>
      <c r="D264" s="60"/>
    </row>
    <row r="265" spans="2:4" ht="14.25" customHeight="1">
      <c r="B265" s="3"/>
      <c r="C265" s="60"/>
      <c r="D265" s="60"/>
    </row>
    <row r="266" spans="2:4" ht="14.25" customHeight="1">
      <c r="B266" s="3"/>
      <c r="C266" s="60"/>
      <c r="D266" s="60"/>
    </row>
    <row r="267" spans="2:4" ht="14.25" customHeight="1">
      <c r="B267" s="3"/>
      <c r="C267" s="60"/>
      <c r="D267" s="60"/>
    </row>
    <row r="268" spans="2:4" ht="14.25" customHeight="1">
      <c r="B268" s="3"/>
      <c r="C268" s="60"/>
      <c r="D268" s="60"/>
    </row>
    <row r="269" spans="2:4" ht="14.25" customHeight="1">
      <c r="B269" s="3"/>
      <c r="C269" s="60"/>
      <c r="D269" s="60"/>
    </row>
    <row r="270" spans="2:4" ht="14.25" customHeight="1">
      <c r="B270" s="3"/>
      <c r="C270" s="60"/>
      <c r="D270" s="60"/>
    </row>
    <row r="271" spans="2:4" ht="14.25" customHeight="1">
      <c r="B271" s="3"/>
      <c r="C271" s="60"/>
      <c r="D271" s="60"/>
    </row>
    <row r="272" spans="2:4" ht="14.25" customHeight="1">
      <c r="B272" s="3"/>
      <c r="C272" s="60"/>
      <c r="D272" s="60"/>
    </row>
    <row r="273" spans="2:4" ht="14.25" customHeight="1">
      <c r="B273" s="3"/>
      <c r="C273" s="60"/>
      <c r="D273" s="60"/>
    </row>
    <row r="274" spans="2:4" ht="14.25" customHeight="1">
      <c r="B274" s="3"/>
      <c r="C274" s="60"/>
      <c r="D274" s="60"/>
    </row>
    <row r="275" spans="2:4" ht="14.25" customHeight="1">
      <c r="B275" s="3"/>
      <c r="C275" s="60"/>
      <c r="D275" s="60"/>
    </row>
    <row r="276" spans="2:4" ht="14.25" customHeight="1">
      <c r="B276" s="3"/>
      <c r="C276" s="60"/>
      <c r="D276" s="60"/>
    </row>
    <row r="277" spans="2:4" ht="14.25" customHeight="1">
      <c r="B277" s="3"/>
      <c r="C277" s="60"/>
      <c r="D277" s="60"/>
    </row>
    <row r="278" spans="2:4" ht="14.25" customHeight="1">
      <c r="B278" s="3"/>
      <c r="C278" s="60"/>
      <c r="D278" s="60"/>
    </row>
    <row r="279" spans="2:4" ht="14.25" customHeight="1">
      <c r="B279" s="3"/>
      <c r="C279" s="60"/>
      <c r="D279" s="60"/>
    </row>
    <row r="280" spans="2:4" ht="14.25" customHeight="1">
      <c r="B280" s="3"/>
      <c r="C280" s="60"/>
      <c r="D280" s="60"/>
    </row>
    <row r="281" spans="2:4" ht="14.25" customHeight="1">
      <c r="B281" s="3"/>
      <c r="C281" s="60"/>
      <c r="D281" s="60"/>
    </row>
    <row r="282" spans="2:4" ht="14.25" customHeight="1">
      <c r="B282" s="3"/>
      <c r="C282" s="60"/>
      <c r="D282" s="60"/>
    </row>
    <row r="283" spans="2:4" ht="14.25" customHeight="1">
      <c r="B283" s="3"/>
      <c r="C283" s="60"/>
      <c r="D283" s="60"/>
    </row>
    <row r="284" spans="2:4" ht="14.25" customHeight="1">
      <c r="B284" s="3"/>
      <c r="C284" s="60"/>
      <c r="D284" s="60"/>
    </row>
    <row r="285" spans="2:4" ht="14.25" customHeight="1">
      <c r="B285" s="3"/>
      <c r="C285" s="60"/>
      <c r="D285" s="60"/>
    </row>
    <row r="286" spans="2:4" ht="14.25" customHeight="1">
      <c r="B286" s="3"/>
      <c r="C286" s="60"/>
      <c r="D286" s="60"/>
    </row>
    <row r="287" spans="2:4" ht="14.25" customHeight="1">
      <c r="B287" s="3"/>
      <c r="C287" s="60"/>
      <c r="D287" s="60"/>
    </row>
    <row r="288" spans="2:4" ht="14.25" customHeight="1">
      <c r="B288" s="3"/>
      <c r="C288" s="60"/>
      <c r="D288" s="60"/>
    </row>
    <row r="289" spans="2:4" ht="14.25" customHeight="1">
      <c r="B289" s="3"/>
      <c r="C289" s="60"/>
      <c r="D289" s="60"/>
    </row>
    <row r="290" spans="2:4" ht="14.25" customHeight="1">
      <c r="B290" s="3"/>
      <c r="C290" s="60"/>
      <c r="D290" s="60"/>
    </row>
    <row r="291" spans="2:4" ht="14.25" customHeight="1">
      <c r="B291" s="3"/>
      <c r="C291" s="60"/>
      <c r="D291" s="60"/>
    </row>
    <row r="292" spans="2:4" ht="14.25" customHeight="1">
      <c r="B292" s="3"/>
      <c r="C292" s="60"/>
      <c r="D292" s="60"/>
    </row>
    <row r="293" spans="2:4" ht="14.25" customHeight="1">
      <c r="B293" s="3"/>
      <c r="C293" s="60"/>
      <c r="D293" s="60"/>
    </row>
    <row r="294" spans="2:4" ht="14.25" customHeight="1">
      <c r="B294" s="3"/>
      <c r="C294" s="60"/>
      <c r="D294" s="60"/>
    </row>
    <row r="295" spans="2:4" ht="14.25" customHeight="1">
      <c r="B295" s="3"/>
      <c r="C295" s="60"/>
      <c r="D295" s="60"/>
    </row>
    <row r="296" spans="2:4" ht="14.25" customHeight="1">
      <c r="B296" s="3"/>
      <c r="C296" s="60"/>
      <c r="D296" s="60"/>
    </row>
    <row r="297" spans="2:4" ht="14.25" customHeight="1">
      <c r="B297" s="3"/>
      <c r="C297" s="60"/>
      <c r="D297" s="60"/>
    </row>
    <row r="298" spans="2:4" ht="14.25" customHeight="1">
      <c r="B298" s="3"/>
      <c r="C298" s="60"/>
      <c r="D298" s="60"/>
    </row>
    <row r="299" spans="2:4" ht="14.25" customHeight="1">
      <c r="B299" s="3"/>
      <c r="C299" s="60"/>
      <c r="D299" s="60"/>
    </row>
    <row r="300" spans="2:4" ht="14.25" customHeight="1">
      <c r="B300" s="3"/>
      <c r="C300" s="60"/>
      <c r="D300" s="60"/>
    </row>
    <row r="301" spans="2:4" ht="14.25" customHeight="1">
      <c r="B301" s="3"/>
      <c r="C301" s="60"/>
      <c r="D301" s="60"/>
    </row>
    <row r="302" spans="2:4" ht="14.25" customHeight="1">
      <c r="B302" s="3"/>
      <c r="C302" s="60"/>
      <c r="D302" s="60"/>
    </row>
    <row r="303" spans="2:4" ht="14.25" customHeight="1">
      <c r="B303" s="3"/>
      <c r="C303" s="60"/>
      <c r="D303" s="60"/>
    </row>
    <row r="304" spans="2:4" ht="14.25" customHeight="1">
      <c r="B304" s="3"/>
      <c r="C304" s="60"/>
      <c r="D304" s="60"/>
    </row>
    <row r="305" spans="2:4" ht="14.25" customHeight="1">
      <c r="B305" s="3"/>
      <c r="C305" s="60"/>
      <c r="D305" s="60"/>
    </row>
    <row r="306" spans="2:4" ht="14.25" customHeight="1">
      <c r="B306" s="3"/>
      <c r="C306" s="60"/>
      <c r="D306" s="60"/>
    </row>
    <row r="307" spans="2:4" ht="14.25" customHeight="1">
      <c r="B307" s="3"/>
      <c r="C307" s="60"/>
      <c r="D307" s="60"/>
    </row>
    <row r="308" spans="2:4" ht="14.25" customHeight="1">
      <c r="B308" s="3"/>
      <c r="C308" s="60"/>
      <c r="D308" s="60"/>
    </row>
    <row r="309" spans="2:4" ht="14.25" customHeight="1">
      <c r="B309" s="3"/>
      <c r="C309" s="60"/>
      <c r="D309" s="60"/>
    </row>
    <row r="310" spans="2:4" ht="14.25" customHeight="1">
      <c r="B310" s="3"/>
      <c r="C310" s="60"/>
      <c r="D310" s="60"/>
    </row>
    <row r="311" spans="2:4" ht="14.25" customHeight="1">
      <c r="B311" s="3"/>
      <c r="C311" s="60"/>
      <c r="D311" s="60"/>
    </row>
    <row r="312" spans="2:4" ht="14.25" customHeight="1">
      <c r="B312" s="3"/>
      <c r="C312" s="60"/>
      <c r="D312" s="60"/>
    </row>
    <row r="313" spans="2:4" ht="14.25" customHeight="1">
      <c r="B313" s="3"/>
      <c r="C313" s="60"/>
      <c r="D313" s="60"/>
    </row>
    <row r="314" spans="2:4" ht="14.25" customHeight="1">
      <c r="B314" s="3"/>
      <c r="C314" s="60"/>
      <c r="D314" s="60"/>
    </row>
    <row r="315" spans="2:4" ht="14.25" customHeight="1">
      <c r="B315" s="3"/>
      <c r="C315" s="60"/>
      <c r="D315" s="60"/>
    </row>
    <row r="316" spans="2:4" ht="14.25" customHeight="1">
      <c r="B316" s="3"/>
      <c r="C316" s="60"/>
      <c r="D316" s="60"/>
    </row>
    <row r="317" spans="2:4" ht="14.25" customHeight="1">
      <c r="B317" s="3"/>
      <c r="C317" s="60"/>
      <c r="D317" s="60"/>
    </row>
    <row r="318" spans="2:4" ht="14.25" customHeight="1">
      <c r="B318" s="3"/>
      <c r="C318" s="60"/>
      <c r="D318" s="60"/>
    </row>
    <row r="319" spans="2:4" ht="14.25" customHeight="1">
      <c r="B319" s="3"/>
      <c r="C319" s="60"/>
      <c r="D319" s="60"/>
    </row>
    <row r="320" spans="2:4" ht="14.25" customHeight="1">
      <c r="B320" s="3"/>
      <c r="C320" s="60"/>
      <c r="D320" s="60"/>
    </row>
    <row r="321" spans="2:4" ht="14.25" customHeight="1">
      <c r="B321" s="3"/>
      <c r="C321" s="60"/>
      <c r="D321" s="60"/>
    </row>
    <row r="322" spans="2:4" ht="14.25" customHeight="1">
      <c r="B322" s="3"/>
      <c r="C322" s="60"/>
      <c r="D322" s="60"/>
    </row>
    <row r="323" spans="2:4" ht="14.25" customHeight="1">
      <c r="B323" s="3"/>
      <c r="C323" s="60"/>
      <c r="D323" s="60"/>
    </row>
    <row r="324" spans="2:4" ht="14.25" customHeight="1">
      <c r="B324" s="3"/>
      <c r="C324" s="60"/>
      <c r="D324" s="60"/>
    </row>
    <row r="325" spans="2:4" ht="14.25" customHeight="1">
      <c r="B325" s="3"/>
      <c r="C325" s="60"/>
      <c r="D325" s="60"/>
    </row>
    <row r="326" spans="2:4" ht="14.25" customHeight="1">
      <c r="B326" s="3"/>
      <c r="C326" s="60"/>
      <c r="D326" s="60"/>
    </row>
    <row r="327" spans="2:4" ht="14.25" customHeight="1">
      <c r="B327" s="3"/>
      <c r="C327" s="60"/>
      <c r="D327" s="60"/>
    </row>
    <row r="328" spans="2:4" ht="14.25" customHeight="1">
      <c r="B328" s="3"/>
      <c r="C328" s="60"/>
      <c r="D328" s="60"/>
    </row>
    <row r="329" spans="2:4" ht="14.25" customHeight="1">
      <c r="B329" s="3"/>
      <c r="C329" s="60"/>
      <c r="D329" s="60"/>
    </row>
    <row r="330" spans="2:4" ht="14.25" customHeight="1">
      <c r="B330" s="3"/>
      <c r="C330" s="60"/>
      <c r="D330" s="60"/>
    </row>
    <row r="331" spans="2:4" ht="14.25" customHeight="1">
      <c r="B331" s="3"/>
      <c r="C331" s="60"/>
      <c r="D331" s="60"/>
    </row>
    <row r="332" spans="2:4" ht="14.25" customHeight="1">
      <c r="B332" s="3"/>
      <c r="C332" s="60"/>
      <c r="D332" s="60"/>
    </row>
    <row r="333" spans="2:4" ht="14.25" customHeight="1">
      <c r="B333" s="3"/>
      <c r="C333" s="60"/>
      <c r="D333" s="60"/>
    </row>
    <row r="334" spans="2:4" ht="14.25" customHeight="1">
      <c r="B334" s="3"/>
      <c r="C334" s="60"/>
      <c r="D334" s="60"/>
    </row>
    <row r="335" spans="2:4" ht="14.25" customHeight="1">
      <c r="B335" s="3"/>
      <c r="C335" s="60"/>
      <c r="D335" s="60"/>
    </row>
    <row r="336" spans="2:4" ht="14.25" customHeight="1">
      <c r="B336" s="3"/>
      <c r="C336" s="60"/>
      <c r="D336" s="60"/>
    </row>
    <row r="337" spans="2:4" ht="14.25" customHeight="1">
      <c r="B337" s="3"/>
      <c r="C337" s="60"/>
      <c r="D337" s="60"/>
    </row>
    <row r="338" spans="2:4" ht="14.25" customHeight="1">
      <c r="B338" s="3"/>
      <c r="C338" s="60"/>
      <c r="D338" s="60"/>
    </row>
    <row r="339" spans="2:4" ht="14.25" customHeight="1">
      <c r="B339" s="3"/>
      <c r="C339" s="60"/>
      <c r="D339" s="60"/>
    </row>
    <row r="340" spans="2:4" ht="14.25" customHeight="1">
      <c r="B340" s="3"/>
      <c r="C340" s="60"/>
      <c r="D340" s="60"/>
    </row>
    <row r="341" spans="2:4" ht="14.25" customHeight="1">
      <c r="B341" s="3"/>
      <c r="C341" s="60"/>
      <c r="D341" s="60"/>
    </row>
    <row r="342" spans="2:4" ht="14.25" customHeight="1">
      <c r="B342" s="3"/>
      <c r="C342" s="60"/>
      <c r="D342" s="60"/>
    </row>
    <row r="343" spans="2:4" ht="14.25" customHeight="1">
      <c r="B343" s="3"/>
      <c r="C343" s="60"/>
      <c r="D343" s="60"/>
    </row>
    <row r="344" spans="2:4" ht="14.25" customHeight="1">
      <c r="B344" s="3"/>
      <c r="C344" s="60"/>
      <c r="D344" s="60"/>
    </row>
    <row r="345" spans="2:4" ht="14.25" customHeight="1">
      <c r="B345" s="3"/>
      <c r="C345" s="60"/>
      <c r="D345" s="60"/>
    </row>
    <row r="346" spans="2:4" ht="14.25" customHeight="1">
      <c r="B346" s="3"/>
      <c r="C346" s="60"/>
      <c r="D346" s="60"/>
    </row>
    <row r="347" spans="2:4" ht="14.25" customHeight="1">
      <c r="B347" s="3"/>
      <c r="C347" s="60"/>
      <c r="D347" s="60"/>
    </row>
    <row r="348" spans="2:4" ht="14.25" customHeight="1">
      <c r="B348" s="3"/>
      <c r="C348" s="60"/>
      <c r="D348" s="60"/>
    </row>
    <row r="349" spans="2:4" ht="14.25" customHeight="1">
      <c r="B349" s="3"/>
      <c r="C349" s="60"/>
      <c r="D349" s="60"/>
    </row>
    <row r="350" spans="2:4" ht="14.25" customHeight="1">
      <c r="B350" s="3"/>
      <c r="C350" s="60"/>
      <c r="D350" s="60"/>
    </row>
    <row r="351" spans="2:4" ht="14.25" customHeight="1">
      <c r="B351" s="3"/>
      <c r="C351" s="60"/>
      <c r="D351" s="60"/>
    </row>
    <row r="352" spans="2:4" ht="14.25" customHeight="1">
      <c r="B352" s="3"/>
      <c r="C352" s="60"/>
      <c r="D352" s="60"/>
    </row>
    <row r="353" spans="2:4" ht="14.25" customHeight="1">
      <c r="B353" s="3"/>
      <c r="C353" s="60"/>
      <c r="D353" s="60"/>
    </row>
    <row r="354" spans="2:4" ht="14.25" customHeight="1">
      <c r="B354" s="3"/>
      <c r="C354" s="60"/>
      <c r="D354" s="60"/>
    </row>
    <row r="355" spans="2:4" ht="14.25" customHeight="1">
      <c r="B355" s="3"/>
      <c r="C355" s="60"/>
      <c r="D355" s="60"/>
    </row>
    <row r="356" spans="2:4" ht="14.25" customHeight="1">
      <c r="B356" s="3"/>
      <c r="C356" s="60"/>
      <c r="D356" s="60"/>
    </row>
    <row r="357" spans="2:4" ht="14.25" customHeight="1">
      <c r="B357" s="3"/>
      <c r="C357" s="60"/>
      <c r="D357" s="60"/>
    </row>
    <row r="358" spans="2:4" ht="14.25" customHeight="1">
      <c r="B358" s="3"/>
      <c r="C358" s="60"/>
      <c r="D358" s="60"/>
    </row>
    <row r="359" spans="2:4" ht="14.25" customHeight="1">
      <c r="B359" s="3"/>
      <c r="C359" s="60"/>
      <c r="D359" s="60"/>
    </row>
    <row r="360" spans="2:4" ht="14.25" customHeight="1">
      <c r="B360" s="3"/>
      <c r="C360" s="60"/>
      <c r="D360" s="60"/>
    </row>
    <row r="361" spans="2:4" ht="14.25" customHeight="1">
      <c r="B361" s="3"/>
      <c r="C361" s="60"/>
      <c r="D361" s="60"/>
    </row>
    <row r="362" spans="2:4" ht="14.25" customHeight="1">
      <c r="B362" s="3"/>
      <c r="C362" s="60"/>
      <c r="D362" s="60"/>
    </row>
    <row r="363" spans="2:4" ht="14.25" customHeight="1">
      <c r="B363" s="3"/>
      <c r="C363" s="60"/>
      <c r="D363" s="60"/>
    </row>
    <row r="364" spans="2:4" ht="14.25" customHeight="1">
      <c r="B364" s="3"/>
      <c r="C364" s="60"/>
      <c r="D364" s="60"/>
    </row>
    <row r="365" spans="2:4" ht="14.25" customHeight="1">
      <c r="B365" s="3"/>
      <c r="C365" s="60"/>
      <c r="D365" s="60"/>
    </row>
    <row r="366" spans="2:4" ht="14.25" customHeight="1">
      <c r="B366" s="3"/>
      <c r="C366" s="60"/>
      <c r="D366" s="60"/>
    </row>
    <row r="367" spans="2:4" ht="14.25" customHeight="1">
      <c r="B367" s="3"/>
      <c r="C367" s="60"/>
      <c r="D367" s="60"/>
    </row>
    <row r="368" spans="2:4" ht="14.25" customHeight="1">
      <c r="B368" s="3"/>
      <c r="C368" s="60"/>
      <c r="D368" s="60"/>
    </row>
    <row r="369" spans="2:4" ht="14.25" customHeight="1">
      <c r="B369" s="3"/>
      <c r="C369" s="60"/>
      <c r="D369" s="60"/>
    </row>
    <row r="370" spans="2:4" ht="14.25" customHeight="1">
      <c r="B370" s="3"/>
      <c r="C370" s="60"/>
      <c r="D370" s="60"/>
    </row>
    <row r="371" spans="2:4" ht="14.25" customHeight="1">
      <c r="B371" s="3"/>
      <c r="C371" s="60"/>
      <c r="D371" s="60"/>
    </row>
    <row r="372" spans="2:4" ht="14.25" customHeight="1">
      <c r="B372" s="3"/>
      <c r="C372" s="60"/>
      <c r="D372" s="60"/>
    </row>
    <row r="373" spans="2:4" ht="14.25" customHeight="1">
      <c r="B373" s="3"/>
      <c r="C373" s="60"/>
      <c r="D373" s="60"/>
    </row>
    <row r="374" spans="2:4" ht="14.25" customHeight="1">
      <c r="B374" s="3"/>
      <c r="C374" s="60"/>
      <c r="D374" s="60"/>
    </row>
    <row r="375" spans="2:4" ht="14.25" customHeight="1">
      <c r="B375" s="3"/>
      <c r="C375" s="60"/>
      <c r="D375" s="60"/>
    </row>
    <row r="376" spans="2:4" ht="14.25" customHeight="1">
      <c r="B376" s="3"/>
      <c r="C376" s="60"/>
      <c r="D376" s="60"/>
    </row>
    <row r="377" spans="2:4" ht="14.25" customHeight="1">
      <c r="B377" s="3"/>
      <c r="C377" s="60"/>
      <c r="D377" s="60"/>
    </row>
    <row r="378" spans="2:4" ht="14.25" customHeight="1">
      <c r="B378" s="3"/>
      <c r="C378" s="60"/>
      <c r="D378" s="60"/>
    </row>
    <row r="379" spans="2:4" ht="14.25" customHeight="1">
      <c r="B379" s="3"/>
      <c r="C379" s="60"/>
      <c r="D379" s="60"/>
    </row>
    <row r="380" spans="2:4" ht="14.25" customHeight="1">
      <c r="B380" s="3"/>
      <c r="C380" s="60"/>
      <c r="D380" s="60"/>
    </row>
    <row r="381" spans="2:4" ht="14.25" customHeight="1">
      <c r="B381" s="3"/>
      <c r="C381" s="60"/>
      <c r="D381" s="60"/>
    </row>
    <row r="382" spans="2:4" ht="14.25" customHeight="1">
      <c r="B382" s="3"/>
      <c r="C382" s="60"/>
      <c r="D382" s="60"/>
    </row>
    <row r="383" spans="2:4" ht="14.25" customHeight="1">
      <c r="B383" s="3"/>
      <c r="C383" s="60"/>
      <c r="D383" s="60"/>
    </row>
    <row r="384" spans="2:4" ht="14.25" customHeight="1">
      <c r="B384" s="3"/>
      <c r="C384" s="60"/>
      <c r="D384" s="60"/>
    </row>
    <row r="385" spans="2:4" ht="14.25" customHeight="1">
      <c r="B385" s="3"/>
      <c r="C385" s="60"/>
      <c r="D385" s="60"/>
    </row>
    <row r="386" spans="2:4" ht="14.25" customHeight="1">
      <c r="B386" s="3"/>
      <c r="C386" s="60"/>
      <c r="D386" s="60"/>
    </row>
    <row r="387" spans="2:4" ht="14.25" customHeight="1">
      <c r="B387" s="3"/>
      <c r="C387" s="60"/>
      <c r="D387" s="60"/>
    </row>
    <row r="388" spans="2:4" ht="14.25" customHeight="1">
      <c r="B388" s="3"/>
      <c r="C388" s="60"/>
      <c r="D388" s="60"/>
    </row>
    <row r="389" spans="2:4" ht="14.25" customHeight="1">
      <c r="B389" s="3"/>
      <c r="C389" s="60"/>
      <c r="D389" s="60"/>
    </row>
    <row r="390" spans="2:4" ht="14.25" customHeight="1">
      <c r="B390" s="3"/>
      <c r="C390" s="60"/>
      <c r="D390" s="60"/>
    </row>
    <row r="391" spans="2:4" ht="14.25" customHeight="1">
      <c r="B391" s="3"/>
      <c r="C391" s="60"/>
      <c r="D391" s="60"/>
    </row>
    <row r="392" spans="2:4" ht="14.25" customHeight="1">
      <c r="B392" s="3"/>
      <c r="C392" s="60"/>
      <c r="D392" s="60"/>
    </row>
    <row r="393" spans="2:4" ht="14.25" customHeight="1">
      <c r="B393" s="3"/>
      <c r="C393" s="60"/>
      <c r="D393" s="60"/>
    </row>
    <row r="394" spans="2:4" ht="14.25" customHeight="1">
      <c r="B394" s="3"/>
      <c r="C394" s="60"/>
      <c r="D394" s="60"/>
    </row>
    <row r="395" spans="2:4" ht="14.25" customHeight="1">
      <c r="B395" s="3"/>
      <c r="C395" s="60"/>
      <c r="D395" s="60"/>
    </row>
    <row r="396" spans="2:4" ht="14.25" customHeight="1">
      <c r="B396" s="3"/>
      <c r="C396" s="60"/>
      <c r="D396" s="60"/>
    </row>
    <row r="397" spans="2:4" ht="14.25" customHeight="1">
      <c r="B397" s="3"/>
      <c r="C397" s="60"/>
      <c r="D397" s="60"/>
    </row>
    <row r="398" spans="2:4" ht="14.25" customHeight="1">
      <c r="B398" s="3"/>
      <c r="C398" s="60"/>
      <c r="D398" s="60"/>
    </row>
    <row r="399" spans="2:4" ht="14.25" customHeight="1">
      <c r="B399" s="3"/>
      <c r="C399" s="60"/>
      <c r="D399" s="60"/>
    </row>
    <row r="400" spans="2:4" ht="14.25" customHeight="1">
      <c r="B400" s="3"/>
      <c r="C400" s="60"/>
      <c r="D400" s="60"/>
    </row>
    <row r="401" spans="2:4" ht="14.25" customHeight="1">
      <c r="B401" s="3"/>
      <c r="C401" s="60"/>
      <c r="D401" s="60"/>
    </row>
    <row r="402" spans="2:4" ht="14.25" customHeight="1">
      <c r="B402" s="3"/>
      <c r="C402" s="60"/>
      <c r="D402" s="60"/>
    </row>
    <row r="403" spans="2:4" ht="14.25" customHeight="1">
      <c r="B403" s="3"/>
      <c r="C403" s="60"/>
      <c r="D403" s="60"/>
    </row>
    <row r="404" spans="2:4" ht="14.25" customHeight="1">
      <c r="B404" s="3"/>
      <c r="C404" s="60"/>
      <c r="D404" s="60"/>
    </row>
    <row r="405" spans="2:4" ht="14.25" customHeight="1">
      <c r="B405" s="3"/>
      <c r="C405" s="60"/>
      <c r="D405" s="60"/>
    </row>
    <row r="406" spans="2:4" ht="14.25" customHeight="1">
      <c r="B406" s="3"/>
      <c r="C406" s="60"/>
      <c r="D406" s="60"/>
    </row>
    <row r="407" spans="2:4" ht="14.25" customHeight="1">
      <c r="B407" s="3"/>
      <c r="C407" s="60"/>
      <c r="D407" s="60"/>
    </row>
    <row r="408" spans="2:4" ht="14.25" customHeight="1">
      <c r="B408" s="3"/>
      <c r="C408" s="60"/>
      <c r="D408" s="60"/>
    </row>
    <row r="409" spans="2:4" ht="14.25" customHeight="1">
      <c r="B409" s="3"/>
      <c r="C409" s="60"/>
      <c r="D409" s="60"/>
    </row>
    <row r="410" spans="2:4" ht="14.25" customHeight="1">
      <c r="B410" s="3"/>
      <c r="C410" s="60"/>
      <c r="D410" s="60"/>
    </row>
    <row r="411" spans="2:4" ht="14.25" customHeight="1">
      <c r="B411" s="3"/>
      <c r="C411" s="60"/>
      <c r="D411" s="60"/>
    </row>
    <row r="412" spans="2:4" ht="14.25" customHeight="1">
      <c r="B412" s="3"/>
      <c r="C412" s="60"/>
      <c r="D412" s="60"/>
    </row>
    <row r="413" spans="2:4" ht="14.25" customHeight="1">
      <c r="B413" s="3"/>
      <c r="C413" s="60"/>
      <c r="D413" s="60"/>
    </row>
    <row r="414" spans="2:4" ht="14.25" customHeight="1">
      <c r="B414" s="3"/>
      <c r="C414" s="60"/>
      <c r="D414" s="60"/>
    </row>
    <row r="415" spans="2:4" ht="14.25" customHeight="1">
      <c r="B415" s="3"/>
      <c r="C415" s="60"/>
      <c r="D415" s="60"/>
    </row>
    <row r="416" spans="2:4" ht="14.25" customHeight="1">
      <c r="B416" s="3"/>
      <c r="C416" s="60"/>
      <c r="D416" s="60"/>
    </row>
    <row r="417" spans="2:4" ht="14.25" customHeight="1">
      <c r="B417" s="3"/>
      <c r="C417" s="60"/>
      <c r="D417" s="60"/>
    </row>
    <row r="418" spans="2:4" ht="14.25" customHeight="1">
      <c r="B418" s="3"/>
      <c r="C418" s="60"/>
      <c r="D418" s="60"/>
    </row>
    <row r="419" spans="2:4" ht="14.25" customHeight="1">
      <c r="B419" s="3"/>
      <c r="C419" s="60"/>
      <c r="D419" s="60"/>
    </row>
    <row r="420" spans="2:4" ht="14.25" customHeight="1">
      <c r="B420" s="3"/>
      <c r="C420" s="60"/>
      <c r="D420" s="60"/>
    </row>
    <row r="421" spans="2:4" ht="14.25" customHeight="1">
      <c r="B421" s="3"/>
      <c r="C421" s="60"/>
      <c r="D421" s="60"/>
    </row>
    <row r="422" spans="2:4" ht="14.25" customHeight="1">
      <c r="B422" s="3"/>
      <c r="C422" s="60"/>
      <c r="D422" s="60"/>
    </row>
    <row r="423" spans="2:4" ht="14.25" customHeight="1">
      <c r="B423" s="3"/>
      <c r="C423" s="60"/>
      <c r="D423" s="60"/>
    </row>
    <row r="424" spans="2:4" ht="14.25" customHeight="1">
      <c r="B424" s="3"/>
      <c r="C424" s="60"/>
      <c r="D424" s="60"/>
    </row>
    <row r="425" spans="2:4" ht="14.25" customHeight="1">
      <c r="B425" s="3"/>
      <c r="C425" s="60"/>
      <c r="D425" s="60"/>
    </row>
    <row r="426" spans="2:4" ht="14.25" customHeight="1">
      <c r="B426" s="3"/>
      <c r="C426" s="60"/>
      <c r="D426" s="60"/>
    </row>
    <row r="427" spans="2:4" ht="14.25" customHeight="1">
      <c r="B427" s="3"/>
      <c r="C427" s="60"/>
      <c r="D427" s="60"/>
    </row>
    <row r="428" spans="2:4" ht="14.25" customHeight="1">
      <c r="B428" s="3"/>
      <c r="C428" s="60"/>
      <c r="D428" s="60"/>
    </row>
    <row r="429" spans="2:4" ht="14.25" customHeight="1">
      <c r="B429" s="3"/>
      <c r="C429" s="60"/>
      <c r="D429" s="60"/>
    </row>
    <row r="430" spans="2:4" ht="14.25" customHeight="1">
      <c r="B430" s="3"/>
      <c r="C430" s="60"/>
      <c r="D430" s="60"/>
    </row>
    <row r="431" spans="2:4" ht="14.25" customHeight="1">
      <c r="B431" s="3"/>
      <c r="C431" s="60"/>
      <c r="D431" s="60"/>
    </row>
    <row r="432" spans="2:4" ht="14.25" customHeight="1">
      <c r="B432" s="3"/>
      <c r="C432" s="60"/>
      <c r="D432" s="60"/>
    </row>
    <row r="433" spans="2:4" ht="14.25" customHeight="1">
      <c r="B433" s="3"/>
      <c r="C433" s="60"/>
      <c r="D433" s="60"/>
    </row>
    <row r="434" spans="2:4" ht="14.25" customHeight="1">
      <c r="B434" s="3"/>
      <c r="C434" s="60"/>
      <c r="D434" s="60"/>
    </row>
    <row r="435" spans="2:4" ht="14.25" customHeight="1">
      <c r="B435" s="3"/>
      <c r="C435" s="60"/>
      <c r="D435" s="60"/>
    </row>
    <row r="436" spans="2:4" ht="14.25" customHeight="1">
      <c r="B436" s="3"/>
      <c r="C436" s="60"/>
      <c r="D436" s="60"/>
    </row>
    <row r="437" spans="2:4" ht="14.25" customHeight="1">
      <c r="B437" s="3"/>
      <c r="C437" s="60"/>
      <c r="D437" s="60"/>
    </row>
    <row r="438" spans="2:4" ht="14.25" customHeight="1">
      <c r="B438" s="3"/>
      <c r="C438" s="60"/>
      <c r="D438" s="60"/>
    </row>
    <row r="439" spans="2:4" ht="14.25" customHeight="1">
      <c r="B439" s="3"/>
      <c r="C439" s="60"/>
      <c r="D439" s="60"/>
    </row>
    <row r="440" spans="2:4" ht="14.25" customHeight="1">
      <c r="B440" s="3"/>
      <c r="C440" s="60"/>
      <c r="D440" s="60"/>
    </row>
    <row r="441" spans="2:4" ht="14.25" customHeight="1">
      <c r="B441" s="3"/>
      <c r="C441" s="60"/>
      <c r="D441" s="60"/>
    </row>
    <row r="442" spans="2:4" ht="14.25" customHeight="1">
      <c r="B442" s="3"/>
      <c r="C442" s="60"/>
      <c r="D442" s="60"/>
    </row>
    <row r="443" spans="2:4" ht="14.25" customHeight="1">
      <c r="B443" s="3"/>
      <c r="C443" s="60"/>
      <c r="D443" s="60"/>
    </row>
    <row r="444" spans="2:4" ht="14.25" customHeight="1">
      <c r="B444" s="3"/>
      <c r="C444" s="60"/>
      <c r="D444" s="60"/>
    </row>
    <row r="445" spans="2:4" ht="14.25" customHeight="1">
      <c r="B445" s="3"/>
      <c r="C445" s="60"/>
      <c r="D445" s="60"/>
    </row>
    <row r="446" spans="2:4" ht="14.25" customHeight="1">
      <c r="B446" s="3"/>
      <c r="C446" s="60"/>
      <c r="D446" s="60"/>
    </row>
    <row r="447" spans="2:4" ht="14.25" customHeight="1">
      <c r="B447" s="3"/>
      <c r="C447" s="60"/>
      <c r="D447" s="60"/>
    </row>
    <row r="448" spans="2:4" ht="14.25" customHeight="1">
      <c r="B448" s="3"/>
      <c r="C448" s="60"/>
      <c r="D448" s="60"/>
    </row>
    <row r="449" spans="2:4" ht="14.25" customHeight="1">
      <c r="B449" s="3"/>
      <c r="C449" s="60"/>
      <c r="D449" s="60"/>
    </row>
    <row r="450" spans="2:4" ht="14.25" customHeight="1">
      <c r="B450" s="3"/>
      <c r="C450" s="60"/>
      <c r="D450" s="60"/>
    </row>
    <row r="451" spans="2:4" ht="14.25" customHeight="1">
      <c r="B451" s="3"/>
      <c r="C451" s="60"/>
      <c r="D451" s="60"/>
    </row>
    <row r="452" spans="2:4" ht="14.25" customHeight="1">
      <c r="B452" s="3"/>
      <c r="C452" s="60"/>
      <c r="D452" s="60"/>
    </row>
    <row r="453" spans="2:4" ht="14.25" customHeight="1">
      <c r="B453" s="3"/>
      <c r="C453" s="60"/>
      <c r="D453" s="60"/>
    </row>
    <row r="454" spans="2:4" ht="14.25" customHeight="1">
      <c r="B454" s="3"/>
      <c r="C454" s="60"/>
      <c r="D454" s="60"/>
    </row>
    <row r="455" spans="2:4" ht="14.25" customHeight="1">
      <c r="B455" s="3"/>
      <c r="C455" s="60"/>
      <c r="D455" s="60"/>
    </row>
    <row r="456" spans="2:4" ht="14.25" customHeight="1">
      <c r="B456" s="3"/>
      <c r="C456" s="60"/>
      <c r="D456" s="60"/>
    </row>
    <row r="457" spans="2:4" ht="14.25" customHeight="1">
      <c r="B457" s="3"/>
      <c r="C457" s="60"/>
      <c r="D457" s="60"/>
    </row>
    <row r="458" spans="2:4" ht="14.25" customHeight="1">
      <c r="B458" s="3"/>
      <c r="C458" s="60"/>
      <c r="D458" s="60"/>
    </row>
    <row r="459" spans="2:4" ht="14.25" customHeight="1">
      <c r="B459" s="3"/>
      <c r="C459" s="60"/>
      <c r="D459" s="60"/>
    </row>
    <row r="460" spans="2:4" ht="14.25" customHeight="1">
      <c r="B460" s="3"/>
      <c r="C460" s="60"/>
      <c r="D460" s="60"/>
    </row>
    <row r="461" spans="2:4" ht="14.25" customHeight="1">
      <c r="B461" s="3"/>
      <c r="C461" s="60"/>
      <c r="D461" s="60"/>
    </row>
    <row r="462" spans="2:4" ht="14.25" customHeight="1">
      <c r="B462" s="3"/>
      <c r="C462" s="60"/>
      <c r="D462" s="60"/>
    </row>
    <row r="463" spans="2:4" ht="14.25" customHeight="1">
      <c r="B463" s="3"/>
      <c r="C463" s="60"/>
      <c r="D463" s="60"/>
    </row>
    <row r="464" spans="2:4" ht="14.25" customHeight="1">
      <c r="B464" s="3"/>
      <c r="C464" s="60"/>
      <c r="D464" s="60"/>
    </row>
    <row r="465" spans="2:4" ht="14.25" customHeight="1">
      <c r="B465" s="3"/>
      <c r="C465" s="60"/>
      <c r="D465" s="60"/>
    </row>
    <row r="466" spans="2:4" ht="14.25" customHeight="1">
      <c r="B466" s="3"/>
      <c r="C466" s="60"/>
      <c r="D466" s="60"/>
    </row>
    <row r="467" spans="2:4" ht="14.25" customHeight="1">
      <c r="B467" s="3"/>
      <c r="C467" s="60"/>
      <c r="D467" s="60"/>
    </row>
    <row r="468" spans="2:4" ht="14.25" customHeight="1">
      <c r="B468" s="3"/>
      <c r="C468" s="60"/>
      <c r="D468" s="60"/>
    </row>
    <row r="469" spans="2:4" ht="14.25" customHeight="1">
      <c r="B469" s="3"/>
      <c r="C469" s="60"/>
      <c r="D469" s="60"/>
    </row>
    <row r="470" spans="2:4" ht="14.25" customHeight="1">
      <c r="B470" s="3"/>
      <c r="C470" s="60"/>
      <c r="D470" s="60"/>
    </row>
    <row r="471" spans="2:4" ht="14.25" customHeight="1">
      <c r="B471" s="3"/>
      <c r="C471" s="60"/>
      <c r="D471" s="60"/>
    </row>
    <row r="472" spans="2:4" ht="14.25" customHeight="1">
      <c r="B472" s="3"/>
      <c r="C472" s="60"/>
      <c r="D472" s="60"/>
    </row>
    <row r="473" spans="2:4" ht="14.25" customHeight="1">
      <c r="B473" s="3"/>
      <c r="C473" s="60"/>
      <c r="D473" s="60"/>
    </row>
    <row r="474" spans="2:4" ht="14.25" customHeight="1">
      <c r="B474" s="3"/>
      <c r="C474" s="60"/>
      <c r="D474" s="60"/>
    </row>
    <row r="475" spans="2:4" ht="14.25" customHeight="1">
      <c r="B475" s="3"/>
      <c r="C475" s="60"/>
      <c r="D475" s="60"/>
    </row>
    <row r="476" spans="2:4" ht="14.25" customHeight="1">
      <c r="B476" s="3"/>
      <c r="C476" s="60"/>
      <c r="D476" s="60"/>
    </row>
    <row r="477" spans="2:4" ht="14.25" customHeight="1">
      <c r="B477" s="3"/>
      <c r="C477" s="60"/>
      <c r="D477" s="60"/>
    </row>
    <row r="478" spans="2:4" ht="14.25" customHeight="1">
      <c r="B478" s="3"/>
      <c r="C478" s="60"/>
      <c r="D478" s="60"/>
    </row>
    <row r="479" spans="2:4" ht="14.25" customHeight="1">
      <c r="B479" s="3"/>
      <c r="C479" s="60"/>
      <c r="D479" s="60"/>
    </row>
    <row r="480" spans="2:4" ht="14.25" customHeight="1">
      <c r="B480" s="3"/>
      <c r="C480" s="60"/>
      <c r="D480" s="60"/>
    </row>
    <row r="481" spans="2:4" ht="14.25" customHeight="1">
      <c r="B481" s="3"/>
      <c r="C481" s="60"/>
      <c r="D481" s="60"/>
    </row>
    <row r="482" spans="2:4" ht="14.25" customHeight="1">
      <c r="B482" s="3"/>
      <c r="C482" s="60"/>
      <c r="D482" s="60"/>
    </row>
    <row r="483" spans="2:4" ht="14.25" customHeight="1">
      <c r="B483" s="3"/>
      <c r="C483" s="60"/>
      <c r="D483" s="60"/>
    </row>
    <row r="484" spans="2:4" ht="14.25" customHeight="1">
      <c r="B484" s="3"/>
      <c r="C484" s="60"/>
      <c r="D484" s="60"/>
    </row>
    <row r="485" spans="2:4" ht="14.25" customHeight="1">
      <c r="B485" s="3"/>
      <c r="C485" s="60"/>
      <c r="D485" s="60"/>
    </row>
    <row r="486" spans="2:4" ht="14.25" customHeight="1">
      <c r="B486" s="3"/>
      <c r="C486" s="60"/>
      <c r="D486" s="60"/>
    </row>
    <row r="487" spans="2:4" ht="14.25" customHeight="1">
      <c r="B487" s="3"/>
      <c r="C487" s="60"/>
      <c r="D487" s="60"/>
    </row>
    <row r="488" spans="2:4" ht="14.25" customHeight="1">
      <c r="B488" s="3"/>
      <c r="C488" s="60"/>
      <c r="D488" s="60"/>
    </row>
    <row r="489" spans="2:4" ht="14.25" customHeight="1">
      <c r="B489" s="3"/>
      <c r="C489" s="60"/>
      <c r="D489" s="60"/>
    </row>
    <row r="490" spans="2:4" ht="14.25" customHeight="1">
      <c r="B490" s="3"/>
      <c r="C490" s="60"/>
      <c r="D490" s="60"/>
    </row>
    <row r="491" spans="2:4" ht="14.25" customHeight="1">
      <c r="B491" s="3"/>
      <c r="C491" s="60"/>
      <c r="D491" s="60"/>
    </row>
    <row r="492" spans="2:4" ht="14.25" customHeight="1">
      <c r="B492" s="3"/>
      <c r="C492" s="60"/>
      <c r="D492" s="60"/>
    </row>
    <row r="493" spans="2:4" ht="14.25" customHeight="1">
      <c r="B493" s="3"/>
      <c r="C493" s="60"/>
      <c r="D493" s="60"/>
    </row>
    <row r="494" spans="2:4" ht="14.25" customHeight="1">
      <c r="B494" s="3"/>
      <c r="C494" s="60"/>
      <c r="D494" s="60"/>
    </row>
    <row r="495" spans="2:4" ht="14.25" customHeight="1">
      <c r="B495" s="3"/>
      <c r="C495" s="60"/>
      <c r="D495" s="60"/>
    </row>
    <row r="496" spans="2:4" ht="14.25" customHeight="1">
      <c r="B496" s="3"/>
      <c r="C496" s="60"/>
      <c r="D496" s="60"/>
    </row>
    <row r="497" spans="2:4" ht="14.25" customHeight="1">
      <c r="B497" s="3"/>
      <c r="C497" s="60"/>
      <c r="D497" s="60"/>
    </row>
    <row r="498" spans="2:4" ht="14.25" customHeight="1">
      <c r="B498" s="3"/>
      <c r="C498" s="60"/>
      <c r="D498" s="60"/>
    </row>
    <row r="499" spans="2:4" ht="14.25" customHeight="1">
      <c r="B499" s="3"/>
      <c r="C499" s="60"/>
      <c r="D499" s="60"/>
    </row>
    <row r="500" spans="2:4" ht="14.25" customHeight="1">
      <c r="B500" s="3"/>
      <c r="C500" s="60"/>
      <c r="D500" s="60"/>
    </row>
    <row r="501" spans="2:4" ht="14.25" customHeight="1">
      <c r="B501" s="3"/>
      <c r="C501" s="60"/>
      <c r="D501" s="60"/>
    </row>
    <row r="502" spans="2:4" ht="14.25" customHeight="1">
      <c r="B502" s="3"/>
      <c r="C502" s="60"/>
      <c r="D502" s="60"/>
    </row>
    <row r="503" spans="2:4" ht="14.25" customHeight="1">
      <c r="B503" s="3"/>
      <c r="C503" s="60"/>
      <c r="D503" s="60"/>
    </row>
    <row r="504" spans="2:4" ht="14.25" customHeight="1">
      <c r="B504" s="3"/>
      <c r="C504" s="60"/>
      <c r="D504" s="60"/>
    </row>
    <row r="505" spans="2:4" ht="14.25" customHeight="1">
      <c r="B505" s="3"/>
      <c r="C505" s="60"/>
      <c r="D505" s="60"/>
    </row>
    <row r="506" spans="2:4" ht="14.25" customHeight="1">
      <c r="B506" s="3"/>
      <c r="C506" s="60"/>
      <c r="D506" s="60"/>
    </row>
    <row r="507" spans="2:4" ht="14.25" customHeight="1">
      <c r="B507" s="3"/>
      <c r="C507" s="60"/>
      <c r="D507" s="60"/>
    </row>
    <row r="508" spans="2:4" ht="14.25" customHeight="1">
      <c r="B508" s="3"/>
      <c r="C508" s="60"/>
      <c r="D508" s="60"/>
    </row>
    <row r="509" spans="2:4" ht="14.25" customHeight="1">
      <c r="B509" s="3"/>
      <c r="C509" s="60"/>
      <c r="D509" s="60"/>
    </row>
    <row r="510" spans="2:4" ht="14.25" customHeight="1">
      <c r="B510" s="3"/>
      <c r="C510" s="60"/>
      <c r="D510" s="60"/>
    </row>
    <row r="511" spans="2:4" ht="14.25" customHeight="1">
      <c r="B511" s="3"/>
      <c r="C511" s="60"/>
      <c r="D511" s="60"/>
    </row>
    <row r="512" spans="2:4" ht="14.25" customHeight="1">
      <c r="B512" s="3"/>
      <c r="C512" s="60"/>
      <c r="D512" s="60"/>
    </row>
    <row r="513" spans="2:4" ht="14.25" customHeight="1">
      <c r="B513" s="3"/>
      <c r="C513" s="60"/>
      <c r="D513" s="60"/>
    </row>
    <row r="514" spans="2:4" ht="14.25" customHeight="1">
      <c r="B514" s="3"/>
      <c r="C514" s="60"/>
      <c r="D514" s="60"/>
    </row>
    <row r="515" spans="2:4" ht="14.25" customHeight="1">
      <c r="B515" s="3"/>
      <c r="C515" s="60"/>
      <c r="D515" s="60"/>
    </row>
    <row r="516" spans="2:4" ht="14.25" customHeight="1">
      <c r="B516" s="3"/>
      <c r="C516" s="60"/>
      <c r="D516" s="60"/>
    </row>
    <row r="517" spans="2:4" ht="14.25" customHeight="1">
      <c r="B517" s="3"/>
      <c r="C517" s="60"/>
      <c r="D517" s="60"/>
    </row>
    <row r="518" spans="2:4" ht="14.25" customHeight="1">
      <c r="B518" s="3"/>
      <c r="C518" s="60"/>
      <c r="D518" s="60"/>
    </row>
    <row r="519" spans="2:4" ht="14.25" customHeight="1">
      <c r="B519" s="3"/>
      <c r="C519" s="60"/>
      <c r="D519" s="60"/>
    </row>
    <row r="520" spans="2:4" ht="14.25" customHeight="1">
      <c r="B520" s="3"/>
      <c r="C520" s="60"/>
      <c r="D520" s="60"/>
    </row>
    <row r="521" spans="2:4" ht="14.25" customHeight="1">
      <c r="B521" s="3"/>
      <c r="C521" s="60"/>
      <c r="D521" s="60"/>
    </row>
    <row r="522" spans="2:4" ht="14.25" customHeight="1">
      <c r="B522" s="3"/>
      <c r="C522" s="60"/>
      <c r="D522" s="60"/>
    </row>
    <row r="523" spans="2:4" ht="14.25" customHeight="1">
      <c r="B523" s="3"/>
      <c r="C523" s="60"/>
      <c r="D523" s="60"/>
    </row>
    <row r="524" spans="2:4" ht="14.25" customHeight="1">
      <c r="B524" s="3"/>
      <c r="C524" s="60"/>
      <c r="D524" s="60"/>
    </row>
    <row r="525" spans="2:4" ht="14.25" customHeight="1">
      <c r="B525" s="3"/>
      <c r="C525" s="60"/>
      <c r="D525" s="60"/>
    </row>
    <row r="526" spans="2:4" ht="14.25" customHeight="1">
      <c r="B526" s="3"/>
      <c r="C526" s="60"/>
      <c r="D526" s="60"/>
    </row>
    <row r="527" spans="2:4" ht="14.25" customHeight="1">
      <c r="B527" s="3"/>
      <c r="C527" s="60"/>
      <c r="D527" s="60"/>
    </row>
    <row r="528" spans="2:4" ht="14.25" customHeight="1">
      <c r="B528" s="3"/>
      <c r="C528" s="60"/>
      <c r="D528" s="60"/>
    </row>
    <row r="529" spans="2:4" ht="14.25" customHeight="1">
      <c r="B529" s="3"/>
      <c r="C529" s="60"/>
      <c r="D529" s="60"/>
    </row>
    <row r="530" spans="2:4" ht="14.25" customHeight="1">
      <c r="B530" s="3"/>
      <c r="C530" s="60"/>
      <c r="D530" s="60"/>
    </row>
    <row r="531" spans="2:4" ht="14.25" customHeight="1">
      <c r="B531" s="3"/>
      <c r="C531" s="60"/>
      <c r="D531" s="60"/>
    </row>
    <row r="532" spans="2:4" ht="14.25" customHeight="1">
      <c r="B532" s="3"/>
      <c r="C532" s="60"/>
      <c r="D532" s="60"/>
    </row>
    <row r="533" spans="2:4" ht="14.25" customHeight="1">
      <c r="B533" s="3"/>
      <c r="C533" s="60"/>
      <c r="D533" s="60"/>
    </row>
    <row r="534" spans="2:4" ht="14.25" customHeight="1">
      <c r="B534" s="3"/>
      <c r="C534" s="60"/>
      <c r="D534" s="60"/>
    </row>
    <row r="535" spans="2:4" ht="14.25" customHeight="1">
      <c r="B535" s="3"/>
      <c r="C535" s="60"/>
      <c r="D535" s="60"/>
    </row>
    <row r="536" spans="2:4" ht="14.25" customHeight="1">
      <c r="B536" s="3"/>
      <c r="C536" s="60"/>
      <c r="D536" s="60"/>
    </row>
    <row r="537" spans="2:4" ht="14.25" customHeight="1">
      <c r="B537" s="3"/>
      <c r="C537" s="60"/>
      <c r="D537" s="60"/>
    </row>
    <row r="538" spans="2:4" ht="14.25" customHeight="1">
      <c r="B538" s="3"/>
      <c r="C538" s="60"/>
      <c r="D538" s="60"/>
    </row>
    <row r="539" spans="2:4" ht="14.25" customHeight="1">
      <c r="B539" s="3"/>
      <c r="C539" s="60"/>
      <c r="D539" s="60"/>
    </row>
    <row r="540" spans="2:4" ht="14.25" customHeight="1">
      <c r="B540" s="3"/>
      <c r="C540" s="60"/>
      <c r="D540" s="60"/>
    </row>
    <row r="541" spans="2:4" ht="14.25" customHeight="1">
      <c r="B541" s="3"/>
      <c r="C541" s="60"/>
      <c r="D541" s="60"/>
    </row>
    <row r="542" spans="2:4" ht="14.25" customHeight="1">
      <c r="B542" s="3"/>
      <c r="C542" s="60"/>
      <c r="D542" s="60"/>
    </row>
    <row r="543" spans="2:4" ht="14.25" customHeight="1">
      <c r="B543" s="3"/>
      <c r="C543" s="60"/>
      <c r="D543" s="60"/>
    </row>
    <row r="544" spans="2:4" ht="14.25" customHeight="1">
      <c r="B544" s="3"/>
      <c r="C544" s="60"/>
      <c r="D544" s="60"/>
    </row>
    <row r="545" spans="2:4" ht="14.25" customHeight="1">
      <c r="B545" s="3"/>
      <c r="C545" s="60"/>
      <c r="D545" s="60"/>
    </row>
    <row r="546" spans="2:4" ht="14.25" customHeight="1">
      <c r="B546" s="3"/>
      <c r="C546" s="60"/>
      <c r="D546" s="60"/>
    </row>
    <row r="547" spans="2:4" ht="14.25" customHeight="1">
      <c r="B547" s="3"/>
      <c r="C547" s="60"/>
      <c r="D547" s="60"/>
    </row>
    <row r="548" spans="2:4" ht="14.25" customHeight="1">
      <c r="B548" s="3"/>
      <c r="C548" s="60"/>
      <c r="D548" s="60"/>
    </row>
    <row r="549" spans="2:4" ht="14.25" customHeight="1">
      <c r="B549" s="3"/>
      <c r="C549" s="60"/>
      <c r="D549" s="60"/>
    </row>
    <row r="550" spans="2:4" ht="14.25" customHeight="1">
      <c r="B550" s="3"/>
      <c r="C550" s="60"/>
      <c r="D550" s="60"/>
    </row>
    <row r="551" spans="2:4" ht="14.25" customHeight="1">
      <c r="B551" s="3"/>
      <c r="C551" s="60"/>
      <c r="D551" s="60"/>
    </row>
    <row r="552" spans="2:4" ht="14.25" customHeight="1">
      <c r="B552" s="3"/>
      <c r="C552" s="60"/>
      <c r="D552" s="60"/>
    </row>
    <row r="553" spans="2:4" ht="14.25" customHeight="1">
      <c r="B553" s="3"/>
      <c r="C553" s="60"/>
      <c r="D553" s="60"/>
    </row>
    <row r="554" spans="2:4" ht="14.25" customHeight="1">
      <c r="B554" s="3"/>
      <c r="C554" s="60"/>
      <c r="D554" s="60"/>
    </row>
    <row r="555" spans="2:4" ht="14.25" customHeight="1">
      <c r="B555" s="3"/>
      <c r="C555" s="60"/>
      <c r="D555" s="60"/>
    </row>
    <row r="556" spans="2:4" ht="14.25" customHeight="1">
      <c r="B556" s="3"/>
      <c r="C556" s="60"/>
      <c r="D556" s="60"/>
    </row>
    <row r="557" spans="2:4" ht="14.25" customHeight="1">
      <c r="B557" s="3"/>
      <c r="C557" s="60"/>
      <c r="D557" s="60"/>
    </row>
    <row r="558" spans="2:4" ht="14.25" customHeight="1">
      <c r="B558" s="3"/>
      <c r="C558" s="60"/>
      <c r="D558" s="60"/>
    </row>
    <row r="559" spans="2:4" ht="14.25" customHeight="1">
      <c r="B559" s="3"/>
      <c r="C559" s="60"/>
      <c r="D559" s="60"/>
    </row>
    <row r="560" spans="2:4" ht="14.25" customHeight="1">
      <c r="B560" s="3"/>
      <c r="C560" s="60"/>
      <c r="D560" s="60"/>
    </row>
    <row r="561" spans="2:4" ht="14.25" customHeight="1">
      <c r="B561" s="3"/>
      <c r="C561" s="60"/>
      <c r="D561" s="60"/>
    </row>
    <row r="562" spans="2:4" ht="14.25" customHeight="1">
      <c r="B562" s="3"/>
      <c r="C562" s="60"/>
      <c r="D562" s="60"/>
    </row>
    <row r="563" spans="2:4" ht="14.25" customHeight="1">
      <c r="B563" s="3"/>
      <c r="C563" s="60"/>
      <c r="D563" s="60"/>
    </row>
    <row r="564" spans="2:4" ht="14.25" customHeight="1">
      <c r="B564" s="3"/>
      <c r="C564" s="60"/>
      <c r="D564" s="60"/>
    </row>
    <row r="565" spans="2:4" ht="14.25" customHeight="1">
      <c r="B565" s="3"/>
      <c r="C565" s="60"/>
      <c r="D565" s="60"/>
    </row>
    <row r="566" spans="2:4" ht="14.25" customHeight="1">
      <c r="B566" s="3"/>
      <c r="C566" s="60"/>
      <c r="D566" s="60"/>
    </row>
    <row r="567" spans="2:4" ht="14.25" customHeight="1">
      <c r="B567" s="3"/>
      <c r="C567" s="60"/>
      <c r="D567" s="60"/>
    </row>
    <row r="568" spans="2:4" ht="14.25" customHeight="1">
      <c r="B568" s="3"/>
      <c r="C568" s="60"/>
      <c r="D568" s="60"/>
    </row>
    <row r="569" spans="2:4" ht="14.25" customHeight="1">
      <c r="B569" s="3"/>
      <c r="C569" s="60"/>
      <c r="D569" s="60"/>
    </row>
    <row r="570" spans="2:4" ht="14.25" customHeight="1">
      <c r="B570" s="3"/>
      <c r="C570" s="60"/>
      <c r="D570" s="60"/>
    </row>
    <row r="571" spans="2:4" ht="14.25" customHeight="1">
      <c r="B571" s="3"/>
      <c r="C571" s="60"/>
      <c r="D571" s="60"/>
    </row>
    <row r="572" spans="2:4" ht="14.25" customHeight="1">
      <c r="B572" s="3"/>
      <c r="C572" s="60"/>
      <c r="D572" s="60"/>
    </row>
    <row r="573" spans="2:4" ht="14.25" customHeight="1">
      <c r="B573" s="3"/>
      <c r="C573" s="60"/>
      <c r="D573" s="60"/>
    </row>
    <row r="574" spans="2:4" ht="14.25" customHeight="1">
      <c r="B574" s="3"/>
      <c r="C574" s="60"/>
      <c r="D574" s="60"/>
    </row>
    <row r="575" spans="2:4" ht="14.25" customHeight="1">
      <c r="B575" s="3"/>
      <c r="C575" s="60"/>
      <c r="D575" s="60"/>
    </row>
    <row r="576" spans="2:4" ht="14.25" customHeight="1">
      <c r="B576" s="3"/>
      <c r="C576" s="60"/>
      <c r="D576" s="60"/>
    </row>
    <row r="577" spans="2:4" ht="14.25" customHeight="1">
      <c r="B577" s="3"/>
      <c r="C577" s="60"/>
      <c r="D577" s="60"/>
    </row>
    <row r="578" spans="2:4" ht="14.25" customHeight="1">
      <c r="B578" s="3"/>
      <c r="C578" s="60"/>
      <c r="D578" s="60"/>
    </row>
    <row r="579" spans="2:4" ht="14.25" customHeight="1">
      <c r="B579" s="3"/>
      <c r="C579" s="60"/>
      <c r="D579" s="60"/>
    </row>
    <row r="580" spans="2:4" ht="14.25" customHeight="1">
      <c r="B580" s="3"/>
      <c r="C580" s="60"/>
      <c r="D580" s="60"/>
    </row>
    <row r="581" spans="2:4" ht="14.25" customHeight="1">
      <c r="B581" s="3"/>
      <c r="C581" s="60"/>
      <c r="D581" s="60"/>
    </row>
    <row r="582" spans="2:4" ht="14.25" customHeight="1">
      <c r="B582" s="3"/>
      <c r="C582" s="60"/>
      <c r="D582" s="60"/>
    </row>
    <row r="583" spans="2:4" ht="14.25" customHeight="1">
      <c r="B583" s="3"/>
      <c r="C583" s="60"/>
      <c r="D583" s="60"/>
    </row>
    <row r="584" spans="2:4" ht="14.25" customHeight="1">
      <c r="B584" s="3"/>
      <c r="C584" s="60"/>
      <c r="D584" s="60"/>
    </row>
    <row r="585" spans="2:4" ht="14.25" customHeight="1">
      <c r="B585" s="3"/>
      <c r="C585" s="60"/>
      <c r="D585" s="60"/>
    </row>
    <row r="586" spans="2:4" ht="14.25" customHeight="1">
      <c r="B586" s="3"/>
      <c r="C586" s="60"/>
      <c r="D586" s="60"/>
    </row>
    <row r="587" spans="2:4" ht="14.25" customHeight="1">
      <c r="B587" s="3"/>
      <c r="C587" s="60"/>
      <c r="D587" s="60"/>
    </row>
    <row r="588" spans="2:4" ht="14.25" customHeight="1">
      <c r="B588" s="3"/>
      <c r="C588" s="60"/>
      <c r="D588" s="60"/>
    </row>
    <row r="589" spans="2:4" ht="14.25" customHeight="1">
      <c r="B589" s="3"/>
      <c r="C589" s="60"/>
      <c r="D589" s="60"/>
    </row>
    <row r="590" spans="2:4" ht="14.25" customHeight="1">
      <c r="B590" s="3"/>
      <c r="C590" s="60"/>
      <c r="D590" s="60"/>
    </row>
    <row r="591" spans="2:4" ht="14.25" customHeight="1">
      <c r="B591" s="3"/>
      <c r="C591" s="60"/>
      <c r="D591" s="60"/>
    </row>
    <row r="592" spans="2:4" ht="14.25" customHeight="1">
      <c r="B592" s="3"/>
      <c r="C592" s="60"/>
      <c r="D592" s="60"/>
    </row>
    <row r="593" spans="2:4" ht="14.25" customHeight="1">
      <c r="B593" s="3"/>
      <c r="C593" s="60"/>
      <c r="D593" s="60"/>
    </row>
    <row r="594" spans="2:4" ht="14.25" customHeight="1">
      <c r="B594" s="3"/>
      <c r="C594" s="60"/>
      <c r="D594" s="60"/>
    </row>
    <row r="595" spans="2:4" ht="14.25" customHeight="1">
      <c r="B595" s="3"/>
      <c r="C595" s="60"/>
      <c r="D595" s="60"/>
    </row>
    <row r="596" spans="2:4" ht="14.25" customHeight="1">
      <c r="B596" s="3"/>
      <c r="C596" s="60"/>
      <c r="D596" s="60"/>
    </row>
    <row r="597" spans="2:4" ht="14.25" customHeight="1">
      <c r="B597" s="3"/>
      <c r="C597" s="60"/>
      <c r="D597" s="60"/>
    </row>
    <row r="598" spans="2:4" ht="14.25" customHeight="1">
      <c r="B598" s="3"/>
      <c r="C598" s="60"/>
      <c r="D598" s="60"/>
    </row>
    <row r="599" spans="2:4" ht="14.25" customHeight="1">
      <c r="B599" s="3"/>
      <c r="C599" s="60"/>
      <c r="D599" s="60"/>
    </row>
    <row r="600" spans="2:4" ht="14.25" customHeight="1">
      <c r="B600" s="3"/>
      <c r="C600" s="60"/>
      <c r="D600" s="60"/>
    </row>
    <row r="601" spans="2:4" ht="14.25" customHeight="1">
      <c r="B601" s="3"/>
      <c r="C601" s="60"/>
      <c r="D601" s="60"/>
    </row>
    <row r="602" spans="2:4" ht="14.25" customHeight="1">
      <c r="B602" s="3"/>
      <c r="C602" s="60"/>
      <c r="D602" s="60"/>
    </row>
    <row r="603" spans="2:4" ht="14.25" customHeight="1">
      <c r="B603" s="3"/>
      <c r="C603" s="60"/>
      <c r="D603" s="60"/>
    </row>
    <row r="604" spans="2:4" ht="14.25" customHeight="1">
      <c r="B604" s="3"/>
      <c r="C604" s="60"/>
      <c r="D604" s="60"/>
    </row>
    <row r="605" spans="2:4" ht="14.25" customHeight="1">
      <c r="B605" s="3"/>
      <c r="C605" s="60"/>
      <c r="D605" s="60"/>
    </row>
    <row r="606" spans="2:4" ht="14.25" customHeight="1">
      <c r="B606" s="3"/>
      <c r="C606" s="60"/>
      <c r="D606" s="60"/>
    </row>
    <row r="607" spans="2:4" ht="14.25" customHeight="1">
      <c r="B607" s="3"/>
      <c r="C607" s="60"/>
      <c r="D607" s="60"/>
    </row>
    <row r="608" spans="2:4" ht="14.25" customHeight="1">
      <c r="B608" s="3"/>
      <c r="C608" s="60"/>
      <c r="D608" s="60"/>
    </row>
    <row r="609" spans="2:4" ht="14.25" customHeight="1">
      <c r="B609" s="3"/>
      <c r="C609" s="60"/>
      <c r="D609" s="60"/>
    </row>
    <row r="610" spans="2:4" ht="14.25" customHeight="1">
      <c r="B610" s="3"/>
      <c r="C610" s="60"/>
      <c r="D610" s="60"/>
    </row>
    <row r="611" spans="2:4" ht="14.25" customHeight="1">
      <c r="B611" s="3"/>
      <c r="C611" s="60"/>
      <c r="D611" s="60"/>
    </row>
    <row r="612" spans="2:4" ht="14.25" customHeight="1">
      <c r="B612" s="3"/>
      <c r="C612" s="60"/>
      <c r="D612" s="60"/>
    </row>
    <row r="613" spans="2:4" ht="14.25" customHeight="1">
      <c r="B613" s="3"/>
      <c r="C613" s="60"/>
      <c r="D613" s="60"/>
    </row>
    <row r="614" spans="2:4" ht="14.25" customHeight="1">
      <c r="B614" s="3"/>
      <c r="C614" s="60"/>
      <c r="D614" s="60"/>
    </row>
    <row r="615" spans="2:4" ht="14.25" customHeight="1">
      <c r="B615" s="3"/>
      <c r="C615" s="60"/>
      <c r="D615" s="60"/>
    </row>
    <row r="616" spans="2:4" ht="14.25" customHeight="1">
      <c r="B616" s="3"/>
      <c r="C616" s="60"/>
      <c r="D616" s="60"/>
    </row>
    <row r="617" spans="2:4" ht="14.25" customHeight="1">
      <c r="B617" s="3"/>
      <c r="C617" s="60"/>
      <c r="D617" s="60"/>
    </row>
    <row r="618" spans="2:4" ht="14.25" customHeight="1">
      <c r="B618" s="3"/>
      <c r="C618" s="60"/>
      <c r="D618" s="60"/>
    </row>
    <row r="619" spans="2:4" ht="14.25" customHeight="1">
      <c r="B619" s="3"/>
      <c r="C619" s="60"/>
      <c r="D619" s="60"/>
    </row>
    <row r="620" spans="2:4" ht="14.25" customHeight="1">
      <c r="B620" s="3"/>
      <c r="C620" s="60"/>
      <c r="D620" s="60"/>
    </row>
    <row r="621" spans="2:4" ht="14.25" customHeight="1">
      <c r="B621" s="3"/>
      <c r="C621" s="60"/>
      <c r="D621" s="60"/>
    </row>
    <row r="622" spans="2:4" ht="14.25" customHeight="1">
      <c r="B622" s="3"/>
      <c r="C622" s="60"/>
      <c r="D622" s="60"/>
    </row>
    <row r="623" spans="2:4" ht="14.25" customHeight="1">
      <c r="B623" s="3"/>
      <c r="C623" s="60"/>
      <c r="D623" s="60"/>
    </row>
    <row r="624" spans="2:4" ht="14.25" customHeight="1">
      <c r="B624" s="3"/>
      <c r="C624" s="60"/>
      <c r="D624" s="60"/>
    </row>
    <row r="625" spans="2:4" ht="14.25" customHeight="1">
      <c r="B625" s="3"/>
      <c r="C625" s="60"/>
      <c r="D625" s="60"/>
    </row>
    <row r="626" spans="2:4" ht="14.25" customHeight="1">
      <c r="B626" s="3"/>
      <c r="C626" s="60"/>
      <c r="D626" s="60"/>
    </row>
    <row r="627" spans="2:4" ht="14.25" customHeight="1">
      <c r="B627" s="3"/>
      <c r="C627" s="60"/>
      <c r="D627" s="60"/>
    </row>
    <row r="628" spans="2:4" ht="14.25" customHeight="1">
      <c r="B628" s="3"/>
      <c r="C628" s="60"/>
      <c r="D628" s="60"/>
    </row>
    <row r="629" spans="2:4" ht="14.25" customHeight="1">
      <c r="B629" s="3"/>
      <c r="C629" s="60"/>
      <c r="D629" s="60"/>
    </row>
    <row r="630" spans="2:4" ht="14.25" customHeight="1">
      <c r="B630" s="3"/>
      <c r="C630" s="60"/>
      <c r="D630" s="60"/>
    </row>
    <row r="631" spans="2:4" ht="14.25" customHeight="1">
      <c r="B631" s="3"/>
      <c r="C631" s="60"/>
      <c r="D631" s="60"/>
    </row>
    <row r="632" spans="2:4" ht="14.25" customHeight="1">
      <c r="B632" s="3"/>
      <c r="C632" s="60"/>
      <c r="D632" s="60"/>
    </row>
    <row r="633" spans="2:4" ht="14.25" customHeight="1">
      <c r="B633" s="3"/>
      <c r="C633" s="60"/>
      <c r="D633" s="60"/>
    </row>
    <row r="634" spans="2:4" ht="14.25" customHeight="1">
      <c r="B634" s="3"/>
      <c r="C634" s="60"/>
      <c r="D634" s="60"/>
    </row>
    <row r="635" spans="2:4" ht="14.25" customHeight="1">
      <c r="B635" s="3"/>
      <c r="C635" s="60"/>
      <c r="D635" s="60"/>
    </row>
    <row r="636" spans="2:4" ht="14.25" customHeight="1">
      <c r="B636" s="3"/>
      <c r="C636" s="60"/>
      <c r="D636" s="60"/>
    </row>
    <row r="637" spans="2:4" ht="14.25" customHeight="1">
      <c r="B637" s="3"/>
      <c r="C637" s="60"/>
      <c r="D637" s="60"/>
    </row>
    <row r="638" spans="2:4" ht="14.25" customHeight="1">
      <c r="B638" s="3"/>
      <c r="C638" s="60"/>
      <c r="D638" s="60"/>
    </row>
    <row r="639" spans="2:4" ht="14.25" customHeight="1">
      <c r="B639" s="3"/>
      <c r="C639" s="60"/>
      <c r="D639" s="60"/>
    </row>
    <row r="640" spans="2:4" ht="14.25" customHeight="1">
      <c r="B640" s="3"/>
      <c r="C640" s="60"/>
      <c r="D640" s="60"/>
    </row>
    <row r="641" spans="2:4" ht="14.25" customHeight="1">
      <c r="B641" s="3"/>
      <c r="C641" s="60"/>
      <c r="D641" s="60"/>
    </row>
    <row r="642" spans="2:4" ht="14.25" customHeight="1">
      <c r="B642" s="3"/>
      <c r="C642" s="60"/>
      <c r="D642" s="60"/>
    </row>
    <row r="643" spans="2:4" ht="14.25" customHeight="1">
      <c r="B643" s="3"/>
      <c r="C643" s="60"/>
      <c r="D643" s="60"/>
    </row>
    <row r="644" spans="2:4" ht="14.25" customHeight="1">
      <c r="B644" s="3"/>
      <c r="C644" s="60"/>
      <c r="D644" s="60"/>
    </row>
    <row r="645" spans="2:4" ht="14.25" customHeight="1">
      <c r="B645" s="3"/>
      <c r="C645" s="60"/>
      <c r="D645" s="60"/>
    </row>
    <row r="646" spans="2:4" ht="14.25" customHeight="1">
      <c r="B646" s="3"/>
      <c r="C646" s="60"/>
      <c r="D646" s="60"/>
    </row>
    <row r="647" spans="2:4" ht="14.25" customHeight="1">
      <c r="B647" s="3"/>
      <c r="C647" s="60"/>
      <c r="D647" s="60"/>
    </row>
    <row r="648" spans="2:4" ht="14.25" customHeight="1">
      <c r="B648" s="3"/>
      <c r="C648" s="60"/>
      <c r="D648" s="60"/>
    </row>
    <row r="649" spans="2:4" ht="14.25" customHeight="1">
      <c r="B649" s="3"/>
      <c r="C649" s="60"/>
      <c r="D649" s="60"/>
    </row>
    <row r="650" spans="2:4" ht="14.25" customHeight="1">
      <c r="B650" s="3"/>
      <c r="C650" s="60"/>
      <c r="D650" s="60"/>
    </row>
    <row r="651" spans="2:4" ht="14.25" customHeight="1">
      <c r="B651" s="3"/>
      <c r="C651" s="60"/>
      <c r="D651" s="60"/>
    </row>
    <row r="652" spans="2:4" ht="14.25" customHeight="1">
      <c r="B652" s="3"/>
      <c r="C652" s="60"/>
      <c r="D652" s="60"/>
    </row>
    <row r="653" spans="2:4" ht="14.25" customHeight="1">
      <c r="B653" s="3"/>
      <c r="C653" s="60"/>
      <c r="D653" s="60"/>
    </row>
    <row r="654" spans="2:4" ht="14.25" customHeight="1">
      <c r="B654" s="3"/>
      <c r="C654" s="60"/>
      <c r="D654" s="60"/>
    </row>
    <row r="655" spans="2:4" ht="14.25" customHeight="1">
      <c r="B655" s="3"/>
      <c r="C655" s="60"/>
      <c r="D655" s="60"/>
    </row>
    <row r="656" spans="2:4" ht="14.25" customHeight="1">
      <c r="B656" s="3"/>
      <c r="C656" s="60"/>
      <c r="D656" s="60"/>
    </row>
    <row r="657" spans="2:4" ht="14.25" customHeight="1">
      <c r="B657" s="3"/>
      <c r="C657" s="60"/>
      <c r="D657" s="60"/>
    </row>
    <row r="658" spans="2:4" ht="14.25" customHeight="1">
      <c r="B658" s="3"/>
      <c r="C658" s="60"/>
      <c r="D658" s="60"/>
    </row>
    <row r="659" spans="2:4" ht="14.25" customHeight="1">
      <c r="B659" s="3"/>
      <c r="C659" s="60"/>
      <c r="D659" s="60"/>
    </row>
    <row r="660" spans="2:4" ht="14.25" customHeight="1">
      <c r="B660" s="3"/>
      <c r="C660" s="60"/>
      <c r="D660" s="60"/>
    </row>
    <row r="661" spans="2:4" ht="14.25" customHeight="1">
      <c r="B661" s="3"/>
      <c r="C661" s="60"/>
      <c r="D661" s="60"/>
    </row>
    <row r="662" spans="2:4" ht="14.25" customHeight="1">
      <c r="B662" s="3"/>
      <c r="C662" s="60"/>
      <c r="D662" s="60"/>
    </row>
    <row r="663" spans="2:4" ht="14.25" customHeight="1">
      <c r="B663" s="3"/>
      <c r="C663" s="60"/>
      <c r="D663" s="60"/>
    </row>
    <row r="664" spans="2:4" ht="14.25" customHeight="1">
      <c r="B664" s="3"/>
      <c r="C664" s="60"/>
      <c r="D664" s="60"/>
    </row>
    <row r="665" spans="2:4" ht="14.25" customHeight="1">
      <c r="B665" s="3"/>
      <c r="C665" s="60"/>
      <c r="D665" s="60"/>
    </row>
    <row r="666" spans="2:4" ht="14.25" customHeight="1">
      <c r="B666" s="3"/>
      <c r="C666" s="60"/>
      <c r="D666" s="60"/>
    </row>
    <row r="667" spans="2:4" ht="14.25" customHeight="1">
      <c r="B667" s="3"/>
      <c r="C667" s="60"/>
      <c r="D667" s="60"/>
    </row>
    <row r="668" spans="2:4" ht="14.25" customHeight="1">
      <c r="B668" s="3"/>
      <c r="C668" s="60"/>
      <c r="D668" s="60"/>
    </row>
    <row r="669" spans="2:4" ht="14.25" customHeight="1">
      <c r="B669" s="3"/>
      <c r="C669" s="60"/>
      <c r="D669" s="60"/>
    </row>
    <row r="670" spans="2:4" ht="14.25" customHeight="1">
      <c r="B670" s="3"/>
      <c r="C670" s="60"/>
      <c r="D670" s="60"/>
    </row>
    <row r="671" spans="2:4" ht="14.25" customHeight="1">
      <c r="B671" s="3"/>
      <c r="C671" s="60"/>
      <c r="D671" s="60"/>
    </row>
    <row r="672" spans="2:4" ht="14.25" customHeight="1">
      <c r="B672" s="3"/>
      <c r="C672" s="60"/>
      <c r="D672" s="60"/>
    </row>
    <row r="673" spans="2:4" ht="14.25" customHeight="1">
      <c r="B673" s="3"/>
      <c r="C673" s="60"/>
      <c r="D673" s="60"/>
    </row>
    <row r="674" spans="2:4" ht="14.25" customHeight="1">
      <c r="B674" s="3"/>
      <c r="C674" s="60"/>
      <c r="D674" s="60"/>
    </row>
    <row r="675" spans="2:4" ht="14.25" customHeight="1">
      <c r="B675" s="3"/>
      <c r="C675" s="60"/>
      <c r="D675" s="60"/>
    </row>
    <row r="676" spans="2:4" ht="14.25" customHeight="1">
      <c r="B676" s="3"/>
      <c r="C676" s="60"/>
      <c r="D676" s="60"/>
    </row>
    <row r="677" spans="2:4" ht="14.25" customHeight="1">
      <c r="B677" s="3"/>
      <c r="C677" s="60"/>
      <c r="D677" s="60"/>
    </row>
    <row r="678" spans="2:4" ht="14.25" customHeight="1">
      <c r="B678" s="3"/>
      <c r="C678" s="60"/>
      <c r="D678" s="60"/>
    </row>
    <row r="679" spans="2:4" ht="14.25" customHeight="1">
      <c r="B679" s="3"/>
      <c r="C679" s="60"/>
      <c r="D679" s="60"/>
    </row>
    <row r="680" spans="2:4" ht="14.25" customHeight="1">
      <c r="B680" s="3"/>
      <c r="C680" s="60"/>
      <c r="D680" s="60"/>
    </row>
    <row r="681" spans="2:4" ht="14.25" customHeight="1">
      <c r="B681" s="3"/>
      <c r="C681" s="60"/>
      <c r="D681" s="60"/>
    </row>
    <row r="682" spans="2:4" ht="14.25" customHeight="1">
      <c r="B682" s="3"/>
      <c r="C682" s="60"/>
      <c r="D682" s="60"/>
    </row>
    <row r="683" spans="2:4" ht="14.25" customHeight="1">
      <c r="B683" s="3"/>
      <c r="C683" s="60"/>
      <c r="D683" s="60"/>
    </row>
    <row r="684" spans="2:4" ht="14.25" customHeight="1">
      <c r="B684" s="3"/>
      <c r="C684" s="60"/>
      <c r="D684" s="60"/>
    </row>
    <row r="685" spans="2:4" ht="14.25" customHeight="1">
      <c r="B685" s="3"/>
      <c r="C685" s="60"/>
      <c r="D685" s="60"/>
    </row>
    <row r="686" spans="2:4" ht="14.25" customHeight="1">
      <c r="B686" s="3"/>
      <c r="C686" s="60"/>
      <c r="D686" s="60"/>
    </row>
    <row r="687" spans="2:4" ht="14.25" customHeight="1">
      <c r="B687" s="3"/>
      <c r="C687" s="60"/>
      <c r="D687" s="60"/>
    </row>
    <row r="688" spans="2:4" ht="14.25" customHeight="1">
      <c r="B688" s="3"/>
      <c r="C688" s="60"/>
      <c r="D688" s="60"/>
    </row>
    <row r="689" spans="2:4" ht="14.25" customHeight="1">
      <c r="B689" s="3"/>
      <c r="C689" s="60"/>
      <c r="D689" s="60"/>
    </row>
    <row r="690" spans="2:4" ht="14.25" customHeight="1">
      <c r="B690" s="3"/>
      <c r="C690" s="60"/>
      <c r="D690" s="60"/>
    </row>
    <row r="691" spans="2:4" ht="14.25" customHeight="1">
      <c r="B691" s="3"/>
      <c r="C691" s="60"/>
      <c r="D691" s="60"/>
    </row>
    <row r="692" spans="2:4" ht="14.25" customHeight="1">
      <c r="B692" s="3"/>
      <c r="C692" s="60"/>
      <c r="D692" s="60"/>
    </row>
    <row r="693" spans="2:4" ht="14.25" customHeight="1">
      <c r="B693" s="3"/>
      <c r="C693" s="60"/>
      <c r="D693" s="60"/>
    </row>
    <row r="694" spans="2:4" ht="14.25" customHeight="1">
      <c r="B694" s="3"/>
      <c r="C694" s="60"/>
      <c r="D694" s="60"/>
    </row>
    <row r="695" spans="2:4" ht="14.25" customHeight="1">
      <c r="B695" s="3"/>
      <c r="C695" s="60"/>
      <c r="D695" s="60"/>
    </row>
    <row r="696" spans="2:4" ht="14.25" customHeight="1">
      <c r="B696" s="3"/>
      <c r="C696" s="60"/>
      <c r="D696" s="60"/>
    </row>
    <row r="697" spans="2:4" ht="14.25" customHeight="1">
      <c r="B697" s="3"/>
      <c r="C697" s="60"/>
      <c r="D697" s="60"/>
    </row>
    <row r="698" spans="2:4" ht="14.25" customHeight="1">
      <c r="B698" s="3"/>
      <c r="C698" s="60"/>
      <c r="D698" s="60"/>
    </row>
    <row r="699" spans="2:4" ht="14.25" customHeight="1">
      <c r="B699" s="3"/>
      <c r="C699" s="60"/>
      <c r="D699" s="60"/>
    </row>
    <row r="700" spans="2:4" ht="14.25" customHeight="1">
      <c r="B700" s="3"/>
      <c r="C700" s="60"/>
      <c r="D700" s="60"/>
    </row>
    <row r="701" spans="2:4" ht="14.25" customHeight="1">
      <c r="B701" s="3"/>
      <c r="C701" s="60"/>
      <c r="D701" s="60"/>
    </row>
    <row r="702" spans="2:4" ht="14.25" customHeight="1">
      <c r="B702" s="3"/>
      <c r="C702" s="60"/>
      <c r="D702" s="60"/>
    </row>
    <row r="703" spans="2:4" ht="14.25" customHeight="1">
      <c r="B703" s="3"/>
      <c r="C703" s="60"/>
      <c r="D703" s="60"/>
    </row>
    <row r="704" spans="2:4" ht="14.25" customHeight="1">
      <c r="B704" s="3"/>
      <c r="C704" s="60"/>
      <c r="D704" s="60"/>
    </row>
    <row r="705" spans="2:4" ht="14.25" customHeight="1">
      <c r="B705" s="3"/>
      <c r="C705" s="60"/>
      <c r="D705" s="60"/>
    </row>
    <row r="706" spans="2:4" ht="14.25" customHeight="1">
      <c r="B706" s="3"/>
      <c r="C706" s="60"/>
      <c r="D706" s="60"/>
    </row>
    <row r="707" spans="2:4" ht="14.25" customHeight="1">
      <c r="B707" s="3"/>
      <c r="C707" s="60"/>
      <c r="D707" s="60"/>
    </row>
    <row r="708" spans="2:4" ht="14.25" customHeight="1">
      <c r="B708" s="3"/>
      <c r="C708" s="60"/>
      <c r="D708" s="60"/>
    </row>
    <row r="709" spans="2:4" ht="14.25" customHeight="1">
      <c r="B709" s="3"/>
      <c r="C709" s="60"/>
      <c r="D709" s="60"/>
    </row>
    <row r="710" spans="2:4" ht="14.25" customHeight="1">
      <c r="B710" s="3"/>
      <c r="C710" s="60"/>
      <c r="D710" s="60"/>
    </row>
    <row r="711" spans="2:4" ht="14.25" customHeight="1">
      <c r="B711" s="3"/>
      <c r="C711" s="60"/>
      <c r="D711" s="60"/>
    </row>
    <row r="712" spans="2:4" ht="14.25" customHeight="1">
      <c r="B712" s="3"/>
      <c r="C712" s="60"/>
      <c r="D712" s="60"/>
    </row>
    <row r="713" spans="2:4" ht="14.25" customHeight="1">
      <c r="B713" s="3"/>
      <c r="C713" s="60"/>
      <c r="D713" s="60"/>
    </row>
    <row r="714" spans="2:4" ht="14.25" customHeight="1">
      <c r="B714" s="3"/>
      <c r="C714" s="60"/>
      <c r="D714" s="60"/>
    </row>
    <row r="715" spans="2:4" ht="14.25" customHeight="1">
      <c r="B715" s="3"/>
      <c r="C715" s="60"/>
      <c r="D715" s="60"/>
    </row>
    <row r="716" spans="2:4" ht="14.25" customHeight="1">
      <c r="B716" s="3"/>
      <c r="C716" s="60"/>
      <c r="D716" s="60"/>
    </row>
    <row r="717" spans="2:4" ht="14.25" customHeight="1">
      <c r="B717" s="3"/>
      <c r="C717" s="60"/>
      <c r="D717" s="60"/>
    </row>
    <row r="718" spans="2:4" ht="14.25" customHeight="1">
      <c r="B718" s="3"/>
      <c r="C718" s="60"/>
      <c r="D718" s="60"/>
    </row>
    <row r="719" spans="2:4" ht="14.25" customHeight="1">
      <c r="B719" s="3"/>
      <c r="C719" s="60"/>
      <c r="D719" s="60"/>
    </row>
    <row r="720" spans="2:4" ht="14.25" customHeight="1">
      <c r="B720" s="3"/>
      <c r="C720" s="60"/>
      <c r="D720" s="60"/>
    </row>
    <row r="721" spans="2:4" ht="14.25" customHeight="1">
      <c r="B721" s="3"/>
      <c r="C721" s="60"/>
      <c r="D721" s="60"/>
    </row>
    <row r="722" spans="2:4" ht="14.25" customHeight="1">
      <c r="B722" s="3"/>
      <c r="C722" s="60"/>
      <c r="D722" s="60"/>
    </row>
    <row r="723" spans="2:4" ht="14.25" customHeight="1">
      <c r="B723" s="3"/>
      <c r="C723" s="60"/>
      <c r="D723" s="60"/>
    </row>
    <row r="724" spans="2:4" ht="14.25" customHeight="1">
      <c r="B724" s="3"/>
      <c r="C724" s="60"/>
      <c r="D724" s="60"/>
    </row>
    <row r="725" spans="2:4" ht="14.25" customHeight="1">
      <c r="B725" s="3"/>
      <c r="C725" s="60"/>
      <c r="D725" s="60"/>
    </row>
    <row r="726" spans="2:4" ht="14.25" customHeight="1">
      <c r="B726" s="3"/>
      <c r="C726" s="60"/>
      <c r="D726" s="60"/>
    </row>
    <row r="727" spans="2:4" ht="14.25" customHeight="1">
      <c r="B727" s="3"/>
      <c r="C727" s="60"/>
      <c r="D727" s="60"/>
    </row>
    <row r="728" spans="2:4" ht="14.25" customHeight="1">
      <c r="B728" s="3"/>
      <c r="C728" s="60"/>
      <c r="D728" s="60"/>
    </row>
    <row r="729" spans="2:4" ht="14.25" customHeight="1">
      <c r="B729" s="3"/>
      <c r="C729" s="60"/>
      <c r="D729" s="60"/>
    </row>
    <row r="730" spans="2:4" ht="14.25" customHeight="1">
      <c r="B730" s="3"/>
      <c r="C730" s="60"/>
      <c r="D730" s="60"/>
    </row>
    <row r="731" spans="2:4" ht="14.25" customHeight="1">
      <c r="B731" s="3"/>
      <c r="C731" s="60"/>
      <c r="D731" s="60"/>
    </row>
    <row r="732" spans="2:4" ht="14.25" customHeight="1">
      <c r="B732" s="3"/>
      <c r="C732" s="60"/>
      <c r="D732" s="60"/>
    </row>
    <row r="733" spans="2:4" ht="14.25" customHeight="1">
      <c r="B733" s="3"/>
      <c r="C733" s="60"/>
      <c r="D733" s="60"/>
    </row>
    <row r="734" spans="2:4" ht="14.25" customHeight="1">
      <c r="B734" s="3"/>
      <c r="C734" s="60"/>
      <c r="D734" s="60"/>
    </row>
    <row r="735" spans="2:4" ht="14.25" customHeight="1">
      <c r="B735" s="3"/>
      <c r="C735" s="60"/>
      <c r="D735" s="60"/>
    </row>
    <row r="736" spans="2:4" ht="14.25" customHeight="1">
      <c r="B736" s="3"/>
      <c r="C736" s="60"/>
      <c r="D736" s="60"/>
    </row>
    <row r="737" spans="2:4" ht="14.25" customHeight="1">
      <c r="B737" s="3"/>
      <c r="C737" s="60"/>
      <c r="D737" s="60"/>
    </row>
    <row r="738" spans="2:4" ht="14.25" customHeight="1">
      <c r="B738" s="3"/>
      <c r="C738" s="60"/>
      <c r="D738" s="60"/>
    </row>
    <row r="739" spans="2:4" ht="14.25" customHeight="1">
      <c r="B739" s="3"/>
      <c r="C739" s="60"/>
      <c r="D739" s="60"/>
    </row>
    <row r="740" spans="2:4" ht="14.25" customHeight="1">
      <c r="B740" s="3"/>
      <c r="C740" s="60"/>
      <c r="D740" s="60"/>
    </row>
    <row r="741" spans="2:4" ht="14.25" customHeight="1">
      <c r="B741" s="3"/>
      <c r="C741" s="60"/>
      <c r="D741" s="60"/>
    </row>
    <row r="742" spans="2:4" ht="14.25" customHeight="1">
      <c r="B742" s="3"/>
      <c r="C742" s="60"/>
      <c r="D742" s="60"/>
    </row>
    <row r="743" spans="2:4" ht="14.25" customHeight="1">
      <c r="B743" s="3"/>
      <c r="C743" s="60"/>
      <c r="D743" s="60"/>
    </row>
    <row r="744" spans="2:4" ht="14.25" customHeight="1">
      <c r="B744" s="3"/>
      <c r="C744" s="60"/>
      <c r="D744" s="60"/>
    </row>
    <row r="745" spans="2:4" ht="14.25" customHeight="1">
      <c r="B745" s="3"/>
      <c r="C745" s="60"/>
      <c r="D745" s="60"/>
    </row>
    <row r="746" spans="2:4" ht="14.25" customHeight="1">
      <c r="B746" s="3"/>
      <c r="C746" s="60"/>
      <c r="D746" s="60"/>
    </row>
    <row r="747" spans="2:4" ht="14.25" customHeight="1">
      <c r="B747" s="3"/>
      <c r="C747" s="60"/>
      <c r="D747" s="60"/>
    </row>
    <row r="748" spans="2:4" ht="14.25" customHeight="1">
      <c r="B748" s="3"/>
      <c r="C748" s="60"/>
      <c r="D748" s="60"/>
    </row>
    <row r="749" spans="2:4" ht="14.25" customHeight="1">
      <c r="B749" s="3"/>
      <c r="C749" s="60"/>
      <c r="D749" s="60"/>
    </row>
    <row r="750" spans="2:4" ht="14.25" customHeight="1">
      <c r="B750" s="3"/>
      <c r="C750" s="60"/>
      <c r="D750" s="60"/>
    </row>
    <row r="751" spans="2:4" ht="14.25" customHeight="1">
      <c r="B751" s="3"/>
      <c r="C751" s="60"/>
      <c r="D751" s="60"/>
    </row>
    <row r="752" spans="2:4" ht="14.25" customHeight="1">
      <c r="B752" s="3"/>
      <c r="C752" s="60"/>
      <c r="D752" s="60"/>
    </row>
    <row r="753" spans="2:4" ht="14.25" customHeight="1">
      <c r="B753" s="3"/>
      <c r="C753" s="60"/>
      <c r="D753" s="60"/>
    </row>
    <row r="754" spans="2:4" ht="14.25" customHeight="1">
      <c r="B754" s="3"/>
      <c r="C754" s="60"/>
      <c r="D754" s="60"/>
    </row>
    <row r="755" spans="2:4" ht="14.25" customHeight="1">
      <c r="B755" s="3"/>
      <c r="C755" s="60"/>
      <c r="D755" s="60"/>
    </row>
    <row r="756" spans="2:4" ht="14.25" customHeight="1">
      <c r="B756" s="3"/>
      <c r="C756" s="60"/>
      <c r="D756" s="60"/>
    </row>
    <row r="757" spans="2:4" ht="14.25" customHeight="1">
      <c r="B757" s="3"/>
      <c r="C757" s="60"/>
      <c r="D757" s="60"/>
    </row>
    <row r="758" spans="2:4" ht="14.25" customHeight="1">
      <c r="B758" s="3"/>
      <c r="C758" s="60"/>
      <c r="D758" s="60"/>
    </row>
    <row r="759" spans="2:4" ht="14.25" customHeight="1">
      <c r="B759" s="3"/>
      <c r="C759" s="60"/>
      <c r="D759" s="60"/>
    </row>
    <row r="760" spans="2:4" ht="14.25" customHeight="1">
      <c r="B760" s="3"/>
      <c r="C760" s="60"/>
      <c r="D760" s="60"/>
    </row>
    <row r="761" spans="2:4" ht="14.25" customHeight="1">
      <c r="B761" s="3"/>
      <c r="C761" s="60"/>
      <c r="D761" s="60"/>
    </row>
    <row r="762" spans="2:4" ht="14.25" customHeight="1">
      <c r="B762" s="3"/>
      <c r="C762" s="60"/>
      <c r="D762" s="60"/>
    </row>
    <row r="763" spans="2:4" ht="14.25" customHeight="1">
      <c r="B763" s="3"/>
      <c r="C763" s="60"/>
      <c r="D763" s="60"/>
    </row>
    <row r="764" spans="2:4" ht="14.25" customHeight="1">
      <c r="B764" s="3"/>
      <c r="C764" s="60"/>
      <c r="D764" s="60"/>
    </row>
    <row r="765" spans="2:4" ht="14.25" customHeight="1">
      <c r="B765" s="3"/>
      <c r="C765" s="60"/>
      <c r="D765" s="60"/>
    </row>
    <row r="766" spans="2:4" ht="14.25" customHeight="1">
      <c r="B766" s="3"/>
      <c r="C766" s="60"/>
      <c r="D766" s="60"/>
    </row>
    <row r="767" spans="2:4" ht="14.25" customHeight="1">
      <c r="B767" s="3"/>
      <c r="C767" s="60"/>
      <c r="D767" s="60"/>
    </row>
    <row r="768" spans="2:4" ht="14.25" customHeight="1">
      <c r="B768" s="3"/>
      <c r="C768" s="60"/>
      <c r="D768" s="60"/>
    </row>
    <row r="769" spans="2:4" ht="14.25" customHeight="1">
      <c r="B769" s="3"/>
      <c r="C769" s="60"/>
      <c r="D769" s="60"/>
    </row>
    <row r="770" spans="2:4" ht="14.25" customHeight="1">
      <c r="B770" s="3"/>
      <c r="C770" s="60"/>
      <c r="D770" s="60"/>
    </row>
    <row r="771" spans="2:4" ht="14.25" customHeight="1">
      <c r="B771" s="3"/>
      <c r="C771" s="60"/>
      <c r="D771" s="60"/>
    </row>
    <row r="772" spans="2:4" ht="14.25" customHeight="1">
      <c r="B772" s="3"/>
      <c r="C772" s="60"/>
      <c r="D772" s="60"/>
    </row>
    <row r="773" spans="2:4" ht="14.25" customHeight="1">
      <c r="B773" s="3"/>
      <c r="C773" s="60"/>
      <c r="D773" s="60"/>
    </row>
    <row r="774" spans="2:4" ht="14.25" customHeight="1">
      <c r="B774" s="3"/>
      <c r="C774" s="60"/>
      <c r="D774" s="60"/>
    </row>
    <row r="775" spans="2:4" ht="14.25" customHeight="1">
      <c r="B775" s="3"/>
      <c r="C775" s="60"/>
      <c r="D775" s="60"/>
    </row>
    <row r="776" spans="2:4" ht="14.25" customHeight="1">
      <c r="B776" s="3"/>
      <c r="C776" s="60"/>
      <c r="D776" s="60"/>
    </row>
    <row r="777" spans="2:4" ht="14.25" customHeight="1">
      <c r="B777" s="3"/>
      <c r="C777" s="60"/>
      <c r="D777" s="60"/>
    </row>
    <row r="778" spans="2:4" ht="14.25" customHeight="1">
      <c r="B778" s="3"/>
      <c r="C778" s="60"/>
      <c r="D778" s="60"/>
    </row>
    <row r="779" spans="2:4" ht="14.25" customHeight="1">
      <c r="B779" s="3"/>
      <c r="C779" s="60"/>
      <c r="D779" s="60"/>
    </row>
    <row r="780" spans="2:4" ht="14.25" customHeight="1">
      <c r="B780" s="3"/>
      <c r="C780" s="60"/>
      <c r="D780" s="60"/>
    </row>
    <row r="781" spans="2:4" ht="14.25" customHeight="1">
      <c r="B781" s="3"/>
      <c r="C781" s="60"/>
      <c r="D781" s="60"/>
    </row>
    <row r="782" spans="2:4" ht="14.25" customHeight="1">
      <c r="B782" s="3"/>
      <c r="C782" s="60"/>
      <c r="D782" s="60"/>
    </row>
    <row r="783" spans="2:4" ht="14.25" customHeight="1">
      <c r="B783" s="3"/>
      <c r="C783" s="60"/>
      <c r="D783" s="60"/>
    </row>
    <row r="784" spans="2:4" ht="14.25" customHeight="1">
      <c r="B784" s="3"/>
      <c r="C784" s="60"/>
      <c r="D784" s="60"/>
    </row>
    <row r="785" spans="2:4" ht="14.25" customHeight="1">
      <c r="B785" s="3"/>
      <c r="C785" s="60"/>
      <c r="D785" s="60"/>
    </row>
    <row r="786" spans="2:4" ht="14.25" customHeight="1">
      <c r="B786" s="3"/>
      <c r="C786" s="60"/>
      <c r="D786" s="60"/>
    </row>
    <row r="787" spans="2:4" ht="14.25" customHeight="1">
      <c r="B787" s="3"/>
      <c r="C787" s="60"/>
      <c r="D787" s="60"/>
    </row>
    <row r="788" spans="2:4" ht="14.25" customHeight="1">
      <c r="B788" s="3"/>
      <c r="C788" s="60"/>
      <c r="D788" s="60"/>
    </row>
    <row r="789" spans="2:4" ht="14.25" customHeight="1">
      <c r="B789" s="3"/>
      <c r="C789" s="60"/>
      <c r="D789" s="60"/>
    </row>
    <row r="790" spans="2:4" ht="14.25" customHeight="1">
      <c r="B790" s="3"/>
      <c r="C790" s="60"/>
      <c r="D790" s="60"/>
    </row>
    <row r="791" spans="2:4" ht="14.25" customHeight="1">
      <c r="B791" s="3"/>
      <c r="C791" s="60"/>
      <c r="D791" s="60"/>
    </row>
    <row r="792" spans="2:4" ht="14.25" customHeight="1">
      <c r="B792" s="3"/>
      <c r="C792" s="60"/>
      <c r="D792" s="60"/>
    </row>
    <row r="793" spans="2:4" ht="14.25" customHeight="1">
      <c r="B793" s="3"/>
      <c r="C793" s="60"/>
      <c r="D793" s="60"/>
    </row>
    <row r="794" spans="2:4" ht="14.25" customHeight="1">
      <c r="B794" s="3"/>
      <c r="C794" s="60"/>
      <c r="D794" s="60"/>
    </row>
    <row r="795" spans="2:4" ht="14.25" customHeight="1">
      <c r="B795" s="3"/>
      <c r="C795" s="60"/>
      <c r="D795" s="60"/>
    </row>
    <row r="796" spans="2:4" ht="14.25" customHeight="1">
      <c r="B796" s="3"/>
      <c r="C796" s="60"/>
      <c r="D796" s="60"/>
    </row>
    <row r="797" spans="2:4" ht="14.25" customHeight="1">
      <c r="B797" s="3"/>
      <c r="C797" s="60"/>
      <c r="D797" s="60"/>
    </row>
    <row r="798" spans="2:4" ht="14.25" customHeight="1">
      <c r="B798" s="3"/>
      <c r="C798" s="60"/>
      <c r="D798" s="60"/>
    </row>
    <row r="799" spans="2:4" ht="14.25" customHeight="1">
      <c r="B799" s="3"/>
      <c r="C799" s="60"/>
      <c r="D799" s="60"/>
    </row>
    <row r="800" spans="2:4" ht="14.25" customHeight="1">
      <c r="B800" s="3"/>
      <c r="C800" s="60"/>
      <c r="D800" s="60"/>
    </row>
    <row r="801" spans="2:4" ht="14.25" customHeight="1">
      <c r="B801" s="3"/>
      <c r="C801" s="60"/>
      <c r="D801" s="60"/>
    </row>
    <row r="802" spans="2:4" ht="14.25" customHeight="1">
      <c r="B802" s="3"/>
      <c r="C802" s="60"/>
      <c r="D802" s="60"/>
    </row>
    <row r="803" spans="2:4" ht="14.25" customHeight="1">
      <c r="B803" s="3"/>
      <c r="C803" s="60"/>
      <c r="D803" s="60"/>
    </row>
    <row r="804" spans="2:4" ht="14.25" customHeight="1">
      <c r="B804" s="3"/>
      <c r="C804" s="60"/>
      <c r="D804" s="60"/>
    </row>
    <row r="805" spans="2:4" ht="14.25" customHeight="1">
      <c r="B805" s="3"/>
      <c r="C805" s="60"/>
      <c r="D805" s="60"/>
    </row>
    <row r="806" spans="2:4" ht="14.25" customHeight="1">
      <c r="B806" s="3"/>
      <c r="C806" s="60"/>
      <c r="D806" s="60"/>
    </row>
    <row r="807" spans="2:4" ht="14.25" customHeight="1">
      <c r="B807" s="3"/>
      <c r="C807" s="60"/>
      <c r="D807" s="60"/>
    </row>
    <row r="808" spans="2:4" ht="14.25" customHeight="1">
      <c r="B808" s="3"/>
      <c r="C808" s="60"/>
      <c r="D808" s="60"/>
    </row>
    <row r="809" spans="2:4" ht="14.25" customHeight="1">
      <c r="B809" s="3"/>
      <c r="C809" s="60"/>
      <c r="D809" s="60"/>
    </row>
    <row r="810" spans="2:4" ht="14.25" customHeight="1">
      <c r="B810" s="3"/>
      <c r="C810" s="60"/>
      <c r="D810" s="60"/>
    </row>
    <row r="811" spans="2:4" ht="14.25" customHeight="1">
      <c r="B811" s="3"/>
      <c r="C811" s="60"/>
      <c r="D811" s="60"/>
    </row>
    <row r="812" spans="2:4" ht="14.25" customHeight="1">
      <c r="B812" s="3"/>
      <c r="C812" s="60"/>
      <c r="D812" s="60"/>
    </row>
    <row r="813" spans="2:4" ht="14.25" customHeight="1">
      <c r="B813" s="3"/>
      <c r="C813" s="60"/>
      <c r="D813" s="60"/>
    </row>
    <row r="814" spans="2:4" ht="14.25" customHeight="1">
      <c r="B814" s="3"/>
      <c r="C814" s="60"/>
      <c r="D814" s="60"/>
    </row>
    <row r="815" spans="2:4" ht="14.25" customHeight="1">
      <c r="B815" s="3"/>
      <c r="C815" s="60"/>
      <c r="D815" s="60"/>
    </row>
    <row r="816" spans="2:4" ht="14.25" customHeight="1">
      <c r="B816" s="3"/>
      <c r="C816" s="60"/>
      <c r="D816" s="60"/>
    </row>
    <row r="817" spans="2:4" ht="14.25" customHeight="1">
      <c r="B817" s="3"/>
      <c r="C817" s="60"/>
      <c r="D817" s="60"/>
    </row>
    <row r="818" spans="2:4" ht="14.25" customHeight="1">
      <c r="B818" s="3"/>
      <c r="C818" s="60"/>
      <c r="D818" s="60"/>
    </row>
    <row r="819" spans="2:4" ht="14.25" customHeight="1">
      <c r="B819" s="3"/>
      <c r="C819" s="60"/>
      <c r="D819" s="60"/>
    </row>
    <row r="820" spans="2:4" ht="14.25" customHeight="1">
      <c r="B820" s="3"/>
      <c r="C820" s="60"/>
      <c r="D820" s="60"/>
    </row>
    <row r="821" spans="2:4" ht="14.25" customHeight="1">
      <c r="B821" s="3"/>
      <c r="C821" s="60"/>
      <c r="D821" s="60"/>
    </row>
    <row r="822" spans="2:4" ht="14.25" customHeight="1">
      <c r="B822" s="3"/>
      <c r="C822" s="60"/>
      <c r="D822" s="60"/>
    </row>
    <row r="823" spans="2:4" ht="14.25" customHeight="1">
      <c r="B823" s="3"/>
      <c r="C823" s="60"/>
      <c r="D823" s="60"/>
    </row>
    <row r="824" spans="2:4" ht="14.25" customHeight="1">
      <c r="B824" s="3"/>
      <c r="C824" s="60"/>
      <c r="D824" s="60"/>
    </row>
    <row r="825" spans="2:4" ht="14.25" customHeight="1">
      <c r="B825" s="3"/>
      <c r="C825" s="60"/>
      <c r="D825" s="60"/>
    </row>
    <row r="826" spans="2:4" ht="14.25" customHeight="1">
      <c r="B826" s="3"/>
      <c r="C826" s="60"/>
      <c r="D826" s="60"/>
    </row>
    <row r="827" spans="2:4" ht="14.25" customHeight="1">
      <c r="B827" s="3"/>
      <c r="C827" s="60"/>
      <c r="D827" s="60"/>
    </row>
    <row r="828" spans="2:4" ht="14.25" customHeight="1">
      <c r="B828" s="3"/>
      <c r="C828" s="60"/>
      <c r="D828" s="60"/>
    </row>
    <row r="829" spans="2:4" ht="14.25" customHeight="1">
      <c r="B829" s="3"/>
      <c r="C829" s="60"/>
      <c r="D829" s="60"/>
    </row>
    <row r="830" spans="2:4" ht="14.25" customHeight="1">
      <c r="B830" s="3"/>
      <c r="C830" s="60"/>
      <c r="D830" s="60"/>
    </row>
    <row r="831" spans="2:4" ht="14.25" customHeight="1">
      <c r="B831" s="3"/>
      <c r="C831" s="60"/>
      <c r="D831" s="60"/>
    </row>
    <row r="832" spans="2:4" ht="14.25" customHeight="1">
      <c r="B832" s="3"/>
      <c r="C832" s="60"/>
      <c r="D832" s="60"/>
    </row>
    <row r="833" spans="2:4" ht="14.25" customHeight="1">
      <c r="B833" s="3"/>
      <c r="C833" s="60"/>
      <c r="D833" s="60"/>
    </row>
    <row r="834" spans="2:4" ht="14.25" customHeight="1">
      <c r="B834" s="3"/>
      <c r="C834" s="60"/>
      <c r="D834" s="60"/>
    </row>
    <row r="835" spans="2:4" ht="14.25" customHeight="1">
      <c r="B835" s="3"/>
      <c r="C835" s="60"/>
      <c r="D835" s="60"/>
    </row>
    <row r="836" spans="2:4" ht="14.25" customHeight="1">
      <c r="B836" s="3"/>
      <c r="C836" s="60"/>
      <c r="D836" s="60"/>
    </row>
    <row r="837" spans="2:4" ht="14.25" customHeight="1">
      <c r="B837" s="3"/>
      <c r="C837" s="60"/>
      <c r="D837" s="60"/>
    </row>
    <row r="838" spans="2:4" ht="14.25" customHeight="1">
      <c r="B838" s="3"/>
      <c r="C838" s="60"/>
      <c r="D838" s="60"/>
    </row>
    <row r="839" spans="2:4" ht="14.25" customHeight="1">
      <c r="B839" s="3"/>
      <c r="C839" s="60"/>
      <c r="D839" s="60"/>
    </row>
    <row r="840" spans="2:4" ht="14.25" customHeight="1">
      <c r="B840" s="3"/>
      <c r="C840" s="60"/>
      <c r="D840" s="60"/>
    </row>
    <row r="841" spans="2:4" ht="14.25" customHeight="1">
      <c r="B841" s="3"/>
      <c r="C841" s="60"/>
      <c r="D841" s="60"/>
    </row>
    <row r="842" spans="2:4" ht="14.25" customHeight="1">
      <c r="B842" s="3"/>
      <c r="C842" s="60"/>
      <c r="D842" s="60"/>
    </row>
    <row r="843" spans="2:4" ht="14.25" customHeight="1">
      <c r="B843" s="3"/>
      <c r="C843" s="60"/>
      <c r="D843" s="60"/>
    </row>
    <row r="844" spans="2:4" ht="14.25" customHeight="1">
      <c r="B844" s="3"/>
      <c r="C844" s="60"/>
      <c r="D844" s="60"/>
    </row>
    <row r="845" spans="2:4" ht="14.25" customHeight="1">
      <c r="B845" s="3"/>
      <c r="C845" s="60"/>
      <c r="D845" s="60"/>
    </row>
    <row r="846" spans="2:4" ht="14.25" customHeight="1">
      <c r="B846" s="3"/>
      <c r="C846" s="60"/>
      <c r="D846" s="60"/>
    </row>
    <row r="847" spans="2:4" ht="14.25" customHeight="1">
      <c r="B847" s="3"/>
      <c r="C847" s="60"/>
      <c r="D847" s="60"/>
    </row>
    <row r="848" spans="2:4" ht="14.25" customHeight="1">
      <c r="B848" s="3"/>
      <c r="C848" s="60"/>
      <c r="D848" s="60"/>
    </row>
    <row r="849" spans="2:4" ht="14.25" customHeight="1">
      <c r="B849" s="3"/>
      <c r="C849" s="60"/>
      <c r="D849" s="60"/>
    </row>
    <row r="850" spans="2:4" ht="14.25" customHeight="1">
      <c r="B850" s="3"/>
      <c r="C850" s="60"/>
      <c r="D850" s="60"/>
    </row>
    <row r="851" spans="2:4" ht="14.25" customHeight="1">
      <c r="B851" s="3"/>
      <c r="C851" s="60"/>
      <c r="D851" s="60"/>
    </row>
    <row r="852" spans="2:4" ht="14.25" customHeight="1">
      <c r="B852" s="3"/>
      <c r="C852" s="60"/>
      <c r="D852" s="60"/>
    </row>
    <row r="853" spans="2:4" ht="14.25" customHeight="1">
      <c r="B853" s="3"/>
      <c r="C853" s="60"/>
      <c r="D853" s="60"/>
    </row>
    <row r="854" spans="2:4" ht="14.25" customHeight="1">
      <c r="B854" s="3"/>
      <c r="C854" s="60"/>
      <c r="D854" s="60"/>
    </row>
    <row r="855" spans="2:4" ht="14.25" customHeight="1">
      <c r="B855" s="3"/>
      <c r="C855" s="60"/>
      <c r="D855" s="60"/>
    </row>
    <row r="856" spans="2:4" ht="14.25" customHeight="1">
      <c r="B856" s="3"/>
      <c r="C856" s="60"/>
      <c r="D856" s="60"/>
    </row>
    <row r="857" spans="2:4" ht="14.25" customHeight="1">
      <c r="B857" s="3"/>
      <c r="C857" s="60"/>
      <c r="D857" s="60"/>
    </row>
    <row r="858" spans="2:4" ht="14.25" customHeight="1">
      <c r="B858" s="3"/>
      <c r="C858" s="60"/>
      <c r="D858" s="60"/>
    </row>
    <row r="859" spans="2:4" ht="14.25" customHeight="1">
      <c r="B859" s="3"/>
      <c r="C859" s="60"/>
      <c r="D859" s="60"/>
    </row>
    <row r="860" spans="2:4" ht="14.25" customHeight="1">
      <c r="B860" s="3"/>
      <c r="C860" s="60"/>
      <c r="D860" s="60"/>
    </row>
    <row r="861" spans="2:4" ht="14.25" customHeight="1">
      <c r="B861" s="3"/>
      <c r="C861" s="60"/>
      <c r="D861" s="60"/>
    </row>
    <row r="862" spans="2:4" ht="14.25" customHeight="1">
      <c r="B862" s="3"/>
      <c r="C862" s="60"/>
      <c r="D862" s="60"/>
    </row>
    <row r="863" spans="2:4" ht="14.25" customHeight="1">
      <c r="B863" s="3"/>
      <c r="C863" s="60"/>
      <c r="D863" s="60"/>
    </row>
    <row r="864" spans="2:4" ht="14.25" customHeight="1">
      <c r="B864" s="3"/>
      <c r="C864" s="60"/>
      <c r="D864" s="60"/>
    </row>
    <row r="865" spans="2:4" ht="14.25" customHeight="1">
      <c r="B865" s="3"/>
      <c r="C865" s="60"/>
      <c r="D865" s="60"/>
    </row>
    <row r="866" spans="2:4" ht="14.25" customHeight="1">
      <c r="B866" s="3"/>
      <c r="C866" s="60"/>
      <c r="D866" s="60"/>
    </row>
    <row r="867" spans="2:4" ht="14.25" customHeight="1">
      <c r="B867" s="3"/>
      <c r="C867" s="60"/>
      <c r="D867" s="60"/>
    </row>
    <row r="868" spans="2:4" ht="14.25" customHeight="1">
      <c r="B868" s="3"/>
      <c r="C868" s="60"/>
      <c r="D868" s="60"/>
    </row>
    <row r="869" spans="2:4" ht="14.25" customHeight="1">
      <c r="B869" s="3"/>
      <c r="C869" s="60"/>
      <c r="D869" s="60"/>
    </row>
    <row r="870" spans="2:4" ht="14.25" customHeight="1">
      <c r="B870" s="3"/>
      <c r="C870" s="60"/>
      <c r="D870" s="60"/>
    </row>
    <row r="871" spans="2:4" ht="14.25" customHeight="1">
      <c r="B871" s="3"/>
      <c r="C871" s="60"/>
      <c r="D871" s="60"/>
    </row>
    <row r="872" spans="2:4" ht="14.25" customHeight="1">
      <c r="B872" s="3"/>
      <c r="C872" s="60"/>
      <c r="D872" s="60"/>
    </row>
    <row r="873" spans="2:4" ht="14.25" customHeight="1">
      <c r="B873" s="3"/>
      <c r="C873" s="60"/>
      <c r="D873" s="60"/>
    </row>
    <row r="874" spans="2:4" ht="14.25" customHeight="1">
      <c r="B874" s="3"/>
      <c r="C874" s="60"/>
      <c r="D874" s="60"/>
    </row>
    <row r="875" spans="2:4" ht="14.25" customHeight="1">
      <c r="B875" s="3"/>
      <c r="C875" s="60"/>
      <c r="D875" s="60"/>
    </row>
    <row r="876" spans="2:4" ht="14.25" customHeight="1">
      <c r="B876" s="3"/>
      <c r="C876" s="60"/>
      <c r="D876" s="60"/>
    </row>
    <row r="877" spans="2:4" ht="14.25" customHeight="1">
      <c r="B877" s="3"/>
      <c r="C877" s="60"/>
      <c r="D877" s="60"/>
    </row>
    <row r="878" spans="2:4" ht="14.25" customHeight="1">
      <c r="B878" s="3"/>
      <c r="C878" s="60"/>
      <c r="D878" s="60"/>
    </row>
    <row r="879" spans="2:4" ht="14.25" customHeight="1">
      <c r="B879" s="3"/>
      <c r="C879" s="60"/>
      <c r="D879" s="60"/>
    </row>
    <row r="880" spans="2:4" ht="14.25" customHeight="1">
      <c r="B880" s="3"/>
      <c r="C880" s="60"/>
      <c r="D880" s="60"/>
    </row>
    <row r="881" spans="2:4" ht="14.25" customHeight="1">
      <c r="B881" s="3"/>
      <c r="C881" s="60"/>
      <c r="D881" s="60"/>
    </row>
    <row r="882" spans="2:4" ht="14.25" customHeight="1">
      <c r="B882" s="3"/>
      <c r="C882" s="60"/>
      <c r="D882" s="60"/>
    </row>
    <row r="883" spans="2:4" ht="14.25" customHeight="1">
      <c r="B883" s="3"/>
      <c r="C883" s="60"/>
      <c r="D883" s="60"/>
    </row>
    <row r="884" spans="2:4" ht="14.25" customHeight="1">
      <c r="B884" s="3"/>
      <c r="C884" s="60"/>
      <c r="D884" s="60"/>
    </row>
    <row r="885" spans="2:4" ht="14.25" customHeight="1">
      <c r="B885" s="3"/>
      <c r="C885" s="60"/>
      <c r="D885" s="60"/>
    </row>
    <row r="886" spans="2:4" ht="14.25" customHeight="1">
      <c r="B886" s="3"/>
      <c r="C886" s="60"/>
      <c r="D886" s="60"/>
    </row>
    <row r="887" spans="2:4" ht="14.25" customHeight="1">
      <c r="B887" s="3"/>
      <c r="C887" s="60"/>
      <c r="D887" s="60"/>
    </row>
    <row r="888" spans="2:4" ht="14.25" customHeight="1">
      <c r="B888" s="3"/>
      <c r="C888" s="60"/>
      <c r="D888" s="60"/>
    </row>
    <row r="889" spans="2:4" ht="14.25" customHeight="1">
      <c r="B889" s="3"/>
      <c r="C889" s="60"/>
      <c r="D889" s="60"/>
    </row>
    <row r="890" spans="2:4" ht="14.25" customHeight="1">
      <c r="B890" s="3"/>
      <c r="C890" s="60"/>
      <c r="D890" s="60"/>
    </row>
    <row r="891" spans="2:4" ht="14.25" customHeight="1">
      <c r="B891" s="3"/>
      <c r="C891" s="60"/>
      <c r="D891" s="60"/>
    </row>
    <row r="892" spans="2:4" ht="14.25" customHeight="1">
      <c r="B892" s="3"/>
      <c r="C892" s="60"/>
      <c r="D892" s="60"/>
    </row>
    <row r="893" spans="2:4" ht="14.25" customHeight="1">
      <c r="B893" s="3"/>
      <c r="C893" s="60"/>
      <c r="D893" s="60"/>
    </row>
    <row r="894" spans="2:4" ht="14.25" customHeight="1">
      <c r="B894" s="3"/>
      <c r="C894" s="60"/>
      <c r="D894" s="60"/>
    </row>
    <row r="895" spans="2:4" ht="14.25" customHeight="1">
      <c r="B895" s="3"/>
      <c r="C895" s="60"/>
      <c r="D895" s="60"/>
    </row>
    <row r="896" spans="2:4" ht="14.25" customHeight="1">
      <c r="B896" s="3"/>
      <c r="C896" s="60"/>
      <c r="D896" s="60"/>
    </row>
    <row r="897" spans="2:4" ht="14.25" customHeight="1">
      <c r="B897" s="3"/>
      <c r="C897" s="60"/>
      <c r="D897" s="60"/>
    </row>
    <row r="898" spans="2:4" ht="14.25" customHeight="1">
      <c r="B898" s="3"/>
      <c r="C898" s="60"/>
      <c r="D898" s="60"/>
    </row>
    <row r="899" spans="2:4" ht="14.25" customHeight="1">
      <c r="B899" s="3"/>
      <c r="C899" s="60"/>
      <c r="D899" s="60"/>
    </row>
    <row r="900" spans="2:4" ht="14.25" customHeight="1">
      <c r="B900" s="3"/>
      <c r="C900" s="60"/>
      <c r="D900" s="60"/>
    </row>
    <row r="901" spans="2:4" ht="14.25" customHeight="1">
      <c r="B901" s="3"/>
      <c r="C901" s="60"/>
      <c r="D901" s="60"/>
    </row>
    <row r="902" spans="2:4" ht="14.25" customHeight="1">
      <c r="B902" s="3"/>
      <c r="C902" s="60"/>
      <c r="D902" s="60"/>
    </row>
    <row r="903" spans="2:4" ht="14.25" customHeight="1">
      <c r="B903" s="3"/>
      <c r="C903" s="60"/>
      <c r="D903" s="60"/>
    </row>
    <row r="904" spans="2:4" ht="14.25" customHeight="1">
      <c r="B904" s="3"/>
      <c r="C904" s="60"/>
      <c r="D904" s="60"/>
    </row>
    <row r="905" spans="2:4" ht="14.25" customHeight="1">
      <c r="B905" s="3"/>
      <c r="C905" s="60"/>
      <c r="D905" s="60"/>
    </row>
    <row r="906" spans="2:4" ht="14.25" customHeight="1">
      <c r="B906" s="3"/>
      <c r="C906" s="60"/>
      <c r="D906" s="60"/>
    </row>
    <row r="907" spans="2:4" ht="14.25" customHeight="1">
      <c r="B907" s="3"/>
      <c r="C907" s="60"/>
      <c r="D907" s="60"/>
    </row>
    <row r="908" spans="2:4" ht="14.25" customHeight="1">
      <c r="B908" s="3"/>
      <c r="C908" s="60"/>
      <c r="D908" s="60"/>
    </row>
    <row r="909" spans="2:4" ht="14.25" customHeight="1">
      <c r="B909" s="3"/>
      <c r="C909" s="60"/>
      <c r="D909" s="60"/>
    </row>
    <row r="910" spans="2:4" ht="14.25" customHeight="1">
      <c r="B910" s="3"/>
      <c r="C910" s="60"/>
      <c r="D910" s="60"/>
    </row>
    <row r="911" spans="2:4" ht="14.25" customHeight="1">
      <c r="B911" s="3"/>
      <c r="C911" s="60"/>
      <c r="D911" s="60"/>
    </row>
    <row r="912" spans="2:4" ht="14.25" customHeight="1">
      <c r="B912" s="3"/>
      <c r="C912" s="60"/>
      <c r="D912" s="60"/>
    </row>
    <row r="913" spans="2:4" ht="14.25" customHeight="1">
      <c r="B913" s="3"/>
      <c r="C913" s="60"/>
      <c r="D913" s="60"/>
    </row>
    <row r="914" spans="2:4" ht="14.25" customHeight="1">
      <c r="B914" s="3"/>
      <c r="C914" s="60"/>
      <c r="D914" s="60"/>
    </row>
    <row r="915" spans="2:4" ht="14.25" customHeight="1">
      <c r="B915" s="3"/>
      <c r="C915" s="60"/>
      <c r="D915" s="60"/>
    </row>
    <row r="916" spans="2:4" ht="14.25" customHeight="1">
      <c r="B916" s="3"/>
      <c r="C916" s="60"/>
      <c r="D916" s="60"/>
    </row>
    <row r="917" spans="2:4" ht="14.25" customHeight="1">
      <c r="B917" s="3"/>
      <c r="C917" s="60"/>
      <c r="D917" s="60"/>
    </row>
    <row r="918" spans="2:4" ht="14.25" customHeight="1">
      <c r="B918" s="3"/>
      <c r="C918" s="60"/>
      <c r="D918" s="60"/>
    </row>
    <row r="919" spans="2:4" ht="14.25" customHeight="1">
      <c r="B919" s="3"/>
      <c r="C919" s="60"/>
      <c r="D919" s="60"/>
    </row>
    <row r="920" spans="2:4" ht="14.25" customHeight="1">
      <c r="B920" s="3"/>
      <c r="C920" s="60"/>
      <c r="D920" s="60"/>
    </row>
    <row r="921" spans="2:4" ht="14.25" customHeight="1">
      <c r="B921" s="3"/>
      <c r="C921" s="60"/>
      <c r="D921" s="60"/>
    </row>
    <row r="922" spans="2:4" ht="14.25" customHeight="1">
      <c r="B922" s="3"/>
      <c r="C922" s="60"/>
      <c r="D922" s="60"/>
    </row>
    <row r="923" spans="2:4" ht="14.25" customHeight="1">
      <c r="B923" s="3"/>
      <c r="C923" s="60"/>
      <c r="D923" s="60"/>
    </row>
    <row r="924" spans="2:4" ht="14.25" customHeight="1">
      <c r="B924" s="3"/>
      <c r="C924" s="60"/>
      <c r="D924" s="60"/>
    </row>
    <row r="925" spans="2:4" ht="14.25" customHeight="1">
      <c r="B925" s="3"/>
      <c r="C925" s="60"/>
      <c r="D925" s="60"/>
    </row>
    <row r="926" spans="2:4" ht="14.25" customHeight="1">
      <c r="B926" s="3"/>
      <c r="C926" s="60"/>
      <c r="D926" s="60"/>
    </row>
    <row r="927" spans="2:4" ht="14.25" customHeight="1">
      <c r="B927" s="3"/>
      <c r="C927" s="60"/>
      <c r="D927" s="60"/>
    </row>
    <row r="928" spans="2:4" ht="14.25" customHeight="1">
      <c r="B928" s="3"/>
      <c r="C928" s="60"/>
      <c r="D928" s="60"/>
    </row>
    <row r="929" spans="2:4" ht="14.25" customHeight="1">
      <c r="B929" s="3"/>
      <c r="C929" s="60"/>
      <c r="D929" s="60"/>
    </row>
    <row r="930" spans="2:4" ht="14.25" customHeight="1">
      <c r="B930" s="3"/>
      <c r="C930" s="60"/>
      <c r="D930" s="60"/>
    </row>
    <row r="931" spans="2:4" ht="14.25" customHeight="1">
      <c r="B931" s="3"/>
      <c r="C931" s="60"/>
      <c r="D931" s="60"/>
    </row>
    <row r="932" spans="2:4" ht="14.25" customHeight="1">
      <c r="B932" s="3"/>
      <c r="C932" s="60"/>
      <c r="D932" s="60"/>
    </row>
    <row r="933" spans="2:4" ht="14.25" customHeight="1">
      <c r="B933" s="3"/>
      <c r="C933" s="60"/>
      <c r="D933" s="60"/>
    </row>
    <row r="934" spans="2:4" ht="14.25" customHeight="1">
      <c r="B934" s="3"/>
      <c r="C934" s="60"/>
      <c r="D934" s="60"/>
    </row>
    <row r="935" spans="2:4" ht="14.25" customHeight="1">
      <c r="B935" s="3"/>
      <c r="C935" s="60"/>
      <c r="D935" s="60"/>
    </row>
    <row r="936" spans="2:4" ht="14.25" customHeight="1">
      <c r="B936" s="3"/>
      <c r="C936" s="60"/>
      <c r="D936" s="60"/>
    </row>
    <row r="937" spans="2:4" ht="14.25" customHeight="1">
      <c r="B937" s="3"/>
      <c r="C937" s="60"/>
      <c r="D937" s="60"/>
    </row>
    <row r="938" spans="2:4" ht="14.25" customHeight="1">
      <c r="B938" s="3"/>
      <c r="C938" s="60"/>
      <c r="D938" s="60"/>
    </row>
    <row r="939" spans="2:4" ht="14.25" customHeight="1">
      <c r="B939" s="3"/>
      <c r="C939" s="60"/>
      <c r="D939" s="60"/>
    </row>
    <row r="940" spans="2:4" ht="14.25" customHeight="1">
      <c r="B940" s="3"/>
      <c r="C940" s="60"/>
      <c r="D940" s="60"/>
    </row>
    <row r="941" spans="2:4" ht="14.25" customHeight="1">
      <c r="B941" s="3"/>
      <c r="C941" s="60"/>
      <c r="D941" s="60"/>
    </row>
    <row r="942" spans="2:4" ht="14.25" customHeight="1">
      <c r="B942" s="3"/>
      <c r="C942" s="60"/>
      <c r="D942" s="60"/>
    </row>
    <row r="943" spans="2:4" ht="14.25" customHeight="1">
      <c r="B943" s="3"/>
      <c r="C943" s="60"/>
      <c r="D943" s="60"/>
    </row>
    <row r="944" spans="2:4" ht="14.25" customHeight="1">
      <c r="B944" s="3"/>
      <c r="C944" s="60"/>
      <c r="D944" s="60"/>
    </row>
    <row r="945" spans="2:4" ht="14.25" customHeight="1">
      <c r="B945" s="3"/>
      <c r="C945" s="60"/>
      <c r="D945" s="60"/>
    </row>
    <row r="946" spans="2:4" ht="14.25" customHeight="1">
      <c r="B946" s="3"/>
      <c r="C946" s="60"/>
      <c r="D946" s="60"/>
    </row>
    <row r="947" spans="2:4" ht="14.25" customHeight="1">
      <c r="B947" s="3"/>
      <c r="C947" s="60"/>
      <c r="D947" s="60"/>
    </row>
    <row r="948" spans="2:4" ht="14.25" customHeight="1">
      <c r="B948" s="3"/>
      <c r="C948" s="60"/>
      <c r="D948" s="60"/>
    </row>
    <row r="949" spans="2:4" ht="14.25" customHeight="1">
      <c r="B949" s="3"/>
      <c r="C949" s="60"/>
      <c r="D949" s="60"/>
    </row>
    <row r="950" spans="2:4" ht="14.25" customHeight="1">
      <c r="B950" s="3"/>
      <c r="C950" s="60"/>
      <c r="D950" s="60"/>
    </row>
    <row r="951" spans="2:4" ht="14.25" customHeight="1">
      <c r="B951" s="3"/>
      <c r="C951" s="60"/>
      <c r="D951" s="60"/>
    </row>
    <row r="952" spans="2:4" ht="14.25" customHeight="1">
      <c r="B952" s="3"/>
      <c r="C952" s="60"/>
      <c r="D952" s="60"/>
    </row>
    <row r="953" spans="2:4" ht="14.25" customHeight="1">
      <c r="B953" s="3"/>
      <c r="C953" s="60"/>
      <c r="D953" s="60"/>
    </row>
    <row r="954" spans="2:4" ht="14.25" customHeight="1">
      <c r="B954" s="3"/>
      <c r="C954" s="60"/>
      <c r="D954" s="60"/>
    </row>
    <row r="955" spans="2:4" ht="14.25" customHeight="1">
      <c r="B955" s="3"/>
      <c r="C955" s="60"/>
      <c r="D955" s="60"/>
    </row>
    <row r="956" spans="2:4" ht="14.25" customHeight="1">
      <c r="B956" s="3"/>
      <c r="C956" s="60"/>
      <c r="D956" s="60"/>
    </row>
    <row r="957" spans="2:4" ht="14.25" customHeight="1">
      <c r="B957" s="3"/>
      <c r="C957" s="60"/>
      <c r="D957" s="60"/>
    </row>
    <row r="958" spans="2:4" ht="14.25" customHeight="1">
      <c r="B958" s="3"/>
      <c r="C958" s="60"/>
      <c r="D958" s="60"/>
    </row>
    <row r="959" spans="2:4" ht="14.25" customHeight="1">
      <c r="B959" s="3"/>
      <c r="C959" s="60"/>
      <c r="D959" s="60"/>
    </row>
    <row r="960" spans="2:4" ht="14.25" customHeight="1">
      <c r="B960" s="3"/>
      <c r="C960" s="60"/>
      <c r="D960" s="60"/>
    </row>
    <row r="961" spans="2:4" ht="14.25" customHeight="1">
      <c r="B961" s="3"/>
      <c r="C961" s="60"/>
      <c r="D961" s="60"/>
    </row>
    <row r="962" spans="2:4" ht="14.25" customHeight="1">
      <c r="B962" s="3"/>
      <c r="C962" s="60"/>
      <c r="D962" s="60"/>
    </row>
    <row r="963" spans="2:4" ht="14.25" customHeight="1">
      <c r="B963" s="3"/>
      <c r="C963" s="60"/>
      <c r="D963" s="60"/>
    </row>
    <row r="964" spans="2:4" ht="14.25" customHeight="1">
      <c r="B964" s="3"/>
      <c r="C964" s="60"/>
      <c r="D964" s="60"/>
    </row>
    <row r="965" spans="2:4" ht="14.25" customHeight="1">
      <c r="B965" s="3"/>
      <c r="C965" s="60"/>
      <c r="D965" s="60"/>
    </row>
    <row r="966" spans="2:4" ht="14.25" customHeight="1">
      <c r="B966" s="3"/>
      <c r="C966" s="60"/>
      <c r="D966" s="60"/>
    </row>
    <row r="967" spans="2:4" ht="14.25" customHeight="1">
      <c r="B967" s="3"/>
      <c r="C967" s="60"/>
      <c r="D967" s="60"/>
    </row>
    <row r="968" spans="2:4" ht="14.25" customHeight="1">
      <c r="B968" s="3"/>
      <c r="C968" s="60"/>
      <c r="D968" s="60"/>
    </row>
    <row r="969" spans="2:4" ht="14.25" customHeight="1">
      <c r="B969" s="3"/>
      <c r="C969" s="60"/>
      <c r="D969" s="60"/>
    </row>
    <row r="970" spans="2:4" ht="14.25" customHeight="1">
      <c r="B970" s="3"/>
      <c r="C970" s="60"/>
      <c r="D970" s="60"/>
    </row>
    <row r="971" spans="2:4" ht="14.25" customHeight="1">
      <c r="B971" s="3"/>
      <c r="C971" s="60"/>
      <c r="D971" s="60"/>
    </row>
    <row r="972" spans="2:4" ht="14.25" customHeight="1">
      <c r="B972" s="3"/>
      <c r="C972" s="60"/>
      <c r="D972" s="60"/>
    </row>
    <row r="973" spans="2:4" ht="14.25" customHeight="1">
      <c r="B973" s="3"/>
      <c r="C973" s="60"/>
      <c r="D973" s="60"/>
    </row>
    <row r="974" spans="2:4" ht="14.25" customHeight="1">
      <c r="B974" s="3"/>
      <c r="C974" s="60"/>
      <c r="D974" s="60"/>
    </row>
    <row r="975" spans="2:4" ht="14.25" customHeight="1">
      <c r="B975" s="3"/>
      <c r="C975" s="60"/>
      <c r="D975" s="60"/>
    </row>
    <row r="976" spans="2:4" ht="14.25" customHeight="1">
      <c r="B976" s="3"/>
      <c r="C976" s="60"/>
      <c r="D976" s="60"/>
    </row>
    <row r="977" spans="2:4" ht="14.25" customHeight="1">
      <c r="B977" s="3"/>
      <c r="C977" s="60"/>
      <c r="D977" s="60"/>
    </row>
    <row r="978" spans="2:4" ht="14.25" customHeight="1">
      <c r="B978" s="3"/>
      <c r="C978" s="60"/>
      <c r="D978" s="60"/>
    </row>
    <row r="979" spans="2:4" ht="14.25" customHeight="1">
      <c r="B979" s="3"/>
      <c r="C979" s="60"/>
      <c r="D979" s="60"/>
    </row>
    <row r="980" spans="2:4" ht="14.25" customHeight="1">
      <c r="B980" s="3"/>
      <c r="C980" s="60"/>
      <c r="D980" s="60"/>
    </row>
    <row r="981" spans="2:4" ht="14.25" customHeight="1">
      <c r="B981" s="3"/>
      <c r="C981" s="60"/>
      <c r="D981" s="60"/>
    </row>
    <row r="982" spans="2:4" ht="14.25" customHeight="1">
      <c r="B982" s="3"/>
      <c r="C982" s="60"/>
      <c r="D982" s="60"/>
    </row>
    <row r="983" spans="2:4" ht="14.25" customHeight="1">
      <c r="B983" s="3"/>
      <c r="C983" s="60"/>
      <c r="D983" s="60"/>
    </row>
    <row r="984" spans="2:4" ht="14.25" customHeight="1">
      <c r="B984" s="3"/>
      <c r="C984" s="60"/>
      <c r="D984" s="60"/>
    </row>
    <row r="985" spans="2:4" ht="14.25" customHeight="1">
      <c r="B985" s="3"/>
      <c r="C985" s="60"/>
      <c r="D985" s="60"/>
    </row>
    <row r="986" spans="2:4" ht="14.25" customHeight="1">
      <c r="B986" s="3"/>
      <c r="C986" s="60"/>
      <c r="D986" s="60"/>
    </row>
    <row r="987" spans="2:4" ht="14.25" customHeight="1">
      <c r="B987" s="3"/>
      <c r="C987" s="60"/>
      <c r="D987" s="60"/>
    </row>
    <row r="988" spans="2:4" ht="14.25" customHeight="1">
      <c r="B988" s="3"/>
      <c r="C988" s="60"/>
      <c r="D988" s="60"/>
    </row>
    <row r="989" spans="2:4" ht="14.25" customHeight="1">
      <c r="B989" s="3"/>
      <c r="C989" s="60"/>
      <c r="D989" s="60"/>
    </row>
    <row r="990" spans="2:4" ht="14.25" customHeight="1">
      <c r="B990" s="3"/>
      <c r="C990" s="60"/>
      <c r="D990" s="60"/>
    </row>
    <row r="991" spans="2:4" ht="14.25" customHeight="1">
      <c r="B991" s="3"/>
      <c r="C991" s="60"/>
      <c r="D991" s="60"/>
    </row>
    <row r="992" spans="2:4" ht="14.25" customHeight="1">
      <c r="B992" s="3"/>
      <c r="C992" s="60"/>
      <c r="D992" s="60"/>
    </row>
    <row r="993" spans="2:4" ht="14.25" customHeight="1">
      <c r="B993" s="3"/>
      <c r="C993" s="60"/>
      <c r="D993" s="60"/>
    </row>
    <row r="994" spans="2:4" ht="14.25" customHeight="1">
      <c r="B994" s="3"/>
      <c r="C994" s="60"/>
      <c r="D994" s="60"/>
    </row>
    <row r="995" spans="2:4" ht="14.25" customHeight="1">
      <c r="B995" s="3"/>
      <c r="C995" s="60"/>
      <c r="D995" s="60"/>
    </row>
    <row r="996" spans="2:4" ht="14.25" customHeight="1">
      <c r="B996" s="3"/>
      <c r="C996" s="60"/>
      <c r="D996" s="60"/>
    </row>
    <row r="997" spans="2:4" ht="14.25" customHeight="1">
      <c r="B997" s="3"/>
      <c r="C997" s="60"/>
      <c r="D997" s="60"/>
    </row>
    <row r="998" spans="2:4" ht="14.25" customHeight="1">
      <c r="B998" s="3"/>
      <c r="C998" s="60"/>
      <c r="D998" s="60"/>
    </row>
    <row r="999" spans="2:4" ht="14.25" customHeight="1">
      <c r="B999" s="3"/>
      <c r="C999" s="60"/>
      <c r="D999" s="60"/>
    </row>
    <row r="1000" spans="2:4" ht="14.25" customHeight="1">
      <c r="B1000" s="3"/>
      <c r="C1000" s="60"/>
      <c r="D1000" s="60"/>
    </row>
    <row r="1001" spans="2:4" ht="14.25" customHeight="1">
      <c r="B1001" s="3"/>
      <c r="C1001" s="60"/>
      <c r="D1001" s="60"/>
    </row>
    <row r="1002" spans="2:4" ht="14.25" customHeight="1">
      <c r="B1002" s="3"/>
      <c r="C1002" s="60"/>
      <c r="D1002" s="60"/>
    </row>
    <row r="1003" spans="2:4" ht="14.25" customHeight="1">
      <c r="B1003" s="3"/>
      <c r="C1003" s="60"/>
      <c r="D1003" s="60"/>
    </row>
    <row r="1004" spans="2:4" ht="14.25" customHeight="1">
      <c r="B1004" s="3"/>
      <c r="C1004" s="60"/>
      <c r="D1004" s="60"/>
    </row>
    <row r="1005" spans="2:4" ht="14.25" customHeight="1">
      <c r="B1005" s="3"/>
      <c r="C1005" s="60"/>
      <c r="D1005" s="60"/>
    </row>
    <row r="1006" spans="2:4" ht="14.25" customHeight="1">
      <c r="B1006" s="3"/>
      <c r="C1006" s="60"/>
      <c r="D1006" s="60"/>
    </row>
    <row r="1007" spans="2:4" ht="14.25" customHeight="1">
      <c r="B1007" s="3"/>
      <c r="C1007" s="60"/>
      <c r="D1007" s="60"/>
    </row>
    <row r="1008" spans="2:4" ht="14.25" customHeight="1">
      <c r="B1008" s="3"/>
      <c r="C1008" s="60"/>
      <c r="D1008" s="60"/>
    </row>
    <row r="1009" spans="2:4" ht="14.25" customHeight="1">
      <c r="B1009" s="3"/>
      <c r="C1009" s="60"/>
      <c r="D1009" s="60"/>
    </row>
    <row r="1010" spans="2:4" ht="14.25" customHeight="1">
      <c r="B1010" s="3"/>
      <c r="C1010" s="60"/>
      <c r="D1010" s="60"/>
    </row>
    <row r="1011" spans="2:4" ht="14.25" customHeight="1">
      <c r="B1011" s="3"/>
      <c r="C1011" s="60"/>
      <c r="D1011" s="60"/>
    </row>
    <row r="1012" spans="2:4" ht="14.25" customHeight="1">
      <c r="B1012" s="3"/>
      <c r="C1012" s="60"/>
      <c r="D1012" s="60"/>
    </row>
    <row r="1013" spans="2:4" ht="14.25" customHeight="1">
      <c r="B1013" s="3"/>
      <c r="C1013" s="60"/>
      <c r="D1013" s="60"/>
    </row>
    <row r="1014" spans="2:4" ht="14.25" customHeight="1">
      <c r="B1014" s="3"/>
      <c r="C1014" s="60"/>
      <c r="D1014" s="60"/>
    </row>
    <row r="1015" spans="2:4" ht="14.25" customHeight="1">
      <c r="B1015" s="3"/>
      <c r="C1015" s="60"/>
      <c r="D1015" s="60"/>
    </row>
    <row r="1016" spans="2:4" ht="14.25" customHeight="1">
      <c r="B1016" s="3"/>
      <c r="C1016" s="60"/>
      <c r="D1016" s="60"/>
    </row>
    <row r="1017" spans="2:4" ht="14.25" customHeight="1">
      <c r="B1017" s="3"/>
      <c r="C1017" s="60"/>
      <c r="D1017" s="60"/>
    </row>
    <row r="1018" spans="2:4" ht="14.25" customHeight="1">
      <c r="B1018" s="3"/>
      <c r="C1018" s="60"/>
      <c r="D1018" s="60"/>
    </row>
    <row r="1019" spans="2:4" ht="14.25" customHeight="1">
      <c r="B1019" s="3"/>
      <c r="C1019" s="60"/>
      <c r="D1019" s="60"/>
    </row>
    <row r="1020" spans="2:4" ht="14.25" customHeight="1">
      <c r="B1020" s="3"/>
      <c r="C1020" s="60"/>
      <c r="D1020" s="60"/>
    </row>
    <row r="1021" spans="2:4" ht="14.25" customHeight="1">
      <c r="B1021" s="3"/>
      <c r="C1021" s="60"/>
      <c r="D1021" s="60"/>
    </row>
    <row r="1022" spans="2:4" ht="14.25" customHeight="1">
      <c r="B1022" s="3"/>
      <c r="C1022" s="60"/>
      <c r="D1022" s="60"/>
    </row>
    <row r="1023" spans="2:4" ht="14.25" customHeight="1">
      <c r="B1023" s="3"/>
      <c r="C1023" s="60"/>
      <c r="D1023" s="60"/>
    </row>
    <row r="1024" spans="2:4" ht="14.25" customHeight="1">
      <c r="B1024" s="3"/>
      <c r="C1024" s="60"/>
      <c r="D1024" s="60"/>
    </row>
    <row r="1025" spans="2:4" ht="14.25" customHeight="1">
      <c r="B1025" s="3"/>
      <c r="C1025" s="60"/>
      <c r="D1025" s="60"/>
    </row>
    <row r="1026" spans="2:4" ht="14.25" customHeight="1">
      <c r="B1026" s="3"/>
      <c r="C1026" s="60"/>
      <c r="D1026" s="60"/>
    </row>
    <row r="1027" spans="2:4" ht="14.25" customHeight="1">
      <c r="B1027" s="3"/>
      <c r="C1027" s="60"/>
      <c r="D1027" s="60"/>
    </row>
    <row r="1028" spans="2:4" ht="14.25" customHeight="1">
      <c r="B1028" s="3"/>
      <c r="C1028" s="60"/>
      <c r="D1028" s="60"/>
    </row>
    <row r="1029" spans="2:4" ht="14.25" customHeight="1">
      <c r="B1029" s="3"/>
      <c r="C1029" s="60"/>
      <c r="D1029" s="60"/>
    </row>
    <row r="1030" spans="2:4" ht="14.25" customHeight="1">
      <c r="B1030" s="3"/>
      <c r="C1030" s="60"/>
      <c r="D1030" s="60"/>
    </row>
    <row r="1031" spans="2:4" ht="14.25" customHeight="1">
      <c r="B1031" s="3"/>
      <c r="C1031" s="60"/>
      <c r="D1031" s="60"/>
    </row>
    <row r="1032" spans="2:4" ht="14.25" customHeight="1">
      <c r="B1032" s="3"/>
      <c r="C1032" s="60"/>
      <c r="D1032" s="60"/>
    </row>
    <row r="1033" spans="2:4" ht="14.25" customHeight="1">
      <c r="B1033" s="3"/>
      <c r="C1033" s="60"/>
      <c r="D1033" s="60"/>
    </row>
    <row r="1034" spans="2:4" ht="14.25" customHeight="1">
      <c r="B1034" s="3"/>
      <c r="C1034" s="60"/>
      <c r="D1034" s="60"/>
    </row>
    <row r="1035" spans="2:4" ht="14.25" customHeight="1">
      <c r="B1035" s="3"/>
      <c r="C1035" s="60"/>
      <c r="D1035" s="60"/>
    </row>
    <row r="1036" spans="2:4" ht="14.25" customHeight="1">
      <c r="B1036" s="3"/>
      <c r="C1036" s="60"/>
      <c r="D1036" s="60"/>
    </row>
    <row r="1037" spans="2:4" ht="14.25" customHeight="1">
      <c r="B1037" s="3"/>
      <c r="C1037" s="60"/>
      <c r="D1037" s="60"/>
    </row>
    <row r="1038" spans="2:4" ht="14.25" customHeight="1">
      <c r="B1038" s="3"/>
      <c r="C1038" s="60"/>
      <c r="D1038" s="60"/>
    </row>
    <row r="1039" spans="2:4" ht="14.25" customHeight="1">
      <c r="B1039" s="3"/>
      <c r="C1039" s="60"/>
      <c r="D1039" s="60"/>
    </row>
    <row r="1040" spans="2:4" ht="14.25" customHeight="1">
      <c r="B1040" s="3"/>
      <c r="C1040" s="60"/>
      <c r="D1040" s="60"/>
    </row>
    <row r="1041" spans="2:4" ht="14.25" customHeight="1">
      <c r="B1041" s="3"/>
      <c r="C1041" s="60"/>
      <c r="D1041" s="60"/>
    </row>
    <row r="1042" spans="2:4" ht="14.25" customHeight="1">
      <c r="B1042" s="3"/>
      <c r="C1042" s="60"/>
      <c r="D1042" s="60"/>
    </row>
    <row r="1043" spans="2:4" ht="14.25" customHeight="1">
      <c r="B1043" s="3"/>
      <c r="C1043" s="60"/>
      <c r="D1043" s="60"/>
    </row>
    <row r="1044" spans="2:4" ht="14.25" customHeight="1">
      <c r="B1044" s="3"/>
      <c r="C1044" s="60"/>
      <c r="D1044" s="60"/>
    </row>
    <row r="1045" spans="2:4" ht="14.25" customHeight="1">
      <c r="B1045" s="3"/>
      <c r="C1045" s="60"/>
      <c r="D1045" s="60"/>
    </row>
    <row r="1046" spans="2:4" ht="14.25" customHeight="1">
      <c r="B1046" s="3"/>
      <c r="C1046" s="60"/>
      <c r="D1046" s="60"/>
    </row>
    <row r="1047" spans="2:4" ht="14.25" customHeight="1">
      <c r="B1047" s="3"/>
      <c r="C1047" s="60"/>
      <c r="D1047" s="60"/>
    </row>
    <row r="1048" spans="2:4" ht="14.25" customHeight="1">
      <c r="B1048" s="3"/>
      <c r="C1048" s="60"/>
      <c r="D1048" s="60"/>
    </row>
    <row r="1049" spans="2:4" ht="14.25" customHeight="1">
      <c r="B1049" s="3"/>
      <c r="C1049" s="60"/>
      <c r="D1049" s="60"/>
    </row>
    <row r="1050" spans="2:4" ht="14.25" customHeight="1">
      <c r="B1050" s="3"/>
      <c r="C1050" s="60"/>
      <c r="D1050" s="60"/>
    </row>
    <row r="1051" spans="2:4" ht="14.25" customHeight="1">
      <c r="B1051" s="3"/>
      <c r="C1051" s="60"/>
      <c r="D1051" s="60"/>
    </row>
    <row r="1052" spans="2:4" ht="14.25" customHeight="1">
      <c r="B1052" s="3"/>
      <c r="C1052" s="60"/>
      <c r="D1052" s="60"/>
    </row>
    <row r="1053" spans="2:4" ht="14.25" customHeight="1">
      <c r="B1053" s="3"/>
      <c r="C1053" s="60"/>
      <c r="D1053" s="60"/>
    </row>
    <row r="1054" spans="2:4" ht="14.25" customHeight="1">
      <c r="B1054" s="3"/>
      <c r="C1054" s="60"/>
      <c r="D1054" s="60"/>
    </row>
    <row r="1055" spans="2:4" ht="14.25" customHeight="1">
      <c r="B1055" s="3"/>
      <c r="C1055" s="60"/>
      <c r="D1055" s="60"/>
    </row>
    <row r="1056" spans="2:4" ht="14.25" customHeight="1">
      <c r="B1056" s="3"/>
      <c r="C1056" s="60"/>
      <c r="D1056" s="60"/>
    </row>
    <row r="1057" spans="2:4" ht="14.25" customHeight="1">
      <c r="B1057" s="3"/>
      <c r="C1057" s="60"/>
      <c r="D1057" s="60"/>
    </row>
    <row r="1058" spans="2:4" ht="14.25" customHeight="1">
      <c r="B1058" s="3"/>
      <c r="C1058" s="60"/>
      <c r="D1058" s="60"/>
    </row>
    <row r="1059" spans="2:4" ht="14.25" customHeight="1">
      <c r="B1059" s="3"/>
      <c r="C1059" s="60"/>
      <c r="D1059" s="60"/>
    </row>
    <row r="1060" spans="2:4" ht="14.25" customHeight="1">
      <c r="B1060" s="3"/>
      <c r="C1060" s="60"/>
      <c r="D1060" s="60"/>
    </row>
    <row r="1061" spans="2:4" ht="14.25" customHeight="1">
      <c r="B1061" s="3"/>
      <c r="C1061" s="60"/>
      <c r="D1061" s="60"/>
    </row>
    <row r="1062" spans="2:4" ht="14.25" customHeight="1">
      <c r="B1062" s="3"/>
      <c r="C1062" s="60"/>
      <c r="D1062" s="60"/>
    </row>
    <row r="1063" spans="2:4" ht="14.25" customHeight="1">
      <c r="B1063" s="3"/>
      <c r="C1063" s="60"/>
      <c r="D1063" s="60"/>
    </row>
    <row r="1064" spans="2:4" ht="14.25" customHeight="1">
      <c r="B1064" s="3"/>
      <c r="C1064" s="60"/>
      <c r="D1064" s="60"/>
    </row>
    <row r="1065" spans="2:4" ht="14.25" customHeight="1">
      <c r="B1065" s="3"/>
      <c r="C1065" s="60"/>
      <c r="D1065" s="60"/>
    </row>
    <row r="1066" spans="2:4" ht="14.25" customHeight="1">
      <c r="B1066" s="3"/>
      <c r="C1066" s="60"/>
      <c r="D1066" s="60"/>
    </row>
    <row r="1067" spans="2:4" ht="14.25" customHeight="1">
      <c r="B1067" s="3"/>
      <c r="C1067" s="60"/>
      <c r="D1067" s="60"/>
    </row>
    <row r="1068" spans="2:4" ht="14.25" customHeight="1">
      <c r="B1068" s="3"/>
      <c r="C1068" s="60"/>
      <c r="D1068" s="60"/>
    </row>
    <row r="1069" spans="2:4" ht="14.25" customHeight="1">
      <c r="B1069" s="3"/>
      <c r="C1069" s="60"/>
      <c r="D1069" s="60"/>
    </row>
    <row r="1070" spans="2:4" ht="14.25" customHeight="1">
      <c r="B1070" s="3"/>
      <c r="C1070" s="60"/>
      <c r="D1070" s="60"/>
    </row>
    <row r="1071" spans="2:4" ht="14.25" customHeight="1">
      <c r="B1071" s="3"/>
      <c r="C1071" s="60"/>
      <c r="D1071" s="60"/>
    </row>
    <row r="1072" spans="2:4" ht="14.25" customHeight="1">
      <c r="B1072" s="3"/>
      <c r="C1072" s="60"/>
      <c r="D1072" s="60"/>
    </row>
    <row r="1073" spans="2:4" ht="14.25" customHeight="1">
      <c r="B1073" s="3"/>
      <c r="C1073" s="60"/>
      <c r="D1073" s="60"/>
    </row>
    <row r="1074" spans="2:4" ht="14.25" customHeight="1">
      <c r="B1074" s="3"/>
      <c r="C1074" s="60"/>
      <c r="D1074" s="60"/>
    </row>
    <row r="1075" spans="2:4" ht="14.25" customHeight="1">
      <c r="B1075" s="3"/>
      <c r="C1075" s="60"/>
      <c r="D1075" s="60"/>
    </row>
    <row r="1076" spans="2:4" ht="14.25" customHeight="1">
      <c r="B1076" s="3"/>
      <c r="C1076" s="60"/>
      <c r="D1076" s="60"/>
    </row>
    <row r="1077" spans="2:4" ht="14.25" customHeight="1">
      <c r="B1077" s="3"/>
      <c r="C1077" s="60"/>
      <c r="D1077" s="60"/>
    </row>
    <row r="1078" spans="2:4" ht="14.25" customHeight="1">
      <c r="B1078" s="3"/>
      <c r="C1078" s="60"/>
      <c r="D1078" s="60"/>
    </row>
    <row r="1079" spans="2:4" ht="14.25" customHeight="1">
      <c r="B1079" s="3"/>
      <c r="C1079" s="60"/>
      <c r="D1079" s="60"/>
    </row>
    <row r="1080" spans="2:4" ht="14.25" customHeight="1">
      <c r="B1080" s="3"/>
      <c r="C1080" s="60"/>
      <c r="D1080" s="60"/>
    </row>
    <row r="1081" spans="2:4" ht="14.25" customHeight="1">
      <c r="B1081" s="3"/>
      <c r="C1081" s="60"/>
      <c r="D1081" s="60"/>
    </row>
    <row r="1082" spans="2:4" ht="14.25" customHeight="1">
      <c r="B1082" s="3"/>
      <c r="C1082" s="60"/>
      <c r="D1082" s="60"/>
    </row>
    <row r="1083" spans="2:4" ht="14.25" customHeight="1">
      <c r="B1083" s="3"/>
      <c r="C1083" s="60"/>
      <c r="D1083" s="60"/>
    </row>
    <row r="1084" spans="2:4" ht="14.25" customHeight="1">
      <c r="B1084" s="3"/>
      <c r="C1084" s="60"/>
      <c r="D1084" s="60"/>
    </row>
    <row r="1085" spans="2:4" ht="14.25" customHeight="1">
      <c r="B1085" s="3"/>
      <c r="C1085" s="60"/>
      <c r="D1085" s="60"/>
    </row>
    <row r="1086" spans="2:4" ht="14.25" customHeight="1">
      <c r="B1086" s="3"/>
      <c r="C1086" s="60"/>
      <c r="D1086" s="60"/>
    </row>
    <row r="1087" spans="2:4" ht="14.25" customHeight="1">
      <c r="B1087" s="3"/>
      <c r="C1087" s="60"/>
      <c r="D1087" s="60"/>
    </row>
    <row r="1088" spans="2:4" ht="14.25" customHeight="1">
      <c r="B1088" s="3"/>
      <c r="C1088" s="60"/>
      <c r="D1088" s="60"/>
    </row>
    <row r="1089" spans="2:4" ht="14.25" customHeight="1">
      <c r="B1089" s="3"/>
      <c r="C1089" s="60"/>
      <c r="D1089" s="60"/>
    </row>
    <row r="1090" spans="2:4" ht="14.25" customHeight="1">
      <c r="B1090" s="3"/>
      <c r="C1090" s="60"/>
      <c r="D1090" s="60"/>
    </row>
    <row r="1091" spans="2:4" ht="14.25" customHeight="1">
      <c r="B1091" s="3"/>
      <c r="C1091" s="60"/>
      <c r="D1091" s="60"/>
    </row>
    <row r="1092" spans="2:4" ht="14.25" customHeight="1">
      <c r="B1092" s="3"/>
      <c r="C1092" s="60"/>
      <c r="D1092" s="60"/>
    </row>
    <row r="1093" spans="2:4" ht="14.25" customHeight="1">
      <c r="B1093" s="3"/>
      <c r="C1093" s="60"/>
      <c r="D1093" s="60"/>
    </row>
    <row r="1094" spans="2:4" ht="14.25" customHeight="1">
      <c r="B1094" s="3"/>
      <c r="C1094" s="60"/>
      <c r="D1094" s="60"/>
    </row>
    <row r="1095" spans="2:4" ht="14.25" customHeight="1">
      <c r="B1095" s="3"/>
      <c r="C1095" s="60"/>
      <c r="D1095" s="60"/>
    </row>
    <row r="1096" spans="2:4" ht="14.25" customHeight="1">
      <c r="B1096" s="3"/>
      <c r="C1096" s="60"/>
      <c r="D1096" s="60"/>
    </row>
    <row r="1097" spans="2:4" ht="14.25" customHeight="1">
      <c r="B1097" s="3"/>
      <c r="C1097" s="60"/>
      <c r="D1097" s="60"/>
    </row>
    <row r="1098" spans="2:4" ht="14.25" customHeight="1">
      <c r="B1098" s="3"/>
      <c r="C1098" s="60"/>
      <c r="D1098" s="60"/>
    </row>
    <row r="1099" spans="2:4" ht="14.25" customHeight="1">
      <c r="B1099" s="3"/>
      <c r="C1099" s="60"/>
      <c r="D1099" s="60"/>
    </row>
    <row r="1100" spans="2:4" ht="14.25" customHeight="1">
      <c r="B1100" s="3"/>
      <c r="C1100" s="60"/>
      <c r="D1100" s="60"/>
    </row>
    <row r="1101" spans="2:4" ht="14.25" customHeight="1">
      <c r="B1101" s="3"/>
      <c r="C1101" s="60"/>
      <c r="D1101" s="60"/>
    </row>
    <row r="1102" spans="2:4" ht="14.25" customHeight="1">
      <c r="B1102" s="3"/>
      <c r="C1102" s="60"/>
      <c r="D1102" s="60"/>
    </row>
    <row r="1103" spans="2:4" ht="14.25" customHeight="1">
      <c r="B1103" s="3"/>
      <c r="C1103" s="60"/>
      <c r="D1103" s="60"/>
    </row>
    <row r="1104" spans="2:4" ht="14.25" customHeight="1">
      <c r="B1104" s="3"/>
      <c r="C1104" s="60"/>
      <c r="D1104" s="60"/>
    </row>
    <row r="1105" spans="2:4" ht="14.25" customHeight="1">
      <c r="B1105" s="3"/>
      <c r="C1105" s="60"/>
      <c r="D1105" s="60"/>
    </row>
    <row r="1106" spans="2:4" ht="14.25" customHeight="1">
      <c r="B1106" s="3"/>
      <c r="C1106" s="60"/>
      <c r="D1106" s="60"/>
    </row>
    <row r="1107" spans="2:4" ht="14.25" customHeight="1">
      <c r="B1107" s="3"/>
      <c r="C1107" s="60"/>
      <c r="D1107" s="60"/>
    </row>
    <row r="1108" spans="2:4" ht="14.25" customHeight="1">
      <c r="B1108" s="3"/>
      <c r="C1108" s="60"/>
      <c r="D1108" s="60"/>
    </row>
    <row r="1109" spans="2:4" ht="14.25" customHeight="1">
      <c r="B1109" s="3"/>
      <c r="C1109" s="60"/>
      <c r="D1109" s="60"/>
    </row>
    <row r="1110" spans="2:4" ht="14.25" customHeight="1">
      <c r="B1110" s="3"/>
      <c r="C1110" s="60"/>
      <c r="D1110" s="60"/>
    </row>
    <row r="1111" spans="2:4" ht="14.25" customHeight="1">
      <c r="B1111" s="3"/>
      <c r="C1111" s="60"/>
      <c r="D1111" s="60"/>
    </row>
    <row r="1112" spans="2:4" ht="14.25" customHeight="1">
      <c r="B1112" s="3"/>
      <c r="C1112" s="60"/>
      <c r="D1112" s="60"/>
    </row>
    <row r="1113" spans="2:4" ht="14.25" customHeight="1">
      <c r="B1113" s="3"/>
      <c r="C1113" s="60"/>
      <c r="D1113" s="60"/>
    </row>
    <row r="1114" spans="2:4" ht="14.25" customHeight="1">
      <c r="B1114" s="3"/>
      <c r="C1114" s="60"/>
      <c r="D1114" s="60"/>
    </row>
    <row r="1115" spans="2:4" ht="14.25" customHeight="1">
      <c r="B1115" s="3"/>
      <c r="C1115" s="60"/>
      <c r="D1115" s="60"/>
    </row>
    <row r="1116" spans="2:4" ht="14.25" customHeight="1">
      <c r="B1116" s="3"/>
      <c r="C1116" s="60"/>
      <c r="D1116" s="60"/>
    </row>
    <row r="1117" spans="2:4" ht="14.25" customHeight="1">
      <c r="B1117" s="3"/>
      <c r="C1117" s="60"/>
      <c r="D1117" s="60"/>
    </row>
    <row r="1118" spans="2:4" ht="14.25" customHeight="1">
      <c r="B1118" s="3"/>
      <c r="C1118" s="60"/>
      <c r="D1118" s="60"/>
    </row>
    <row r="1119" spans="2:4" ht="14.25" customHeight="1">
      <c r="B1119" s="3"/>
      <c r="C1119" s="60"/>
      <c r="D1119" s="60"/>
    </row>
    <row r="1120" spans="2:4" ht="14.25" customHeight="1">
      <c r="B1120" s="3"/>
      <c r="C1120" s="60"/>
      <c r="D1120" s="60"/>
    </row>
    <row r="1121" spans="2:4" ht="14.25" customHeight="1">
      <c r="B1121" s="3"/>
      <c r="C1121" s="60"/>
      <c r="D1121" s="60"/>
    </row>
    <row r="1122" spans="2:4" ht="14.25" customHeight="1">
      <c r="B1122" s="3"/>
      <c r="C1122" s="60"/>
      <c r="D1122" s="60"/>
    </row>
    <row r="1123" spans="2:4" ht="14.25" customHeight="1">
      <c r="B1123" s="3"/>
      <c r="C1123" s="60"/>
      <c r="D1123" s="60"/>
    </row>
    <row r="1124" spans="2:4" ht="14.25" customHeight="1">
      <c r="B1124" s="3"/>
      <c r="C1124" s="60"/>
      <c r="D1124" s="60"/>
    </row>
    <row r="1125" spans="2:4" ht="14.25" customHeight="1">
      <c r="B1125" s="3"/>
      <c r="C1125" s="60"/>
      <c r="D1125" s="60"/>
    </row>
    <row r="1126" spans="2:4" ht="14.25" customHeight="1">
      <c r="B1126" s="3"/>
      <c r="C1126" s="60"/>
      <c r="D1126" s="60"/>
    </row>
    <row r="1127" spans="2:4" ht="14.25" customHeight="1">
      <c r="B1127" s="3"/>
      <c r="C1127" s="60"/>
      <c r="D1127" s="60"/>
    </row>
    <row r="1128" spans="2:4" ht="14.25" customHeight="1">
      <c r="B1128" s="3"/>
      <c r="C1128" s="60"/>
      <c r="D1128" s="60"/>
    </row>
    <row r="1129" spans="2:4" ht="14.25" customHeight="1">
      <c r="B1129" s="3"/>
      <c r="C1129" s="60"/>
      <c r="D1129" s="60"/>
    </row>
    <row r="1130" spans="2:4" ht="14.25" customHeight="1">
      <c r="B1130" s="3"/>
      <c r="C1130" s="60"/>
      <c r="D1130" s="60"/>
    </row>
    <row r="1131" spans="2:4" ht="14.25" customHeight="1">
      <c r="B1131" s="3"/>
      <c r="C1131" s="60"/>
      <c r="D1131" s="60"/>
    </row>
    <row r="1132" spans="2:4" ht="14.25" customHeight="1">
      <c r="B1132" s="3"/>
      <c r="C1132" s="60"/>
      <c r="D1132" s="60"/>
    </row>
    <row r="1133" spans="2:4" ht="14.25" customHeight="1">
      <c r="B1133" s="3"/>
      <c r="C1133" s="60"/>
      <c r="D1133" s="60"/>
    </row>
    <row r="1134" spans="2:4" ht="14.25" customHeight="1">
      <c r="B1134" s="3"/>
      <c r="C1134" s="60"/>
      <c r="D1134" s="60"/>
    </row>
    <row r="1135" spans="2:4" ht="14.25" customHeight="1">
      <c r="B1135" s="3"/>
      <c r="C1135" s="60"/>
      <c r="D1135" s="60"/>
    </row>
    <row r="1136" spans="2:4" ht="14.25" customHeight="1">
      <c r="B1136" s="3"/>
      <c r="C1136" s="60"/>
      <c r="D1136" s="60"/>
    </row>
    <row r="1137" spans="2:4" ht="14.25" customHeight="1">
      <c r="B1137" s="3"/>
      <c r="C1137" s="60"/>
      <c r="D1137" s="60"/>
    </row>
    <row r="1138" spans="2:4" ht="14.25" customHeight="1">
      <c r="B1138" s="3"/>
      <c r="C1138" s="60"/>
      <c r="D1138" s="60"/>
    </row>
    <row r="1139" spans="2:4" ht="14.25" customHeight="1">
      <c r="B1139" s="3"/>
      <c r="C1139" s="60"/>
      <c r="D1139" s="60"/>
    </row>
    <row r="1140" spans="2:4" ht="14.25" customHeight="1">
      <c r="B1140" s="3"/>
      <c r="C1140" s="60"/>
      <c r="D1140" s="60"/>
    </row>
    <row r="1141" spans="2:4" ht="14.25" customHeight="1">
      <c r="B1141" s="3"/>
      <c r="C1141" s="60"/>
      <c r="D1141" s="60"/>
    </row>
    <row r="1142" spans="2:4" ht="14.25" customHeight="1">
      <c r="B1142" s="3"/>
      <c r="C1142" s="60"/>
      <c r="D1142" s="60"/>
    </row>
    <row r="1143" spans="2:4" ht="14.25" customHeight="1">
      <c r="B1143" s="3"/>
      <c r="C1143" s="60"/>
      <c r="D1143" s="60"/>
    </row>
    <row r="1144" spans="2:4" ht="14.25" customHeight="1">
      <c r="B1144" s="3"/>
      <c r="C1144" s="60"/>
      <c r="D1144" s="60"/>
    </row>
    <row r="1145" spans="2:4" ht="14.25" customHeight="1">
      <c r="B1145" s="3"/>
      <c r="C1145" s="60"/>
      <c r="D1145" s="60"/>
    </row>
    <row r="1146" spans="2:4" ht="14.25" customHeight="1">
      <c r="B1146" s="3"/>
      <c r="C1146" s="60"/>
      <c r="D1146" s="60"/>
    </row>
    <row r="1147" spans="2:4" ht="14.25" customHeight="1">
      <c r="B1147" s="3"/>
      <c r="C1147" s="60"/>
      <c r="D1147" s="60"/>
    </row>
    <row r="1148" spans="2:4" ht="14.25" customHeight="1">
      <c r="B1148" s="3"/>
      <c r="C1148" s="60"/>
      <c r="D1148" s="60"/>
    </row>
    <row r="1149" spans="2:4" ht="14.25" customHeight="1">
      <c r="B1149" s="3"/>
      <c r="C1149" s="60"/>
      <c r="D1149" s="60"/>
    </row>
    <row r="1150" spans="2:4" ht="14.25" customHeight="1">
      <c r="B1150" s="3"/>
      <c r="C1150" s="60"/>
      <c r="D1150" s="60"/>
    </row>
    <row r="1151" spans="2:4" ht="14.25" customHeight="1">
      <c r="B1151" s="3"/>
      <c r="C1151" s="60"/>
      <c r="D1151" s="60"/>
    </row>
    <row r="1152" spans="2:4" ht="14.25" customHeight="1">
      <c r="B1152" s="3"/>
      <c r="C1152" s="60"/>
      <c r="D1152" s="60"/>
    </row>
    <row r="1153" spans="2:4" ht="14.25" customHeight="1">
      <c r="B1153" s="3"/>
      <c r="C1153" s="60"/>
      <c r="D1153" s="60"/>
    </row>
    <row r="1154" spans="2:4" ht="14.25" customHeight="1">
      <c r="B1154" s="3"/>
      <c r="C1154" s="60"/>
      <c r="D1154" s="60"/>
    </row>
    <row r="1155" spans="2:4" ht="14.25" customHeight="1">
      <c r="B1155" s="3"/>
      <c r="C1155" s="60"/>
      <c r="D1155" s="60"/>
    </row>
    <row r="1156" spans="2:4" ht="14.25" customHeight="1">
      <c r="B1156" s="3"/>
      <c r="C1156" s="60"/>
      <c r="D1156" s="60"/>
    </row>
    <row r="1157" spans="2:4" ht="14.25" customHeight="1">
      <c r="B1157" s="3"/>
      <c r="C1157" s="60"/>
      <c r="D1157" s="60"/>
    </row>
    <row r="1158" spans="2:4" ht="14.25" customHeight="1">
      <c r="B1158" s="3"/>
      <c r="C1158" s="60"/>
      <c r="D1158" s="60"/>
    </row>
    <row r="1159" spans="2:4" ht="14.25" customHeight="1">
      <c r="B1159" s="3"/>
      <c r="C1159" s="60"/>
      <c r="D1159" s="60"/>
    </row>
    <row r="1160" spans="2:4" ht="14.25" customHeight="1">
      <c r="B1160" s="3"/>
      <c r="C1160" s="60"/>
      <c r="D1160" s="60"/>
    </row>
    <row r="1161" spans="2:4" ht="14.25" customHeight="1">
      <c r="B1161" s="3"/>
      <c r="C1161" s="60"/>
      <c r="D1161" s="60"/>
    </row>
    <row r="1162" spans="2:4" ht="14.25" customHeight="1">
      <c r="B1162" s="3"/>
      <c r="C1162" s="60"/>
      <c r="D1162" s="60"/>
    </row>
    <row r="1163" spans="2:4" ht="14.25" customHeight="1">
      <c r="B1163" s="3"/>
      <c r="C1163" s="60"/>
      <c r="D1163" s="60"/>
    </row>
    <row r="1164" spans="2:4" ht="14.25" customHeight="1">
      <c r="B1164" s="3"/>
      <c r="C1164" s="60"/>
      <c r="D1164" s="60"/>
    </row>
    <row r="1165" spans="2:4" ht="14.25" customHeight="1">
      <c r="B1165" s="3"/>
      <c r="C1165" s="60"/>
      <c r="D1165" s="60"/>
    </row>
    <row r="1166" spans="2:4" ht="14.25" customHeight="1">
      <c r="B1166" s="3"/>
      <c r="C1166" s="60"/>
      <c r="D1166" s="60"/>
    </row>
    <row r="1167" spans="2:4" ht="14.25" customHeight="1">
      <c r="B1167" s="3"/>
      <c r="C1167" s="60"/>
      <c r="D1167" s="60"/>
    </row>
    <row r="1168" spans="2:4" ht="14.25" customHeight="1">
      <c r="B1168" s="3"/>
      <c r="C1168" s="60"/>
      <c r="D1168" s="60"/>
    </row>
    <row r="1169" spans="2:4" ht="14.25" customHeight="1">
      <c r="B1169" s="3"/>
      <c r="C1169" s="60"/>
      <c r="D1169" s="60"/>
    </row>
    <row r="1170" spans="2:4" ht="14.25" customHeight="1">
      <c r="B1170" s="3"/>
      <c r="C1170" s="60"/>
      <c r="D1170" s="60"/>
    </row>
    <row r="1171" spans="2:4" ht="14.25" customHeight="1">
      <c r="B1171" s="3"/>
      <c r="C1171" s="60"/>
      <c r="D1171" s="60"/>
    </row>
    <row r="1172" spans="2:4" ht="14.25" customHeight="1">
      <c r="B1172" s="3"/>
      <c r="C1172" s="60"/>
      <c r="D1172" s="60"/>
    </row>
    <row r="1173" spans="2:4" ht="14.25" customHeight="1">
      <c r="B1173" s="3"/>
      <c r="C1173" s="60"/>
      <c r="D1173" s="60"/>
    </row>
    <row r="1174" spans="2:4" ht="14.25" customHeight="1">
      <c r="B1174" s="3"/>
      <c r="C1174" s="60"/>
      <c r="D1174" s="60"/>
    </row>
    <row r="1175" spans="2:4" ht="14.25" customHeight="1">
      <c r="B1175" s="3"/>
      <c r="C1175" s="60"/>
      <c r="D1175" s="60"/>
    </row>
    <row r="1176" spans="2:4" ht="14.25" customHeight="1">
      <c r="B1176" s="3"/>
      <c r="C1176" s="60"/>
      <c r="D1176" s="60"/>
    </row>
    <row r="1177" spans="2:4" ht="14.25" customHeight="1">
      <c r="B1177" s="3"/>
      <c r="C1177" s="60"/>
      <c r="D1177" s="60"/>
    </row>
    <row r="1178" spans="2:4" ht="14.25" customHeight="1">
      <c r="B1178" s="3"/>
      <c r="C1178" s="60"/>
      <c r="D1178" s="60"/>
    </row>
    <row r="1179" spans="2:4" ht="14.25" customHeight="1">
      <c r="B1179" s="3"/>
      <c r="C1179" s="60"/>
      <c r="D1179" s="60"/>
    </row>
    <row r="1180" spans="2:4" ht="14.25" customHeight="1">
      <c r="B1180" s="3"/>
      <c r="C1180" s="60"/>
      <c r="D1180" s="60"/>
    </row>
    <row r="1181" spans="2:4" ht="14.25" customHeight="1">
      <c r="B1181" s="3"/>
      <c r="C1181" s="60"/>
      <c r="D1181" s="60"/>
    </row>
    <row r="1182" spans="2:4" ht="14.25" customHeight="1">
      <c r="B1182" s="3"/>
      <c r="C1182" s="60"/>
      <c r="D1182" s="60"/>
    </row>
    <row r="1183" spans="2:4" ht="14.25" customHeight="1">
      <c r="B1183" s="3"/>
      <c r="C1183" s="60"/>
      <c r="D1183" s="60"/>
    </row>
    <row r="1184" spans="2:4" ht="14.25" customHeight="1">
      <c r="B1184" s="3"/>
      <c r="C1184" s="60"/>
      <c r="D1184" s="60"/>
    </row>
    <row r="1185" spans="2:4" ht="14.25" customHeight="1">
      <c r="B1185" s="3"/>
      <c r="C1185" s="60"/>
      <c r="D1185" s="60"/>
    </row>
    <row r="1186" spans="2:4" ht="14.25" customHeight="1">
      <c r="B1186" s="3"/>
      <c r="C1186" s="60"/>
      <c r="D1186" s="60"/>
    </row>
    <row r="1187" spans="2:4" ht="14.25" customHeight="1">
      <c r="B1187" s="3"/>
      <c r="C1187" s="60"/>
      <c r="D1187" s="60"/>
    </row>
    <row r="1188" spans="2:4" ht="14.25" customHeight="1">
      <c r="B1188" s="3"/>
      <c r="C1188" s="60"/>
      <c r="D1188" s="60"/>
    </row>
    <row r="1189" spans="2:4" ht="14.25" customHeight="1">
      <c r="B1189" s="3"/>
      <c r="C1189" s="60"/>
      <c r="D1189" s="60"/>
    </row>
    <row r="1190" spans="2:4" ht="14.25" customHeight="1">
      <c r="B1190" s="3"/>
      <c r="C1190" s="60"/>
      <c r="D1190" s="60"/>
    </row>
    <row r="1191" spans="2:4" ht="14.25" customHeight="1">
      <c r="B1191" s="3"/>
      <c r="C1191" s="60"/>
      <c r="D1191" s="60"/>
    </row>
    <row r="1192" spans="2:4" ht="14.25" customHeight="1">
      <c r="B1192" s="3"/>
      <c r="C1192" s="60"/>
      <c r="D1192" s="60"/>
    </row>
    <row r="1193" spans="2:4" ht="14.25" customHeight="1">
      <c r="B1193" s="3"/>
      <c r="C1193" s="60"/>
      <c r="D1193" s="60"/>
    </row>
    <row r="1194" spans="2:4" ht="14.25" customHeight="1">
      <c r="B1194" s="3"/>
      <c r="C1194" s="60"/>
      <c r="D1194" s="60"/>
    </row>
    <row r="1195" spans="2:4" ht="14.25" customHeight="1">
      <c r="B1195" s="3"/>
      <c r="C1195" s="60"/>
      <c r="D1195" s="60"/>
    </row>
    <row r="1196" spans="2:4" ht="14.25" customHeight="1">
      <c r="B1196" s="3"/>
      <c r="C1196" s="60"/>
      <c r="D1196" s="60"/>
    </row>
    <row r="1197" spans="2:4" ht="14.25" customHeight="1">
      <c r="B1197" s="3"/>
      <c r="C1197" s="60"/>
      <c r="D1197" s="60"/>
    </row>
    <row r="1198" spans="2:4" ht="14.25" customHeight="1">
      <c r="B1198" s="3"/>
      <c r="C1198" s="60"/>
      <c r="D1198" s="60"/>
    </row>
    <row r="1199" spans="2:4" ht="14.25" customHeight="1">
      <c r="B1199" s="3"/>
      <c r="C1199" s="60"/>
      <c r="D1199" s="60"/>
    </row>
    <row r="1200" spans="2:4" ht="14.25" customHeight="1">
      <c r="B1200" s="3"/>
      <c r="C1200" s="60"/>
      <c r="D1200" s="60"/>
    </row>
    <row r="1201" spans="2:4" ht="14.25" customHeight="1">
      <c r="B1201" s="3"/>
      <c r="C1201" s="60"/>
      <c r="D1201" s="60"/>
    </row>
    <row r="1202" spans="2:4" ht="14.25" customHeight="1">
      <c r="B1202" s="3"/>
      <c r="C1202" s="60"/>
      <c r="D1202" s="60"/>
    </row>
    <row r="1203" spans="2:4" ht="14.25" customHeight="1">
      <c r="B1203" s="3"/>
      <c r="C1203" s="60"/>
      <c r="D1203" s="60"/>
    </row>
    <row r="1204" spans="2:4" ht="14.25" customHeight="1">
      <c r="B1204" s="3"/>
      <c r="C1204" s="60"/>
      <c r="D1204" s="60"/>
    </row>
    <row r="1205" spans="2:4" ht="14.25" customHeight="1">
      <c r="B1205" s="3"/>
      <c r="C1205" s="60"/>
      <c r="D1205" s="60"/>
    </row>
    <row r="1206" spans="2:4" ht="14.25" customHeight="1">
      <c r="B1206" s="3"/>
      <c r="C1206" s="60"/>
      <c r="D1206" s="60"/>
    </row>
    <row r="1207" spans="2:4" ht="14.25" customHeight="1">
      <c r="B1207" s="3"/>
      <c r="C1207" s="60"/>
      <c r="D1207" s="60"/>
    </row>
    <row r="1208" spans="2:4" ht="14.25" customHeight="1">
      <c r="B1208" s="3"/>
      <c r="C1208" s="60"/>
      <c r="D1208" s="60"/>
    </row>
    <row r="1209" spans="2:4" ht="14.25" customHeight="1">
      <c r="B1209" s="3"/>
      <c r="C1209" s="60"/>
      <c r="D1209" s="60"/>
    </row>
    <row r="1210" spans="2:4" ht="14.25" customHeight="1">
      <c r="B1210" s="3"/>
      <c r="C1210" s="60"/>
      <c r="D1210" s="60"/>
    </row>
    <row r="1211" spans="2:4" ht="14.25" customHeight="1">
      <c r="B1211" s="3"/>
      <c r="C1211" s="60"/>
      <c r="D1211" s="60"/>
    </row>
    <row r="1212" spans="2:4" ht="14.25" customHeight="1">
      <c r="B1212" s="3"/>
      <c r="C1212" s="60"/>
      <c r="D1212" s="60"/>
    </row>
    <row r="1213" spans="2:4" ht="14.25" customHeight="1">
      <c r="B1213" s="3"/>
      <c r="C1213" s="60"/>
      <c r="D1213" s="60"/>
    </row>
    <row r="1214" spans="2:4" ht="14.25" customHeight="1">
      <c r="B1214" s="3"/>
      <c r="C1214" s="60"/>
      <c r="D1214" s="60"/>
    </row>
    <row r="1215" spans="2:4" ht="14.25" customHeight="1">
      <c r="B1215" s="3"/>
      <c r="C1215" s="60"/>
      <c r="D1215" s="60"/>
    </row>
    <row r="1216" spans="2:4" ht="14.25" customHeight="1">
      <c r="B1216" s="3"/>
      <c r="C1216" s="60"/>
      <c r="D1216" s="60"/>
    </row>
    <row r="1217" spans="2:4" ht="14.25" customHeight="1">
      <c r="B1217" s="3"/>
      <c r="C1217" s="60"/>
      <c r="D1217" s="60"/>
    </row>
    <row r="1218" spans="2:4" ht="14.25" customHeight="1">
      <c r="B1218" s="3"/>
      <c r="C1218" s="60"/>
      <c r="D1218" s="60"/>
    </row>
    <row r="1219" spans="2:4" ht="14.25" customHeight="1">
      <c r="B1219" s="3"/>
      <c r="C1219" s="60"/>
      <c r="D1219" s="60"/>
    </row>
    <row r="1220" spans="2:4" ht="14.25" customHeight="1">
      <c r="B1220" s="3"/>
      <c r="C1220" s="60"/>
      <c r="D1220" s="60"/>
    </row>
    <row r="1221" spans="2:4" ht="14.25" customHeight="1">
      <c r="B1221" s="3"/>
      <c r="C1221" s="60"/>
      <c r="D1221" s="60"/>
    </row>
    <row r="1222" spans="2:4" ht="14.25" customHeight="1">
      <c r="B1222" s="3"/>
      <c r="C1222" s="60"/>
      <c r="D1222" s="60"/>
    </row>
    <row r="1223" spans="2:4" ht="14.25" customHeight="1">
      <c r="B1223" s="3"/>
      <c r="C1223" s="60"/>
      <c r="D1223" s="60"/>
    </row>
    <row r="1224" spans="2:4" ht="14.25" customHeight="1">
      <c r="B1224" s="3"/>
      <c r="C1224" s="60"/>
      <c r="D1224" s="60"/>
    </row>
    <row r="1225" spans="2:4" ht="14.25" customHeight="1">
      <c r="B1225" s="3"/>
      <c r="C1225" s="60"/>
      <c r="D1225" s="60"/>
    </row>
    <row r="1226" spans="2:4" ht="14.25" customHeight="1">
      <c r="B1226" s="3"/>
      <c r="C1226" s="60"/>
      <c r="D1226" s="60"/>
    </row>
    <row r="1227" spans="2:4" ht="14.25" customHeight="1">
      <c r="B1227" s="3"/>
      <c r="C1227" s="60"/>
      <c r="D1227" s="60"/>
    </row>
    <row r="1228" spans="2:4" ht="14.25" customHeight="1">
      <c r="B1228" s="3"/>
      <c r="C1228" s="60"/>
      <c r="D1228" s="60"/>
    </row>
    <row r="1229" spans="2:4" ht="14.25" customHeight="1">
      <c r="B1229" s="3"/>
      <c r="C1229" s="60"/>
      <c r="D1229" s="60"/>
    </row>
    <row r="1230" spans="2:4" ht="14.25" customHeight="1">
      <c r="B1230" s="3"/>
      <c r="C1230" s="60"/>
      <c r="D1230" s="60"/>
    </row>
    <row r="1231" spans="2:4" ht="14.25" customHeight="1">
      <c r="B1231" s="3"/>
      <c r="C1231" s="60"/>
      <c r="D1231" s="60"/>
    </row>
    <row r="1232" spans="2:4" ht="14.25" customHeight="1">
      <c r="B1232" s="3"/>
      <c r="C1232" s="60"/>
      <c r="D1232" s="60"/>
    </row>
    <row r="1233" spans="2:4" ht="14.25" customHeight="1">
      <c r="B1233" s="3"/>
      <c r="C1233" s="60"/>
      <c r="D1233" s="60"/>
    </row>
    <row r="1234" spans="2:4" ht="14.25" customHeight="1">
      <c r="B1234" s="3"/>
      <c r="C1234" s="60"/>
      <c r="D1234" s="60"/>
    </row>
    <row r="1235" spans="2:4" ht="14.25" customHeight="1">
      <c r="B1235" s="3"/>
      <c r="C1235" s="60"/>
      <c r="D1235" s="60"/>
    </row>
    <row r="1236" spans="2:4" ht="14.25" customHeight="1">
      <c r="B1236" s="3"/>
      <c r="C1236" s="60"/>
      <c r="D1236" s="60"/>
    </row>
    <row r="1237" spans="2:4" ht="14.25" customHeight="1">
      <c r="B1237" s="3"/>
      <c r="C1237" s="60"/>
      <c r="D1237" s="60"/>
    </row>
    <row r="1238" spans="2:4" ht="14.25" customHeight="1">
      <c r="B1238" s="3"/>
      <c r="C1238" s="60"/>
      <c r="D1238" s="60"/>
    </row>
    <row r="1239" spans="2:4" ht="14.25" customHeight="1">
      <c r="B1239" s="3"/>
      <c r="C1239" s="60"/>
      <c r="D1239" s="60"/>
    </row>
    <row r="1240" spans="2:4" ht="14.25" customHeight="1">
      <c r="B1240" s="3"/>
      <c r="C1240" s="60"/>
      <c r="D1240" s="60"/>
    </row>
    <row r="1241" spans="2:4" ht="14.25" customHeight="1">
      <c r="B1241" s="3"/>
      <c r="C1241" s="60"/>
      <c r="D1241" s="60"/>
    </row>
    <row r="1242" spans="2:4" ht="14.25" customHeight="1">
      <c r="B1242" s="3"/>
      <c r="C1242" s="60"/>
      <c r="D1242" s="60"/>
    </row>
    <row r="1243" spans="2:4" ht="14.25" customHeight="1">
      <c r="B1243" s="3"/>
      <c r="C1243" s="60"/>
      <c r="D1243" s="60"/>
    </row>
    <row r="1244" spans="2:4" ht="14.25" customHeight="1">
      <c r="B1244" s="3"/>
      <c r="C1244" s="60"/>
      <c r="D1244" s="60"/>
    </row>
    <row r="1245" spans="2:4" ht="14.25" customHeight="1">
      <c r="B1245" s="3"/>
      <c r="C1245" s="60"/>
      <c r="D1245" s="60"/>
    </row>
    <row r="1246" spans="2:4" ht="14.25" customHeight="1">
      <c r="B1246" s="3"/>
      <c r="C1246" s="60"/>
      <c r="D1246" s="60"/>
    </row>
    <row r="1247" spans="2:4" ht="14.25" customHeight="1">
      <c r="B1247" s="3"/>
      <c r="C1247" s="60"/>
      <c r="D1247" s="60"/>
    </row>
    <row r="1248" spans="2:4" ht="14.25" customHeight="1">
      <c r="B1248" s="3"/>
      <c r="C1248" s="60"/>
      <c r="D1248" s="60"/>
    </row>
    <row r="1249" spans="2:4" ht="14.25" customHeight="1">
      <c r="B1249" s="3"/>
      <c r="C1249" s="60"/>
      <c r="D1249" s="60"/>
    </row>
    <row r="1250" spans="2:4" ht="14.25" customHeight="1">
      <c r="B1250" s="3"/>
      <c r="C1250" s="60"/>
      <c r="D1250" s="60"/>
    </row>
    <row r="1251" spans="2:4" ht="14.25" customHeight="1">
      <c r="B1251" s="3"/>
      <c r="C1251" s="60"/>
      <c r="D1251" s="60"/>
    </row>
    <row r="1252" spans="2:4" ht="14.25" customHeight="1">
      <c r="B1252" s="3"/>
      <c r="C1252" s="60"/>
      <c r="D1252" s="60"/>
    </row>
    <row r="1253" spans="2:4" ht="14.25" customHeight="1">
      <c r="B1253" s="3"/>
      <c r="C1253" s="60"/>
      <c r="D1253" s="60"/>
    </row>
    <row r="1254" spans="2:4" ht="14.25" customHeight="1">
      <c r="B1254" s="3"/>
      <c r="C1254" s="60"/>
      <c r="D1254" s="60"/>
    </row>
    <row r="1255" spans="2:4" ht="14.25" customHeight="1">
      <c r="B1255" s="3"/>
      <c r="C1255" s="60"/>
      <c r="D1255" s="60"/>
    </row>
    <row r="1256" spans="2:4" ht="14.25" customHeight="1">
      <c r="B1256" s="3"/>
      <c r="C1256" s="60"/>
      <c r="D1256" s="60"/>
    </row>
    <row r="1257" spans="2:4" ht="14.25" customHeight="1">
      <c r="B1257" s="3"/>
      <c r="C1257" s="60"/>
      <c r="D1257" s="60"/>
    </row>
    <row r="1258" spans="2:4" ht="14.25" customHeight="1">
      <c r="B1258" s="3"/>
      <c r="C1258" s="60"/>
      <c r="D1258" s="60"/>
    </row>
    <row r="1259" spans="2:4" ht="14.25" customHeight="1">
      <c r="B1259" s="3"/>
      <c r="C1259" s="60"/>
      <c r="D1259" s="60"/>
    </row>
    <row r="1260" spans="2:4" ht="14.25" customHeight="1">
      <c r="B1260" s="3"/>
      <c r="C1260" s="60"/>
      <c r="D1260" s="60"/>
    </row>
    <row r="1261" spans="2:4" ht="14.25" customHeight="1">
      <c r="B1261" s="3"/>
      <c r="C1261" s="60"/>
      <c r="D1261" s="60"/>
    </row>
    <row r="1262" spans="2:4" ht="14.25" customHeight="1">
      <c r="B1262" s="3"/>
      <c r="C1262" s="60"/>
      <c r="D1262" s="60"/>
    </row>
    <row r="1263" spans="2:4" ht="14.25" customHeight="1">
      <c r="B1263" s="3"/>
      <c r="C1263" s="60"/>
      <c r="D1263" s="60"/>
    </row>
    <row r="1264" spans="2:4" ht="14.25" customHeight="1">
      <c r="B1264" s="3"/>
      <c r="C1264" s="60"/>
      <c r="D1264" s="60"/>
    </row>
    <row r="1265" spans="2:4" ht="14.25" customHeight="1">
      <c r="B1265" s="3"/>
      <c r="C1265" s="60"/>
      <c r="D1265" s="60"/>
    </row>
    <row r="1266" spans="2:4" ht="14.25" customHeight="1">
      <c r="B1266" s="3"/>
      <c r="C1266" s="60"/>
      <c r="D1266" s="60"/>
    </row>
    <row r="1267" spans="2:4" ht="14.25" customHeight="1">
      <c r="B1267" s="3"/>
      <c r="C1267" s="60"/>
      <c r="D1267" s="60"/>
    </row>
    <row r="1268" spans="2:4" ht="14.25" customHeight="1">
      <c r="B1268" s="3"/>
      <c r="C1268" s="60"/>
      <c r="D1268" s="60"/>
    </row>
    <row r="1269" spans="2:4" ht="14.25" customHeight="1">
      <c r="B1269" s="3"/>
      <c r="C1269" s="60"/>
      <c r="D1269" s="60"/>
    </row>
    <row r="1270" spans="2:4" ht="14.25" customHeight="1">
      <c r="B1270" s="3"/>
      <c r="C1270" s="60"/>
      <c r="D1270" s="60"/>
    </row>
    <row r="1271" spans="2:4" ht="14.25" customHeight="1">
      <c r="B1271" s="3"/>
      <c r="C1271" s="60"/>
      <c r="D1271" s="60"/>
    </row>
    <row r="1272" spans="2:4" ht="14.25" customHeight="1">
      <c r="B1272" s="3"/>
      <c r="C1272" s="60"/>
      <c r="D1272" s="60"/>
    </row>
    <row r="1273" spans="2:4" ht="14.25" customHeight="1">
      <c r="B1273" s="3"/>
      <c r="C1273" s="60"/>
      <c r="D1273" s="60"/>
    </row>
    <row r="1274" spans="2:4" ht="14.25" customHeight="1">
      <c r="B1274" s="3"/>
      <c r="C1274" s="60"/>
      <c r="D1274" s="60"/>
    </row>
    <row r="1275" spans="2:4" ht="14.25" customHeight="1">
      <c r="B1275" s="3"/>
      <c r="C1275" s="60"/>
      <c r="D1275" s="60"/>
    </row>
    <row r="1276" spans="2:4" ht="14.25" customHeight="1">
      <c r="B1276" s="3"/>
      <c r="C1276" s="60"/>
      <c r="D1276" s="60"/>
    </row>
    <row r="1277" spans="2:4" ht="14.25" customHeight="1">
      <c r="B1277" s="3"/>
      <c r="C1277" s="60"/>
      <c r="D1277" s="60"/>
    </row>
    <row r="1278" spans="2:4" ht="14.25" customHeight="1">
      <c r="B1278" s="3"/>
      <c r="C1278" s="60"/>
      <c r="D1278" s="60"/>
    </row>
    <row r="1279" spans="2:4" ht="14.25" customHeight="1">
      <c r="B1279" s="3"/>
      <c r="C1279" s="60"/>
      <c r="D1279" s="60"/>
    </row>
    <row r="1280" spans="2:4" ht="14.25" customHeight="1">
      <c r="B1280" s="3"/>
      <c r="C1280" s="60"/>
      <c r="D1280" s="60"/>
    </row>
    <row r="1281" spans="2:4" ht="14.25" customHeight="1">
      <c r="B1281" s="3"/>
      <c r="C1281" s="60"/>
      <c r="D1281" s="60"/>
    </row>
    <row r="1282" spans="2:4" ht="14.25" customHeight="1">
      <c r="B1282" s="3"/>
      <c r="C1282" s="60"/>
      <c r="D1282" s="60"/>
    </row>
    <row r="1283" spans="2:4" ht="14.25" customHeight="1">
      <c r="B1283" s="3"/>
      <c r="C1283" s="60"/>
      <c r="D1283" s="60"/>
    </row>
    <row r="1284" spans="2:4" ht="14.25" customHeight="1">
      <c r="B1284" s="3"/>
      <c r="C1284" s="60"/>
      <c r="D1284" s="60"/>
    </row>
    <row r="1285" spans="2:4" ht="14.25" customHeight="1">
      <c r="B1285" s="3"/>
      <c r="C1285" s="60"/>
      <c r="D1285" s="60"/>
    </row>
    <row r="1286" spans="2:4" ht="14.25" customHeight="1">
      <c r="B1286" s="3"/>
      <c r="C1286" s="60"/>
      <c r="D1286" s="60"/>
    </row>
    <row r="1287" spans="2:4" ht="14.25" customHeight="1">
      <c r="B1287" s="3"/>
      <c r="C1287" s="60"/>
      <c r="D1287" s="60"/>
    </row>
    <row r="1288" spans="2:4" ht="14.25" customHeight="1">
      <c r="B1288" s="3"/>
      <c r="C1288" s="60"/>
      <c r="D1288" s="60"/>
    </row>
    <row r="1289" spans="2:4" ht="14.25" customHeight="1">
      <c r="B1289" s="3"/>
      <c r="C1289" s="60"/>
      <c r="D1289" s="60"/>
    </row>
    <row r="1290" spans="2:4" ht="14.25" customHeight="1">
      <c r="B1290" s="3"/>
      <c r="C1290" s="60"/>
      <c r="D1290" s="60"/>
    </row>
    <row r="1291" spans="2:4" ht="14.25" customHeight="1">
      <c r="B1291" s="3"/>
      <c r="C1291" s="60"/>
      <c r="D1291" s="60"/>
    </row>
    <row r="1292" spans="2:4" ht="14.25" customHeight="1">
      <c r="B1292" s="3"/>
      <c r="C1292" s="60"/>
      <c r="D1292" s="60"/>
    </row>
    <row r="1293" spans="2:4" ht="14.25" customHeight="1">
      <c r="B1293" s="3"/>
      <c r="C1293" s="60"/>
      <c r="D1293" s="60"/>
    </row>
    <row r="1294" spans="2:4" ht="14.25" customHeight="1">
      <c r="B1294" s="3"/>
      <c r="C1294" s="60"/>
      <c r="D1294" s="60"/>
    </row>
    <row r="1295" spans="2:4" ht="14.25" customHeight="1">
      <c r="B1295" s="3"/>
      <c r="C1295" s="60"/>
      <c r="D1295" s="60"/>
    </row>
    <row r="1296" spans="2:4" ht="14.25" customHeight="1">
      <c r="B1296" s="3"/>
      <c r="C1296" s="60"/>
      <c r="D1296" s="60"/>
    </row>
    <row r="1297" spans="2:4" ht="14.25" customHeight="1">
      <c r="B1297" s="3"/>
      <c r="C1297" s="60"/>
      <c r="D1297" s="60"/>
    </row>
    <row r="1298" spans="2:4" ht="14.25" customHeight="1">
      <c r="B1298" s="3"/>
      <c r="C1298" s="60"/>
      <c r="D1298" s="60"/>
    </row>
    <row r="1299" spans="2:4" ht="14.25" customHeight="1">
      <c r="B1299" s="3"/>
      <c r="C1299" s="60"/>
      <c r="D1299" s="60"/>
    </row>
    <row r="1300" spans="2:4" ht="14.25" customHeight="1">
      <c r="B1300" s="3"/>
      <c r="C1300" s="60"/>
      <c r="D1300" s="60"/>
    </row>
    <row r="1301" spans="2:4" ht="14.25" customHeight="1">
      <c r="B1301" s="3"/>
      <c r="C1301" s="60"/>
      <c r="D1301" s="60"/>
    </row>
    <row r="1302" spans="2:4" ht="14.25" customHeight="1">
      <c r="B1302" s="3"/>
      <c r="C1302" s="60"/>
      <c r="D1302" s="60"/>
    </row>
    <row r="1303" spans="2:4" ht="14.25" customHeight="1">
      <c r="B1303" s="3"/>
      <c r="C1303" s="60"/>
      <c r="D1303" s="60"/>
    </row>
    <row r="1304" spans="2:4" ht="14.25" customHeight="1">
      <c r="B1304" s="3"/>
      <c r="C1304" s="60"/>
      <c r="D1304" s="60"/>
    </row>
    <row r="1305" spans="2:4" ht="14.25" customHeight="1">
      <c r="B1305" s="3"/>
      <c r="C1305" s="60"/>
      <c r="D1305" s="60"/>
    </row>
    <row r="1306" spans="2:4" ht="14.25" customHeight="1">
      <c r="B1306" s="3"/>
      <c r="C1306" s="60"/>
      <c r="D1306" s="60"/>
    </row>
    <row r="1307" spans="2:4" ht="14.25" customHeight="1">
      <c r="B1307" s="3"/>
      <c r="C1307" s="60"/>
      <c r="D1307" s="60"/>
    </row>
    <row r="1308" spans="2:4" ht="14.25" customHeight="1">
      <c r="B1308" s="3"/>
      <c r="C1308" s="60"/>
      <c r="D1308" s="60"/>
    </row>
    <row r="1309" spans="2:4" ht="14.25" customHeight="1">
      <c r="B1309" s="3"/>
      <c r="C1309" s="60"/>
      <c r="D1309" s="60"/>
    </row>
    <row r="1310" spans="2:4" ht="14.25" customHeight="1">
      <c r="B1310" s="3"/>
      <c r="C1310" s="60"/>
      <c r="D1310" s="60"/>
    </row>
    <row r="1311" spans="2:4" ht="14.25" customHeight="1">
      <c r="B1311" s="3"/>
      <c r="C1311" s="60"/>
      <c r="D1311" s="60"/>
    </row>
    <row r="1312" spans="2:4" ht="14.25" customHeight="1">
      <c r="B1312" s="3"/>
      <c r="C1312" s="60"/>
      <c r="D1312" s="60"/>
    </row>
    <row r="1313" spans="2:4" ht="14.25" customHeight="1">
      <c r="B1313" s="3"/>
      <c r="C1313" s="60"/>
      <c r="D1313" s="60"/>
    </row>
    <row r="1314" spans="2:4" ht="14.25" customHeight="1">
      <c r="B1314" s="3"/>
      <c r="C1314" s="60"/>
      <c r="D1314" s="60"/>
    </row>
    <row r="1315" spans="2:4" ht="14.25" customHeight="1">
      <c r="B1315" s="3"/>
      <c r="C1315" s="60"/>
      <c r="D1315" s="60"/>
    </row>
    <row r="1316" spans="2:4" ht="14.25" customHeight="1">
      <c r="B1316" s="3"/>
      <c r="C1316" s="60"/>
      <c r="D1316" s="60"/>
    </row>
    <row r="1317" spans="2:4" ht="14.25" customHeight="1">
      <c r="B1317" s="3"/>
      <c r="C1317" s="60"/>
      <c r="D1317" s="60"/>
    </row>
    <row r="1318" spans="2:4" ht="14.25" customHeight="1">
      <c r="B1318" s="3"/>
      <c r="C1318" s="60"/>
      <c r="D1318" s="60"/>
    </row>
    <row r="1319" spans="2:4" ht="14.25" customHeight="1">
      <c r="B1319" s="3"/>
      <c r="C1319" s="60"/>
      <c r="D1319" s="60"/>
    </row>
    <row r="1320" spans="2:4" ht="14.25" customHeight="1">
      <c r="B1320" s="3"/>
      <c r="C1320" s="60"/>
      <c r="D1320" s="60"/>
    </row>
    <row r="1321" spans="2:4" ht="14.25" customHeight="1">
      <c r="B1321" s="3"/>
      <c r="C1321" s="60"/>
      <c r="D1321" s="60"/>
    </row>
    <row r="1322" spans="2:4" ht="14.25" customHeight="1">
      <c r="B1322" s="3"/>
      <c r="C1322" s="60"/>
      <c r="D1322" s="60"/>
    </row>
    <row r="1323" spans="2:4" ht="14.25" customHeight="1">
      <c r="B1323" s="3"/>
      <c r="C1323" s="60"/>
      <c r="D1323" s="60"/>
    </row>
    <row r="1324" spans="2:4" ht="14.25" customHeight="1">
      <c r="B1324" s="3"/>
      <c r="C1324" s="60"/>
      <c r="D1324" s="60"/>
    </row>
    <row r="1325" spans="2:4" ht="14.25" customHeight="1">
      <c r="B1325" s="3"/>
      <c r="C1325" s="60"/>
      <c r="D1325" s="60"/>
    </row>
    <row r="1326" spans="2:4" ht="14.25" customHeight="1">
      <c r="B1326" s="3"/>
      <c r="C1326" s="60"/>
      <c r="D1326" s="60"/>
    </row>
    <row r="1327" spans="2:4" ht="14.25" customHeight="1">
      <c r="B1327" s="3"/>
      <c r="C1327" s="60"/>
      <c r="D1327" s="60"/>
    </row>
    <row r="1328" spans="2:4" ht="14.25" customHeight="1">
      <c r="B1328" s="3"/>
      <c r="C1328" s="60"/>
      <c r="D1328" s="60"/>
    </row>
    <row r="1329" spans="2:4" ht="14.25" customHeight="1">
      <c r="B1329" s="3"/>
      <c r="C1329" s="60"/>
      <c r="D1329" s="60"/>
    </row>
    <row r="1330" spans="2:4" ht="14.25" customHeight="1">
      <c r="B1330" s="3"/>
      <c r="C1330" s="60"/>
      <c r="D1330" s="60"/>
    </row>
    <row r="1331" spans="2:4" ht="14.25" customHeight="1">
      <c r="B1331" s="3"/>
      <c r="C1331" s="60"/>
      <c r="D1331" s="60"/>
    </row>
    <row r="1332" spans="2:4" ht="14.25" customHeight="1">
      <c r="B1332" s="3"/>
      <c r="C1332" s="60"/>
      <c r="D1332" s="60"/>
    </row>
    <row r="1333" spans="2:4" ht="14.25" customHeight="1">
      <c r="B1333" s="3"/>
      <c r="C1333" s="60"/>
      <c r="D1333" s="60"/>
    </row>
    <row r="1334" spans="2:4" ht="14.25" customHeight="1">
      <c r="B1334" s="3"/>
      <c r="C1334" s="60"/>
      <c r="D1334" s="60"/>
    </row>
    <row r="1335" spans="2:4" ht="14.25" customHeight="1">
      <c r="B1335" s="3"/>
      <c r="C1335" s="60"/>
      <c r="D1335" s="60"/>
    </row>
    <row r="1336" spans="2:4" ht="14.25" customHeight="1">
      <c r="B1336" s="3"/>
      <c r="C1336" s="60"/>
      <c r="D1336" s="60"/>
    </row>
    <row r="1337" spans="2:4" ht="14.25" customHeight="1">
      <c r="B1337" s="3"/>
      <c r="C1337" s="60"/>
      <c r="D1337" s="60"/>
    </row>
    <row r="1338" spans="2:4" ht="14.25" customHeight="1">
      <c r="B1338" s="3"/>
      <c r="C1338" s="60"/>
      <c r="D1338" s="60"/>
    </row>
    <row r="1339" spans="2:4" ht="14.25" customHeight="1">
      <c r="B1339" s="3"/>
      <c r="C1339" s="60"/>
      <c r="D1339" s="60"/>
    </row>
    <row r="1340" spans="2:4" ht="14.25" customHeight="1">
      <c r="B1340" s="3"/>
      <c r="C1340" s="60"/>
      <c r="D1340" s="60"/>
    </row>
    <row r="1341" spans="2:4" ht="14.25" customHeight="1">
      <c r="B1341" s="3"/>
      <c r="C1341" s="60"/>
      <c r="D1341" s="60"/>
    </row>
    <row r="1342" spans="2:4" ht="14.25" customHeight="1">
      <c r="B1342" s="3"/>
      <c r="C1342" s="60"/>
      <c r="D1342" s="60"/>
    </row>
    <row r="1343" spans="2:4" ht="14.25" customHeight="1">
      <c r="B1343" s="3"/>
      <c r="C1343" s="60"/>
      <c r="D1343" s="60"/>
    </row>
    <row r="1344" spans="2:4" ht="14.25" customHeight="1">
      <c r="B1344" s="3"/>
      <c r="C1344" s="60"/>
      <c r="D1344" s="60"/>
    </row>
    <row r="1345" spans="2:4" ht="14.25" customHeight="1">
      <c r="B1345" s="3"/>
      <c r="C1345" s="60"/>
      <c r="D1345" s="60"/>
    </row>
    <row r="1346" spans="2:4" ht="14.25" customHeight="1">
      <c r="B1346" s="3"/>
      <c r="C1346" s="60"/>
      <c r="D1346" s="60"/>
    </row>
    <row r="1347" spans="2:4" ht="14.25" customHeight="1">
      <c r="B1347" s="3"/>
      <c r="C1347" s="60"/>
      <c r="D1347" s="60"/>
    </row>
    <row r="1348" spans="2:4" ht="14.25" customHeight="1">
      <c r="B1348" s="3"/>
      <c r="C1348" s="60"/>
      <c r="D1348" s="60"/>
    </row>
    <row r="1349" spans="2:4" ht="14.25" customHeight="1">
      <c r="B1349" s="3"/>
      <c r="C1349" s="60"/>
      <c r="D1349" s="60"/>
    </row>
    <row r="1350" spans="2:4" ht="14.25" customHeight="1">
      <c r="B1350" s="3"/>
      <c r="C1350" s="60"/>
      <c r="D1350" s="60"/>
    </row>
    <row r="1351" spans="2:4" ht="14.25" customHeight="1">
      <c r="B1351" s="3"/>
      <c r="C1351" s="60"/>
      <c r="D1351" s="60"/>
    </row>
    <row r="1352" spans="2:4" ht="14.25" customHeight="1">
      <c r="B1352" s="3"/>
      <c r="C1352" s="60"/>
      <c r="D1352" s="60"/>
    </row>
    <row r="1353" spans="2:4" ht="14.25" customHeight="1">
      <c r="B1353" s="3"/>
      <c r="C1353" s="60"/>
      <c r="D1353" s="60"/>
    </row>
    <row r="1354" spans="2:4" ht="14.25" customHeight="1">
      <c r="B1354" s="3"/>
      <c r="C1354" s="60"/>
      <c r="D1354" s="60"/>
    </row>
    <row r="1355" spans="2:4" ht="14.25" customHeight="1">
      <c r="B1355" s="3"/>
      <c r="C1355" s="60"/>
      <c r="D1355" s="60"/>
    </row>
    <row r="1356" spans="2:4" ht="14.25" customHeight="1">
      <c r="B1356" s="3"/>
      <c r="C1356" s="60"/>
      <c r="D1356" s="60"/>
    </row>
    <row r="1357" spans="2:4" ht="14.25" customHeight="1">
      <c r="B1357" s="3"/>
      <c r="C1357" s="60"/>
      <c r="D1357" s="60"/>
    </row>
    <row r="1358" spans="2:4" ht="14.25" customHeight="1">
      <c r="B1358" s="3"/>
      <c r="C1358" s="60"/>
      <c r="D1358" s="60"/>
    </row>
    <row r="1359" spans="2:4" ht="14.25" customHeight="1">
      <c r="B1359" s="3"/>
      <c r="C1359" s="60"/>
      <c r="D1359" s="60"/>
    </row>
    <row r="1360" spans="2:4" ht="14.25" customHeight="1">
      <c r="B1360" s="3"/>
      <c r="C1360" s="60"/>
      <c r="D1360" s="60"/>
    </row>
    <row r="1361" spans="2:4" ht="14.25" customHeight="1">
      <c r="B1361" s="3"/>
      <c r="C1361" s="60"/>
      <c r="D1361" s="60"/>
    </row>
    <row r="1362" spans="2:4" ht="14.25" customHeight="1">
      <c r="B1362" s="3"/>
      <c r="C1362" s="60"/>
      <c r="D1362" s="60"/>
    </row>
    <row r="1363" spans="2:4" ht="14.25" customHeight="1">
      <c r="B1363" s="3"/>
      <c r="C1363" s="60"/>
      <c r="D1363" s="60"/>
    </row>
    <row r="1364" spans="2:4" ht="14.25" customHeight="1">
      <c r="B1364" s="3"/>
      <c r="C1364" s="60"/>
      <c r="D1364" s="60"/>
    </row>
    <row r="1365" spans="2:4" ht="14.25" customHeight="1">
      <c r="B1365" s="3"/>
      <c r="C1365" s="60"/>
      <c r="D1365" s="60"/>
    </row>
    <row r="1366" spans="2:4" ht="14.25" customHeight="1">
      <c r="B1366" s="3"/>
      <c r="C1366" s="60"/>
      <c r="D1366" s="60"/>
    </row>
    <row r="1367" spans="2:4" ht="14.25" customHeight="1">
      <c r="B1367" s="3"/>
      <c r="C1367" s="60"/>
      <c r="D1367" s="60"/>
    </row>
    <row r="1368" spans="2:4" ht="14.25" customHeight="1">
      <c r="B1368" s="3"/>
      <c r="C1368" s="60"/>
      <c r="D1368" s="60"/>
    </row>
    <row r="1369" spans="2:4" ht="14.25" customHeight="1">
      <c r="B1369" s="3"/>
      <c r="C1369" s="60"/>
      <c r="D1369" s="60"/>
    </row>
    <row r="1370" spans="2:4" ht="14.25" customHeight="1">
      <c r="B1370" s="3"/>
      <c r="C1370" s="60"/>
      <c r="D1370" s="60"/>
    </row>
    <row r="1371" spans="2:4" ht="14.25" customHeight="1">
      <c r="B1371" s="3"/>
      <c r="C1371" s="60"/>
      <c r="D1371" s="60"/>
    </row>
    <row r="1372" spans="2:4" ht="14.25" customHeight="1">
      <c r="B1372" s="3"/>
      <c r="C1372" s="60"/>
      <c r="D1372" s="60"/>
    </row>
    <row r="1373" spans="2:4" ht="14.25" customHeight="1">
      <c r="B1373" s="3"/>
      <c r="C1373" s="60"/>
      <c r="D1373" s="60"/>
    </row>
    <row r="1374" spans="2:4" ht="14.25" customHeight="1">
      <c r="B1374" s="3"/>
      <c r="C1374" s="60"/>
      <c r="D1374" s="60"/>
    </row>
    <row r="1375" spans="2:4" ht="14.25" customHeight="1">
      <c r="B1375" s="3"/>
      <c r="C1375" s="60"/>
      <c r="D1375" s="60"/>
    </row>
    <row r="1376" spans="2:4" ht="14.25" customHeight="1">
      <c r="B1376" s="3"/>
      <c r="C1376" s="60"/>
      <c r="D1376" s="60"/>
    </row>
    <row r="1377" spans="2:4" ht="14.25" customHeight="1">
      <c r="B1377" s="3"/>
      <c r="C1377" s="60"/>
      <c r="D1377" s="60"/>
    </row>
    <row r="1378" spans="2:4" ht="14.25" customHeight="1">
      <c r="B1378" s="3"/>
      <c r="C1378" s="60"/>
      <c r="D1378" s="60"/>
    </row>
    <row r="1379" spans="2:4" ht="14.25" customHeight="1">
      <c r="B1379" s="3"/>
      <c r="C1379" s="60"/>
      <c r="D1379" s="60"/>
    </row>
    <row r="1380" spans="2:4" ht="14.25" customHeight="1">
      <c r="B1380" s="3"/>
      <c r="C1380" s="60"/>
      <c r="D1380" s="60"/>
    </row>
    <row r="1381" spans="2:4" ht="14.25" customHeight="1">
      <c r="B1381" s="3"/>
      <c r="C1381" s="60"/>
      <c r="D1381" s="60"/>
    </row>
    <row r="1382" spans="2:4" ht="14.25" customHeight="1">
      <c r="B1382" s="3"/>
      <c r="C1382" s="60"/>
      <c r="D1382" s="60"/>
    </row>
    <row r="1383" spans="2:4" ht="14.25" customHeight="1">
      <c r="B1383" s="3"/>
      <c r="C1383" s="60"/>
      <c r="D1383" s="60"/>
    </row>
    <row r="1384" spans="2:4" ht="14.25" customHeight="1">
      <c r="B1384" s="3"/>
      <c r="C1384" s="60"/>
      <c r="D1384" s="60"/>
    </row>
    <row r="1385" spans="2:4" ht="14.25" customHeight="1">
      <c r="B1385" s="3"/>
      <c r="C1385" s="60"/>
      <c r="D1385" s="60"/>
    </row>
    <row r="1386" spans="2:4" ht="14.25" customHeight="1">
      <c r="B1386" s="3"/>
      <c r="C1386" s="60"/>
      <c r="D1386" s="60"/>
    </row>
    <row r="1387" spans="2:4" ht="14.25" customHeight="1">
      <c r="B1387" s="3"/>
      <c r="C1387" s="60"/>
      <c r="D1387" s="60"/>
    </row>
    <row r="1388" spans="2:4" ht="14.25" customHeight="1">
      <c r="B1388" s="3"/>
      <c r="C1388" s="60"/>
      <c r="D1388" s="60"/>
    </row>
    <row r="1389" spans="2:4" ht="14.25" customHeight="1">
      <c r="B1389" s="3"/>
      <c r="C1389" s="60"/>
      <c r="D1389" s="60"/>
    </row>
    <row r="1390" spans="2:4" ht="14.25" customHeight="1">
      <c r="B1390" s="3"/>
      <c r="C1390" s="60"/>
      <c r="D1390" s="60"/>
    </row>
    <row r="1391" spans="2:4" ht="14.25" customHeight="1">
      <c r="B1391" s="3"/>
      <c r="C1391" s="60"/>
      <c r="D1391" s="60"/>
    </row>
    <row r="1392" spans="2:4" ht="14.25" customHeight="1">
      <c r="B1392" s="3"/>
      <c r="C1392" s="60"/>
      <c r="D1392" s="60"/>
    </row>
    <row r="1393" spans="2:4" ht="14.25" customHeight="1">
      <c r="B1393" s="3"/>
      <c r="C1393" s="60"/>
      <c r="D1393" s="60"/>
    </row>
    <row r="1394" spans="2:4" ht="14.25" customHeight="1">
      <c r="B1394" s="3"/>
      <c r="C1394" s="60"/>
      <c r="D1394" s="60"/>
    </row>
    <row r="1395" spans="2:4" ht="14.25" customHeight="1">
      <c r="B1395" s="3"/>
      <c r="C1395" s="60"/>
      <c r="D1395" s="60"/>
    </row>
    <row r="1396" spans="2:4" ht="14.25" customHeight="1">
      <c r="B1396" s="3"/>
      <c r="C1396" s="60"/>
      <c r="D1396" s="60"/>
    </row>
    <row r="1397" spans="2:4" ht="14.25" customHeight="1">
      <c r="B1397" s="3"/>
      <c r="C1397" s="60"/>
      <c r="D1397" s="60"/>
    </row>
    <row r="1398" spans="2:4" ht="14.25" customHeight="1">
      <c r="B1398" s="3"/>
      <c r="C1398" s="60"/>
      <c r="D1398" s="60"/>
    </row>
    <row r="1399" spans="2:4" ht="14.25" customHeight="1">
      <c r="B1399" s="3"/>
      <c r="C1399" s="60"/>
      <c r="D1399" s="60"/>
    </row>
    <row r="1400" spans="2:4" ht="14.25" customHeight="1">
      <c r="B1400" s="3"/>
      <c r="C1400" s="60"/>
      <c r="D1400" s="60"/>
    </row>
    <row r="1401" spans="2:4" ht="14.25" customHeight="1">
      <c r="B1401" s="3"/>
      <c r="C1401" s="60"/>
      <c r="D1401" s="60"/>
    </row>
    <row r="1402" spans="2:4" ht="14.25" customHeight="1">
      <c r="B1402" s="3"/>
      <c r="C1402" s="60"/>
      <c r="D1402" s="60"/>
    </row>
    <row r="1403" spans="2:4" ht="14.25" customHeight="1">
      <c r="B1403" s="3"/>
      <c r="C1403" s="60"/>
      <c r="D1403" s="60"/>
    </row>
    <row r="1404" spans="2:4" ht="14.25" customHeight="1">
      <c r="B1404" s="3"/>
      <c r="C1404" s="60"/>
      <c r="D1404" s="60"/>
    </row>
    <row r="1405" spans="2:4" ht="14.25" customHeight="1">
      <c r="B1405" s="3"/>
      <c r="C1405" s="60"/>
      <c r="D1405" s="60"/>
    </row>
    <row r="1406" spans="2:4" ht="14.25" customHeight="1">
      <c r="B1406" s="3"/>
      <c r="C1406" s="60"/>
      <c r="D1406" s="60"/>
    </row>
    <row r="1407" spans="2:4" ht="14.25" customHeight="1">
      <c r="B1407" s="3"/>
      <c r="C1407" s="60"/>
      <c r="D1407" s="60"/>
    </row>
    <row r="1408" spans="2:4" ht="14.25" customHeight="1">
      <c r="B1408" s="3"/>
      <c r="C1408" s="60"/>
      <c r="D1408" s="60"/>
    </row>
    <row r="1409" spans="2:4" ht="14.25" customHeight="1">
      <c r="B1409" s="3"/>
      <c r="C1409" s="60"/>
      <c r="D1409" s="60"/>
    </row>
    <row r="1410" spans="2:4" ht="14.25" customHeight="1">
      <c r="B1410" s="3"/>
      <c r="C1410" s="60"/>
      <c r="D1410" s="60"/>
    </row>
    <row r="1411" spans="2:4" ht="14.25" customHeight="1">
      <c r="B1411" s="3"/>
      <c r="C1411" s="60"/>
      <c r="D1411" s="60"/>
    </row>
    <row r="1412" spans="2:4" ht="14.25" customHeight="1">
      <c r="B1412" s="3"/>
      <c r="C1412" s="60"/>
      <c r="D1412" s="60"/>
    </row>
    <row r="1413" spans="2:4" ht="14.25" customHeight="1">
      <c r="B1413" s="3"/>
      <c r="C1413" s="60"/>
      <c r="D1413" s="60"/>
    </row>
    <row r="1414" spans="2:4" ht="14.25" customHeight="1">
      <c r="B1414" s="3"/>
      <c r="C1414" s="60"/>
      <c r="D1414" s="60"/>
    </row>
    <row r="1415" spans="2:4" ht="14.25" customHeight="1">
      <c r="B1415" s="3"/>
      <c r="C1415" s="60"/>
      <c r="D1415" s="60"/>
    </row>
    <row r="1416" spans="2:4" ht="14.25" customHeight="1">
      <c r="B1416" s="3"/>
      <c r="C1416" s="60"/>
      <c r="D1416" s="60"/>
    </row>
    <row r="1417" spans="2:4" ht="14.25" customHeight="1">
      <c r="B1417" s="3"/>
      <c r="C1417" s="60"/>
      <c r="D1417" s="60"/>
    </row>
    <row r="1418" spans="2:4" ht="14.25" customHeight="1">
      <c r="B1418" s="3"/>
      <c r="C1418" s="60"/>
      <c r="D1418" s="60"/>
    </row>
    <row r="1419" spans="2:4" ht="14.25" customHeight="1">
      <c r="B1419" s="3"/>
      <c r="C1419" s="60"/>
      <c r="D1419" s="60"/>
    </row>
    <row r="1420" spans="2:4" ht="14.25" customHeight="1">
      <c r="B1420" s="3"/>
      <c r="C1420" s="60"/>
      <c r="D1420" s="60"/>
    </row>
    <row r="1421" spans="2:4" ht="14.25" customHeight="1">
      <c r="B1421" s="3"/>
      <c r="C1421" s="60"/>
      <c r="D1421" s="60"/>
    </row>
    <row r="1422" spans="2:4" ht="14.25" customHeight="1">
      <c r="B1422" s="3"/>
      <c r="C1422" s="60"/>
      <c r="D1422" s="60"/>
    </row>
    <row r="1423" spans="2:4" ht="14.25" customHeight="1">
      <c r="B1423" s="3"/>
      <c r="C1423" s="60"/>
      <c r="D1423" s="60"/>
    </row>
    <row r="1424" spans="2:4" ht="14.25" customHeight="1">
      <c r="B1424" s="3"/>
      <c r="C1424" s="60"/>
      <c r="D1424" s="60"/>
    </row>
    <row r="1425" spans="2:4" ht="14.25" customHeight="1">
      <c r="B1425" s="3"/>
      <c r="C1425" s="60"/>
      <c r="D1425" s="60"/>
    </row>
    <row r="1426" spans="2:4" ht="14.25" customHeight="1">
      <c r="B1426" s="3"/>
      <c r="C1426" s="60"/>
      <c r="D1426" s="60"/>
    </row>
    <row r="1427" spans="2:4" ht="14.25" customHeight="1">
      <c r="B1427" s="3"/>
      <c r="C1427" s="60"/>
      <c r="D1427" s="60"/>
    </row>
    <row r="1428" spans="2:4" ht="14.25" customHeight="1">
      <c r="B1428" s="3"/>
      <c r="C1428" s="60"/>
      <c r="D1428" s="60"/>
    </row>
    <row r="1429" spans="2:4" ht="14.25" customHeight="1">
      <c r="B1429" s="3"/>
      <c r="C1429" s="60"/>
      <c r="D1429" s="60"/>
    </row>
    <row r="1430" spans="2:4" ht="14.25" customHeight="1">
      <c r="B1430" s="3"/>
      <c r="C1430" s="60"/>
      <c r="D1430" s="60"/>
    </row>
    <row r="1431" spans="2:4" ht="14.25" customHeight="1">
      <c r="B1431" s="3"/>
      <c r="C1431" s="60"/>
      <c r="D1431" s="60"/>
    </row>
    <row r="1432" spans="2:4" ht="14.25" customHeight="1">
      <c r="B1432" s="3"/>
      <c r="C1432" s="60"/>
      <c r="D1432" s="60"/>
    </row>
    <row r="1433" spans="2:4" ht="14.25" customHeight="1">
      <c r="B1433" s="3"/>
      <c r="C1433" s="60"/>
      <c r="D1433" s="60"/>
    </row>
    <row r="1434" spans="2:4" ht="14.25" customHeight="1">
      <c r="B1434" s="3"/>
      <c r="C1434" s="60"/>
      <c r="D1434" s="60"/>
    </row>
    <row r="1435" spans="2:4" ht="14.25" customHeight="1">
      <c r="B1435" s="3"/>
      <c r="C1435" s="60"/>
      <c r="D1435" s="60"/>
    </row>
    <row r="1436" spans="2:4" ht="14.25" customHeight="1">
      <c r="B1436" s="3"/>
      <c r="C1436" s="60"/>
      <c r="D1436" s="60"/>
    </row>
    <row r="1437" spans="2:4" ht="14.25" customHeight="1">
      <c r="B1437" s="3"/>
      <c r="C1437" s="60"/>
      <c r="D1437" s="60"/>
    </row>
    <row r="1438" spans="2:4" ht="14.25" customHeight="1">
      <c r="B1438" s="3"/>
      <c r="C1438" s="60"/>
      <c r="D1438" s="60"/>
    </row>
    <row r="1439" spans="2:4" ht="14.25" customHeight="1">
      <c r="B1439" s="3"/>
      <c r="C1439" s="60"/>
      <c r="D1439" s="60"/>
    </row>
    <row r="1440" spans="2:4" ht="14.25" customHeight="1">
      <c r="B1440" s="3"/>
      <c r="C1440" s="60"/>
      <c r="D1440" s="60"/>
    </row>
    <row r="1441" spans="2:4" ht="14.25" customHeight="1">
      <c r="B1441" s="3"/>
      <c r="C1441" s="60"/>
      <c r="D1441" s="60"/>
    </row>
    <row r="1442" spans="2:4" ht="14.25" customHeight="1">
      <c r="B1442" s="3"/>
      <c r="C1442" s="60"/>
      <c r="D1442" s="60"/>
    </row>
    <row r="1443" spans="2:4" ht="14.25" customHeight="1">
      <c r="B1443" s="3"/>
      <c r="C1443" s="60"/>
      <c r="D1443" s="60"/>
    </row>
    <row r="1444" spans="2:4" ht="14.25" customHeight="1">
      <c r="B1444" s="3"/>
      <c r="C1444" s="60"/>
      <c r="D1444" s="60"/>
    </row>
    <row r="1445" spans="2:4" ht="14.25" customHeight="1">
      <c r="B1445" s="3"/>
      <c r="C1445" s="60"/>
      <c r="D1445" s="60"/>
    </row>
    <row r="1446" spans="2:4" ht="14.25" customHeight="1">
      <c r="B1446" s="3"/>
      <c r="C1446" s="60"/>
      <c r="D1446" s="60"/>
    </row>
    <row r="1447" spans="2:4" ht="14.25" customHeight="1">
      <c r="B1447" s="3"/>
      <c r="C1447" s="60"/>
      <c r="D1447" s="60"/>
    </row>
    <row r="1448" spans="2:4" ht="14.25" customHeight="1">
      <c r="B1448" s="3"/>
      <c r="C1448" s="60"/>
      <c r="D1448" s="60"/>
    </row>
    <row r="1449" spans="2:4" ht="14.25" customHeight="1">
      <c r="B1449" s="3"/>
      <c r="C1449" s="60"/>
      <c r="D1449" s="60"/>
    </row>
    <row r="1450" spans="2:4" ht="14.25" customHeight="1">
      <c r="B1450" s="3"/>
      <c r="C1450" s="60"/>
      <c r="D1450" s="60"/>
    </row>
    <row r="1451" spans="2:4" ht="14.25" customHeight="1">
      <c r="B1451" s="3"/>
      <c r="C1451" s="60"/>
      <c r="D1451" s="60"/>
    </row>
    <row r="1452" spans="2:4" ht="14.25" customHeight="1">
      <c r="B1452" s="3"/>
      <c r="C1452" s="60"/>
      <c r="D1452" s="60"/>
    </row>
    <row r="1453" spans="2:4" ht="14.25" customHeight="1">
      <c r="B1453" s="3"/>
      <c r="C1453" s="60"/>
      <c r="D1453" s="60"/>
    </row>
    <row r="1454" spans="2:4" ht="14.25" customHeight="1">
      <c r="B1454" s="3"/>
      <c r="C1454" s="60"/>
      <c r="D1454" s="60"/>
    </row>
    <row r="1455" spans="2:4" ht="14.25" customHeight="1">
      <c r="B1455" s="3"/>
      <c r="C1455" s="60"/>
      <c r="D1455" s="60"/>
    </row>
    <row r="1456" spans="2:4" ht="14.25" customHeight="1">
      <c r="B1456" s="3"/>
      <c r="C1456" s="60"/>
      <c r="D1456" s="60"/>
    </row>
    <row r="1457" spans="2:4" ht="14.25" customHeight="1">
      <c r="B1457" s="3"/>
      <c r="C1457" s="60"/>
      <c r="D1457" s="60"/>
    </row>
    <row r="1458" spans="2:4" ht="14.25" customHeight="1">
      <c r="B1458" s="3"/>
      <c r="C1458" s="60"/>
      <c r="D1458" s="60"/>
    </row>
    <row r="1459" spans="2:4" ht="14.25" customHeight="1">
      <c r="B1459" s="3"/>
      <c r="C1459" s="60"/>
      <c r="D1459" s="60"/>
    </row>
    <row r="1460" spans="2:4" ht="14.25" customHeight="1">
      <c r="B1460" s="3"/>
      <c r="C1460" s="60"/>
      <c r="D1460" s="60"/>
    </row>
    <row r="1461" spans="2:4" ht="14.25" customHeight="1">
      <c r="B1461" s="3"/>
      <c r="C1461" s="60"/>
      <c r="D1461" s="60"/>
    </row>
    <row r="1462" spans="2:4" ht="14.25" customHeight="1">
      <c r="B1462" s="3"/>
      <c r="C1462" s="60"/>
      <c r="D1462" s="60"/>
    </row>
    <row r="1463" spans="2:4" ht="14.25" customHeight="1">
      <c r="B1463" s="3"/>
      <c r="C1463" s="60"/>
      <c r="D1463" s="60"/>
    </row>
    <row r="1464" spans="2:4" ht="14.25" customHeight="1">
      <c r="B1464" s="3"/>
      <c r="C1464" s="60"/>
      <c r="D1464" s="60"/>
    </row>
    <row r="1465" spans="2:4" ht="14.25" customHeight="1">
      <c r="B1465" s="3"/>
      <c r="C1465" s="60"/>
      <c r="D1465" s="60"/>
    </row>
    <row r="1466" spans="2:4" ht="14.25" customHeight="1">
      <c r="B1466" s="3"/>
      <c r="C1466" s="60"/>
      <c r="D1466" s="60"/>
    </row>
    <row r="1467" spans="2:4" ht="14.25" customHeight="1">
      <c r="B1467" s="3"/>
      <c r="C1467" s="60"/>
      <c r="D1467" s="60"/>
    </row>
    <row r="1468" spans="2:4" ht="14.25" customHeight="1">
      <c r="B1468" s="3"/>
      <c r="C1468" s="60"/>
      <c r="D1468" s="60"/>
    </row>
    <row r="1469" spans="2:4" ht="14.25" customHeight="1">
      <c r="B1469" s="3"/>
      <c r="C1469" s="60"/>
      <c r="D1469" s="60"/>
    </row>
    <row r="1470" spans="2:4" ht="14.25" customHeight="1">
      <c r="B1470" s="3"/>
      <c r="C1470" s="60"/>
      <c r="D1470" s="60"/>
    </row>
    <row r="1471" spans="2:4" ht="14.25" customHeight="1">
      <c r="B1471" s="3"/>
      <c r="C1471" s="60"/>
      <c r="D1471" s="60"/>
    </row>
    <row r="1472" spans="2:4" ht="14.25" customHeight="1">
      <c r="B1472" s="3"/>
      <c r="C1472" s="60"/>
      <c r="D1472" s="60"/>
    </row>
    <row r="1473" spans="2:4" ht="14.25" customHeight="1">
      <c r="B1473" s="3"/>
      <c r="C1473" s="60"/>
      <c r="D1473" s="60"/>
    </row>
    <row r="1474" spans="2:4" ht="14.25" customHeight="1">
      <c r="B1474" s="3"/>
      <c r="C1474" s="60"/>
      <c r="D1474" s="60"/>
    </row>
    <row r="1475" spans="2:4" ht="14.25" customHeight="1">
      <c r="B1475" s="3"/>
      <c r="C1475" s="60"/>
      <c r="D1475" s="60"/>
    </row>
    <row r="1476" spans="2:4" ht="14.25" customHeight="1">
      <c r="B1476" s="3"/>
      <c r="C1476" s="60"/>
      <c r="D1476" s="60"/>
    </row>
    <row r="1477" spans="2:4" ht="14.25" customHeight="1">
      <c r="B1477" s="3"/>
      <c r="C1477" s="60"/>
      <c r="D1477" s="60"/>
    </row>
    <row r="1478" spans="2:4" ht="14.25" customHeight="1">
      <c r="B1478" s="3"/>
      <c r="C1478" s="60"/>
      <c r="D1478" s="60"/>
    </row>
    <row r="1479" spans="2:4" ht="14.25" customHeight="1">
      <c r="B1479" s="3"/>
      <c r="C1479" s="60"/>
      <c r="D1479" s="60"/>
    </row>
    <row r="1480" spans="2:4" ht="14.25" customHeight="1">
      <c r="B1480" s="3"/>
      <c r="C1480" s="60"/>
      <c r="D1480" s="60"/>
    </row>
    <row r="1481" spans="2:4" ht="14.25" customHeight="1">
      <c r="B1481" s="3"/>
      <c r="C1481" s="60"/>
      <c r="D1481" s="60"/>
    </row>
    <row r="1482" spans="2:4" ht="14.25" customHeight="1">
      <c r="B1482" s="3"/>
      <c r="C1482" s="60"/>
      <c r="D1482" s="60"/>
    </row>
    <row r="1483" spans="2:4" ht="14.25" customHeight="1">
      <c r="B1483" s="3"/>
      <c r="C1483" s="60"/>
      <c r="D1483" s="60"/>
    </row>
    <row r="1484" spans="2:4" ht="14.25" customHeight="1">
      <c r="B1484" s="3"/>
      <c r="C1484" s="60"/>
      <c r="D1484" s="60"/>
    </row>
    <row r="1485" spans="2:4" ht="14.25" customHeight="1">
      <c r="B1485" s="3"/>
      <c r="C1485" s="60"/>
      <c r="D1485" s="60"/>
    </row>
    <row r="1486" spans="2:4" ht="14.25" customHeight="1">
      <c r="B1486" s="3"/>
      <c r="C1486" s="60"/>
      <c r="D1486" s="60"/>
    </row>
    <row r="1487" spans="2:4" ht="14.25" customHeight="1">
      <c r="B1487" s="3"/>
      <c r="C1487" s="60"/>
      <c r="D1487" s="60"/>
    </row>
    <row r="1488" spans="2:4" ht="14.25" customHeight="1">
      <c r="B1488" s="3"/>
      <c r="C1488" s="60"/>
      <c r="D1488" s="60"/>
    </row>
    <row r="1489" spans="2:4" ht="14.25" customHeight="1">
      <c r="B1489" s="3"/>
      <c r="C1489" s="60"/>
      <c r="D1489" s="60"/>
    </row>
    <row r="1490" spans="2:4" ht="14.25" customHeight="1">
      <c r="B1490" s="3"/>
      <c r="C1490" s="60"/>
      <c r="D1490" s="60"/>
    </row>
    <row r="1491" spans="2:4" ht="14.25" customHeight="1">
      <c r="B1491" s="3"/>
      <c r="C1491" s="60"/>
      <c r="D1491" s="60"/>
    </row>
    <row r="1492" spans="2:4" ht="14.25" customHeight="1">
      <c r="B1492" s="3"/>
      <c r="C1492" s="60"/>
      <c r="D1492" s="60"/>
    </row>
    <row r="1493" spans="2:4" ht="14.25" customHeight="1">
      <c r="B1493" s="3"/>
      <c r="C1493" s="60"/>
      <c r="D1493" s="60"/>
    </row>
    <row r="1494" spans="2:4" ht="14.25" customHeight="1">
      <c r="B1494" s="3"/>
      <c r="C1494" s="60"/>
      <c r="D1494" s="60"/>
    </row>
    <row r="1495" spans="2:4" ht="14.25" customHeight="1">
      <c r="B1495" s="3"/>
      <c r="C1495" s="60"/>
      <c r="D1495" s="60"/>
    </row>
    <row r="1496" spans="2:4" ht="14.25" customHeight="1">
      <c r="B1496" s="3"/>
      <c r="C1496" s="60"/>
      <c r="D1496" s="60"/>
    </row>
    <row r="1497" spans="2:4" ht="14.25" customHeight="1">
      <c r="B1497" s="3"/>
      <c r="C1497" s="60"/>
      <c r="D1497" s="60"/>
    </row>
    <row r="1498" spans="2:4" ht="14.25" customHeight="1">
      <c r="B1498" s="3"/>
      <c r="C1498" s="60"/>
      <c r="D1498" s="60"/>
    </row>
    <row r="1499" spans="2:4" ht="14.25" customHeight="1">
      <c r="B1499" s="3"/>
      <c r="C1499" s="60"/>
      <c r="D1499" s="60"/>
    </row>
    <row r="1500" spans="2:4" ht="14.25" customHeight="1">
      <c r="B1500" s="3"/>
      <c r="C1500" s="60"/>
      <c r="D1500" s="60"/>
    </row>
    <row r="1501" spans="2:4" ht="14.25" customHeight="1">
      <c r="B1501" s="3"/>
      <c r="C1501" s="60"/>
      <c r="D1501" s="60"/>
    </row>
    <row r="1502" spans="2:4" ht="14.25" customHeight="1">
      <c r="B1502" s="3"/>
      <c r="C1502" s="60"/>
      <c r="D1502" s="60"/>
    </row>
    <row r="1503" spans="2:4" ht="14.25" customHeight="1">
      <c r="B1503" s="3"/>
      <c r="C1503" s="60"/>
      <c r="D1503" s="60"/>
    </row>
    <row r="1504" spans="2:4" ht="14.25" customHeight="1">
      <c r="B1504" s="3"/>
      <c r="C1504" s="60"/>
      <c r="D1504" s="60"/>
    </row>
    <row r="1505" spans="2:4" ht="14.25" customHeight="1">
      <c r="B1505" s="3"/>
      <c r="C1505" s="60"/>
      <c r="D1505" s="60"/>
    </row>
    <row r="1506" spans="2:4" ht="14.25" customHeight="1">
      <c r="B1506" s="3"/>
      <c r="C1506" s="60"/>
      <c r="D1506" s="60"/>
    </row>
    <row r="1507" spans="2:4" ht="14.25" customHeight="1">
      <c r="B1507" s="3"/>
      <c r="C1507" s="60"/>
      <c r="D1507" s="60"/>
    </row>
    <row r="1508" spans="2:4" ht="14.25" customHeight="1">
      <c r="B1508" s="3"/>
      <c r="C1508" s="60"/>
      <c r="D1508" s="60"/>
    </row>
    <row r="1509" spans="2:4" ht="14.25" customHeight="1">
      <c r="B1509" s="3"/>
      <c r="C1509" s="60"/>
      <c r="D1509" s="60"/>
    </row>
    <row r="1510" spans="2:4" ht="14.25" customHeight="1">
      <c r="B1510" s="3"/>
      <c r="C1510" s="60"/>
      <c r="D1510" s="60"/>
    </row>
    <row r="1511" spans="2:4" ht="14.25" customHeight="1">
      <c r="B1511" s="3"/>
      <c r="C1511" s="60"/>
      <c r="D1511" s="60"/>
    </row>
    <row r="1512" spans="2:4" ht="14.25" customHeight="1">
      <c r="B1512" s="3"/>
      <c r="C1512" s="60"/>
      <c r="D1512" s="60"/>
    </row>
    <row r="1513" spans="2:4" ht="14.25" customHeight="1">
      <c r="B1513" s="3"/>
      <c r="C1513" s="60"/>
      <c r="D1513" s="60"/>
    </row>
    <row r="1514" spans="2:4" ht="14.25" customHeight="1">
      <c r="B1514" s="3"/>
      <c r="C1514" s="60"/>
      <c r="D1514" s="60"/>
    </row>
    <row r="1515" spans="2:4" ht="14.25" customHeight="1">
      <c r="B1515" s="3"/>
      <c r="C1515" s="60"/>
      <c r="D1515" s="60"/>
    </row>
    <row r="1516" spans="2:4" ht="14.25" customHeight="1">
      <c r="B1516" s="3"/>
      <c r="C1516" s="60"/>
      <c r="D1516" s="60"/>
    </row>
    <row r="1517" spans="2:4" ht="14.25" customHeight="1">
      <c r="B1517" s="3"/>
      <c r="C1517" s="60"/>
      <c r="D1517" s="60"/>
    </row>
    <row r="1518" spans="2:4" ht="14.25" customHeight="1">
      <c r="B1518" s="3"/>
      <c r="C1518" s="60"/>
      <c r="D1518" s="60"/>
    </row>
    <row r="1519" spans="2:4" ht="14.25" customHeight="1">
      <c r="B1519" s="3"/>
      <c r="C1519" s="60"/>
      <c r="D1519" s="60"/>
    </row>
    <row r="1520" spans="2:4" ht="14.25" customHeight="1">
      <c r="B1520" s="3"/>
      <c r="C1520" s="60"/>
      <c r="D1520" s="60"/>
    </row>
    <row r="1521" spans="2:4" ht="14.25" customHeight="1">
      <c r="B1521" s="3"/>
      <c r="C1521" s="60"/>
      <c r="D1521" s="60"/>
    </row>
    <row r="1522" spans="2:4" ht="14.25" customHeight="1">
      <c r="B1522" s="3"/>
      <c r="C1522" s="60"/>
      <c r="D1522" s="60"/>
    </row>
    <row r="1523" spans="2:4" ht="14.25" customHeight="1">
      <c r="B1523" s="3"/>
      <c r="C1523" s="60"/>
      <c r="D1523" s="60"/>
    </row>
    <row r="1524" spans="2:4" ht="14.25" customHeight="1">
      <c r="B1524" s="3"/>
      <c r="C1524" s="60"/>
      <c r="D1524" s="60"/>
    </row>
    <row r="1525" spans="2:4" ht="14.25" customHeight="1">
      <c r="B1525" s="3"/>
      <c r="C1525" s="60"/>
      <c r="D1525" s="60"/>
    </row>
    <row r="1526" spans="2:4" ht="14.25" customHeight="1">
      <c r="B1526" s="3"/>
      <c r="C1526" s="60"/>
      <c r="D1526" s="60"/>
    </row>
    <row r="1527" spans="2:4" ht="14.25" customHeight="1">
      <c r="B1527" s="3"/>
      <c r="C1527" s="60"/>
      <c r="D1527" s="60"/>
    </row>
    <row r="1528" spans="2:4" ht="14.25" customHeight="1">
      <c r="B1528" s="3"/>
      <c r="C1528" s="60"/>
      <c r="D1528" s="60"/>
    </row>
    <row r="1529" spans="2:4" ht="14.25" customHeight="1">
      <c r="B1529" s="3"/>
      <c r="C1529" s="60"/>
      <c r="D1529" s="60"/>
    </row>
    <row r="1530" spans="2:4" ht="14.25" customHeight="1">
      <c r="B1530" s="3"/>
      <c r="C1530" s="60"/>
      <c r="D1530" s="60"/>
    </row>
    <row r="1531" spans="2:4" ht="14.25" customHeight="1">
      <c r="B1531" s="3"/>
      <c r="C1531" s="60"/>
      <c r="D1531" s="60"/>
    </row>
    <row r="1532" spans="2:4" ht="14.25" customHeight="1">
      <c r="B1532" s="3"/>
      <c r="C1532" s="60"/>
      <c r="D1532" s="60"/>
    </row>
    <row r="1533" spans="2:4" ht="14.25" customHeight="1">
      <c r="B1533" s="3"/>
      <c r="C1533" s="60"/>
      <c r="D1533" s="60"/>
    </row>
    <row r="1534" spans="2:4" ht="14.25" customHeight="1">
      <c r="B1534" s="3"/>
      <c r="C1534" s="60"/>
      <c r="D1534" s="60"/>
    </row>
    <row r="1535" spans="2:4" ht="14.25" customHeight="1">
      <c r="B1535" s="3"/>
      <c r="C1535" s="60"/>
      <c r="D1535" s="60"/>
    </row>
    <row r="1536" spans="2:4" ht="14.25" customHeight="1">
      <c r="B1536" s="3"/>
      <c r="C1536" s="60"/>
      <c r="D1536" s="60"/>
    </row>
    <row r="1537" spans="2:4" ht="14.25" customHeight="1">
      <c r="B1537" s="3"/>
      <c r="C1537" s="60"/>
      <c r="D1537" s="60"/>
    </row>
    <row r="1538" spans="2:4" ht="14.25" customHeight="1">
      <c r="B1538" s="3"/>
      <c r="C1538" s="60"/>
      <c r="D1538" s="60"/>
    </row>
    <row r="1539" spans="2:4" ht="14.25" customHeight="1">
      <c r="B1539" s="3"/>
      <c r="C1539" s="60"/>
      <c r="D1539" s="60"/>
    </row>
    <row r="1540" spans="2:4" ht="14.25" customHeight="1">
      <c r="B1540" s="3"/>
      <c r="C1540" s="60"/>
      <c r="D1540" s="60"/>
    </row>
    <row r="1541" spans="2:4" ht="14.25" customHeight="1">
      <c r="B1541" s="3"/>
      <c r="C1541" s="60"/>
      <c r="D1541" s="60"/>
    </row>
    <row r="1542" spans="2:4" ht="14.25" customHeight="1">
      <c r="B1542" s="3"/>
      <c r="C1542" s="60"/>
      <c r="D1542" s="60"/>
    </row>
    <row r="1543" spans="2:4" ht="14.25" customHeight="1">
      <c r="B1543" s="3"/>
      <c r="C1543" s="60"/>
      <c r="D1543" s="60"/>
    </row>
    <row r="1544" spans="2:4" ht="14.25" customHeight="1">
      <c r="B1544" s="3"/>
      <c r="C1544" s="60"/>
      <c r="D1544" s="60"/>
    </row>
    <row r="1545" spans="2:4" ht="14.25" customHeight="1">
      <c r="B1545" s="3"/>
      <c r="C1545" s="60"/>
      <c r="D1545" s="60"/>
    </row>
    <row r="1546" spans="2:4" ht="14.25" customHeight="1">
      <c r="B1546" s="3"/>
      <c r="C1546" s="60"/>
      <c r="D1546" s="60"/>
    </row>
  </sheetData>
  <sortState xmlns:xlrd2="http://schemas.microsoft.com/office/spreadsheetml/2017/richdata2" ref="I4:J93">
    <sortCondition descending="1" ref="J4:J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4"/>
  <dimension ref="A1:I106"/>
  <sheetViews>
    <sheetView zoomScaleNormal="100" workbookViewId="0">
      <selection activeCell="H1" sqref="H1"/>
    </sheetView>
  </sheetViews>
  <sheetFormatPr defaultColWidth="9.140625" defaultRowHeight="14.25" customHeight="1"/>
  <cols>
    <col min="1" max="1" width="4.42578125" style="3" customWidth="1"/>
    <col min="2" max="2" width="21.140625" customWidth="1"/>
    <col min="3" max="3" width="7.7109375" customWidth="1"/>
    <col min="4" max="4" width="9.42578125" customWidth="1"/>
    <col min="5" max="5" width="9.28515625" customWidth="1"/>
    <col min="6" max="6" width="21.5703125" bestFit="1" customWidth="1"/>
    <col min="7" max="7" width="8.42578125" customWidth="1"/>
    <col min="8" max="8" width="25.28515625" style="3" bestFit="1" customWidth="1"/>
    <col min="9" max="9" width="18.5703125" customWidth="1"/>
  </cols>
  <sheetData>
    <row r="1" spans="1:9" ht="16.5" customHeight="1">
      <c r="B1" s="10" t="s">
        <v>529</v>
      </c>
      <c r="F1" s="10"/>
      <c r="H1" s="517"/>
      <c r="I1" s="517"/>
    </row>
    <row r="2" spans="1:9" ht="14.25" customHeight="1">
      <c r="B2" s="4" t="s">
        <v>530</v>
      </c>
      <c r="F2" s="10"/>
      <c r="H2" s="4"/>
    </row>
    <row r="3" spans="1:9" ht="14.25" customHeight="1">
      <c r="B3" s="10"/>
      <c r="F3" s="10"/>
      <c r="H3"/>
    </row>
    <row r="4" spans="1:9" ht="14.25" customHeight="1">
      <c r="A4" s="3">
        <v>1</v>
      </c>
      <c r="B4" s="516" t="s">
        <v>320</v>
      </c>
      <c r="C4" s="519">
        <v>69803</v>
      </c>
      <c r="D4" s="90"/>
      <c r="E4" s="3">
        <v>48</v>
      </c>
      <c r="F4" s="516" t="s">
        <v>49</v>
      </c>
      <c r="G4" s="519">
        <v>8155</v>
      </c>
    </row>
    <row r="5" spans="1:9" ht="14.25" customHeight="1">
      <c r="A5" s="3">
        <v>2</v>
      </c>
      <c r="B5" s="516" t="s">
        <v>131</v>
      </c>
      <c r="C5" s="519">
        <v>58711</v>
      </c>
      <c r="D5" s="90"/>
      <c r="E5" s="3">
        <v>49</v>
      </c>
      <c r="F5" s="516" t="s">
        <v>60</v>
      </c>
      <c r="G5" s="519">
        <v>7935</v>
      </c>
    </row>
    <row r="6" spans="1:9" ht="14.25" customHeight="1">
      <c r="A6" s="3">
        <v>3</v>
      </c>
      <c r="B6" s="516" t="s">
        <v>127</v>
      </c>
      <c r="C6" s="519">
        <v>54309</v>
      </c>
      <c r="D6" s="90"/>
      <c r="E6" s="3">
        <v>50</v>
      </c>
      <c r="F6" s="516" t="s">
        <v>227</v>
      </c>
      <c r="G6" s="519">
        <v>7911</v>
      </c>
    </row>
    <row r="7" spans="1:9" ht="14.25" customHeight="1">
      <c r="A7" s="3">
        <v>4</v>
      </c>
      <c r="B7" s="516" t="s">
        <v>187</v>
      </c>
      <c r="C7" s="519">
        <v>49250</v>
      </c>
      <c r="D7" s="90"/>
      <c r="E7" s="3">
        <v>51</v>
      </c>
      <c r="F7" s="516" t="s">
        <v>126</v>
      </c>
      <c r="G7" s="519">
        <v>7607</v>
      </c>
    </row>
    <row r="8" spans="1:9" ht="14.25" customHeight="1">
      <c r="A8" s="3">
        <v>5</v>
      </c>
      <c r="B8" s="516" t="s">
        <v>110</v>
      </c>
      <c r="C8" s="519">
        <v>44852</v>
      </c>
      <c r="D8" s="90"/>
      <c r="E8" s="3">
        <v>52</v>
      </c>
      <c r="F8" s="516" t="s">
        <v>29</v>
      </c>
      <c r="G8" s="519">
        <v>7060</v>
      </c>
    </row>
    <row r="9" spans="1:9" ht="14.25" customHeight="1">
      <c r="A9" s="3">
        <v>6</v>
      </c>
      <c r="B9" s="516" t="s">
        <v>170</v>
      </c>
      <c r="C9" s="519">
        <v>43230</v>
      </c>
      <c r="D9" s="90"/>
      <c r="E9" s="3">
        <v>53</v>
      </c>
      <c r="F9" s="516" t="s">
        <v>135</v>
      </c>
      <c r="G9" s="519">
        <v>6568</v>
      </c>
    </row>
    <row r="10" spans="1:9" ht="14.25" customHeight="1">
      <c r="A10" s="3">
        <v>7</v>
      </c>
      <c r="B10" s="516" t="s">
        <v>59</v>
      </c>
      <c r="C10" s="519">
        <v>42806</v>
      </c>
      <c r="D10" s="90"/>
      <c r="E10" s="3">
        <v>54</v>
      </c>
      <c r="F10" s="516" t="s">
        <v>217</v>
      </c>
      <c r="G10" s="519">
        <v>6328</v>
      </c>
    </row>
    <row r="11" spans="1:9" ht="14.25" customHeight="1">
      <c r="A11" s="3">
        <v>8</v>
      </c>
      <c r="B11" s="516" t="s">
        <v>65</v>
      </c>
      <c r="C11" s="519">
        <v>41890</v>
      </c>
      <c r="D11" s="90"/>
      <c r="E11" s="3">
        <v>55</v>
      </c>
      <c r="F11" s="516" t="s">
        <v>144</v>
      </c>
      <c r="G11" s="519">
        <v>6315</v>
      </c>
    </row>
    <row r="12" spans="1:9" ht="14.25" customHeight="1">
      <c r="A12" s="3">
        <v>9</v>
      </c>
      <c r="B12" s="516" t="s">
        <v>125</v>
      </c>
      <c r="C12" s="519">
        <v>40690</v>
      </c>
      <c r="D12" s="90"/>
      <c r="E12" s="3">
        <v>56</v>
      </c>
      <c r="F12" s="516" t="s">
        <v>148</v>
      </c>
      <c r="G12" s="519">
        <v>5998</v>
      </c>
    </row>
    <row r="13" spans="1:9" ht="14.25" customHeight="1">
      <c r="A13" s="3">
        <v>10</v>
      </c>
      <c r="B13" s="516" t="s">
        <v>37</v>
      </c>
      <c r="C13" s="519">
        <v>39026</v>
      </c>
      <c r="D13" s="90"/>
      <c r="E13" s="3">
        <v>57</v>
      </c>
      <c r="F13" s="516" t="s">
        <v>97</v>
      </c>
      <c r="G13" s="519">
        <v>5759</v>
      </c>
    </row>
    <row r="14" spans="1:9" ht="14.25" customHeight="1">
      <c r="A14" s="3">
        <v>11</v>
      </c>
      <c r="B14" s="516" t="s">
        <v>57</v>
      </c>
      <c r="C14" s="519">
        <v>38291</v>
      </c>
      <c r="D14" s="90"/>
      <c r="E14" s="3">
        <v>58</v>
      </c>
      <c r="F14" s="516" t="s">
        <v>185</v>
      </c>
      <c r="G14" s="519">
        <v>5659</v>
      </c>
    </row>
    <row r="15" spans="1:9" ht="14.25" customHeight="1">
      <c r="A15" s="3">
        <v>12</v>
      </c>
      <c r="B15" s="516" t="s">
        <v>229</v>
      </c>
      <c r="C15" s="519">
        <v>34131</v>
      </c>
      <c r="D15" s="90"/>
      <c r="E15" s="3">
        <v>59</v>
      </c>
      <c r="F15" s="516" t="s">
        <v>168</v>
      </c>
      <c r="G15" s="519">
        <v>5387</v>
      </c>
    </row>
    <row r="16" spans="1:9" ht="14.25" customHeight="1">
      <c r="A16" s="3">
        <v>13</v>
      </c>
      <c r="B16" s="516" t="s">
        <v>149</v>
      </c>
      <c r="C16" s="519">
        <v>34049</v>
      </c>
      <c r="D16" s="90"/>
      <c r="E16" s="3">
        <v>60</v>
      </c>
      <c r="F16" s="516" t="s">
        <v>230</v>
      </c>
      <c r="G16" s="519">
        <v>5327</v>
      </c>
    </row>
    <row r="17" spans="1:7" ht="14.25" customHeight="1">
      <c r="A17" s="3">
        <v>14</v>
      </c>
      <c r="B17" s="516" t="s">
        <v>105</v>
      </c>
      <c r="C17" s="519">
        <v>32777</v>
      </c>
      <c r="D17" s="90"/>
      <c r="E17" s="3">
        <v>61</v>
      </c>
      <c r="F17" s="516" t="s">
        <v>99</v>
      </c>
      <c r="G17" s="519">
        <v>5213</v>
      </c>
    </row>
    <row r="18" spans="1:7" ht="14.25" customHeight="1">
      <c r="A18" s="3">
        <v>15</v>
      </c>
      <c r="B18" s="516" t="s">
        <v>318</v>
      </c>
      <c r="C18" s="519">
        <v>30488</v>
      </c>
      <c r="D18" s="90"/>
      <c r="E18" s="3">
        <v>62</v>
      </c>
      <c r="F18" s="516" t="s">
        <v>74</v>
      </c>
      <c r="G18" s="519">
        <v>5200</v>
      </c>
    </row>
    <row r="19" spans="1:7" ht="14.25" customHeight="1">
      <c r="A19" s="3">
        <v>16</v>
      </c>
      <c r="B19" s="516" t="s">
        <v>78</v>
      </c>
      <c r="C19" s="519">
        <v>29745</v>
      </c>
      <c r="D19" s="90"/>
      <c r="E19" s="3">
        <v>63</v>
      </c>
      <c r="F19" s="516" t="s">
        <v>109</v>
      </c>
      <c r="G19" s="519">
        <v>5023</v>
      </c>
    </row>
    <row r="20" spans="1:7" ht="14.25" customHeight="1">
      <c r="A20" s="3">
        <v>17</v>
      </c>
      <c r="B20" s="516" t="s">
        <v>223</v>
      </c>
      <c r="C20" s="519">
        <v>27118</v>
      </c>
      <c r="D20" s="90"/>
      <c r="E20" s="3">
        <v>64</v>
      </c>
      <c r="F20" s="516" t="s">
        <v>32</v>
      </c>
      <c r="G20" s="519">
        <v>4981</v>
      </c>
    </row>
    <row r="21" spans="1:7" ht="14.25" customHeight="1">
      <c r="A21" s="3">
        <v>18</v>
      </c>
      <c r="B21" s="516" t="s">
        <v>92</v>
      </c>
      <c r="C21" s="519">
        <v>27089</v>
      </c>
      <c r="D21" s="90"/>
      <c r="E21" s="3">
        <v>65</v>
      </c>
      <c r="F21" s="516" t="s">
        <v>146</v>
      </c>
      <c r="G21" s="519">
        <v>4957</v>
      </c>
    </row>
    <row r="22" spans="1:7" ht="14.25" customHeight="1">
      <c r="A22" s="3">
        <v>19</v>
      </c>
      <c r="B22" s="516" t="s">
        <v>222</v>
      </c>
      <c r="C22" s="519">
        <v>24207</v>
      </c>
      <c r="D22" s="90"/>
      <c r="E22" s="3">
        <v>66</v>
      </c>
      <c r="F22" s="516" t="s">
        <v>85</v>
      </c>
      <c r="G22" s="519">
        <v>4841</v>
      </c>
    </row>
    <row r="23" spans="1:7" ht="14.25" customHeight="1">
      <c r="A23" s="3">
        <v>20</v>
      </c>
      <c r="B23" s="516" t="s">
        <v>141</v>
      </c>
      <c r="C23" s="519">
        <v>23568</v>
      </c>
      <c r="D23" s="90"/>
      <c r="E23" s="3">
        <v>67</v>
      </c>
      <c r="F23" s="516" t="s">
        <v>81</v>
      </c>
      <c r="G23" s="519">
        <v>4442</v>
      </c>
    </row>
    <row r="24" spans="1:7" ht="14.25" customHeight="1">
      <c r="A24" s="3">
        <v>21</v>
      </c>
      <c r="B24" s="516" t="s">
        <v>319</v>
      </c>
      <c r="C24" s="519">
        <v>22755</v>
      </c>
      <c r="D24" s="90"/>
      <c r="E24" s="3">
        <v>68</v>
      </c>
      <c r="F24" s="516" t="s">
        <v>36</v>
      </c>
      <c r="G24" s="519">
        <v>3991</v>
      </c>
    </row>
    <row r="25" spans="1:7" ht="14.25" customHeight="1">
      <c r="A25" s="3">
        <v>22</v>
      </c>
      <c r="B25" s="516" t="s">
        <v>171</v>
      </c>
      <c r="C25" s="519">
        <v>22705</v>
      </c>
      <c r="D25" s="90"/>
      <c r="E25" s="3">
        <v>69</v>
      </c>
      <c r="F25" s="516" t="s">
        <v>172</v>
      </c>
      <c r="G25" s="519">
        <v>3979</v>
      </c>
    </row>
    <row r="26" spans="1:7" ht="14.25" customHeight="1">
      <c r="A26" s="3">
        <v>23</v>
      </c>
      <c r="B26" s="516" t="s">
        <v>139</v>
      </c>
      <c r="C26" s="519">
        <v>20951</v>
      </c>
      <c r="D26" s="90"/>
      <c r="E26" s="3">
        <v>70</v>
      </c>
      <c r="F26" s="516" t="s">
        <v>209</v>
      </c>
      <c r="G26" s="519">
        <v>3747</v>
      </c>
    </row>
    <row r="27" spans="1:7" ht="14.25" customHeight="1">
      <c r="A27" s="3">
        <v>24</v>
      </c>
      <c r="B27" s="516" t="s">
        <v>75</v>
      </c>
      <c r="C27" s="519">
        <v>20671</v>
      </c>
      <c r="D27" s="90"/>
      <c r="E27" s="3">
        <v>71</v>
      </c>
      <c r="F27" s="516" t="s">
        <v>91</v>
      </c>
      <c r="G27" s="519">
        <v>3279</v>
      </c>
    </row>
    <row r="28" spans="1:7" ht="14.25" customHeight="1">
      <c r="A28" s="3">
        <v>25</v>
      </c>
      <c r="B28" s="516" t="s">
        <v>88</v>
      </c>
      <c r="C28" s="519">
        <v>19106</v>
      </c>
      <c r="D28" s="90"/>
      <c r="E28" s="3">
        <v>72</v>
      </c>
      <c r="F28" s="516" t="s">
        <v>47</v>
      </c>
      <c r="G28" s="519">
        <v>2853</v>
      </c>
    </row>
    <row r="29" spans="1:7" ht="14.25" customHeight="1">
      <c r="A29" s="3">
        <v>26</v>
      </c>
      <c r="B29" s="516" t="s">
        <v>132</v>
      </c>
      <c r="C29" s="519">
        <v>18953</v>
      </c>
      <c r="D29" s="90"/>
      <c r="E29" s="3">
        <v>73</v>
      </c>
      <c r="F29" s="516" t="s">
        <v>107</v>
      </c>
      <c r="G29" s="519">
        <v>2833</v>
      </c>
    </row>
    <row r="30" spans="1:7" ht="14.25" customHeight="1">
      <c r="A30" s="3">
        <v>27</v>
      </c>
      <c r="B30" s="516" t="s">
        <v>142</v>
      </c>
      <c r="C30" s="519">
        <v>18614</v>
      </c>
      <c r="D30" s="90"/>
      <c r="E30" s="3">
        <v>74</v>
      </c>
      <c r="F30" s="516" t="s">
        <v>103</v>
      </c>
      <c r="G30" s="519">
        <v>2772</v>
      </c>
    </row>
    <row r="31" spans="1:7" ht="14.25" customHeight="1">
      <c r="A31" s="3">
        <v>28</v>
      </c>
      <c r="B31" s="516" t="s">
        <v>31</v>
      </c>
      <c r="C31" s="519">
        <v>18532</v>
      </c>
      <c r="D31" s="90"/>
      <c r="E31" s="3">
        <v>75</v>
      </c>
      <c r="F31" s="516" t="s">
        <v>234</v>
      </c>
      <c r="G31" s="519">
        <v>2726</v>
      </c>
    </row>
    <row r="32" spans="1:7" ht="14.25" customHeight="1">
      <c r="A32" s="3">
        <v>29</v>
      </c>
      <c r="B32" s="516" t="s">
        <v>226</v>
      </c>
      <c r="C32" s="519">
        <v>17973</v>
      </c>
      <c r="D32" s="90"/>
      <c r="E32" s="3">
        <v>76</v>
      </c>
      <c r="F32" s="516" t="s">
        <v>315</v>
      </c>
      <c r="G32" s="519">
        <v>2707</v>
      </c>
    </row>
    <row r="33" spans="1:7" ht="14.25" customHeight="1">
      <c r="A33" s="3">
        <v>30</v>
      </c>
      <c r="B33" s="516" t="s">
        <v>56</v>
      </c>
      <c r="C33" s="519">
        <v>17920</v>
      </c>
      <c r="D33" s="90"/>
      <c r="E33" s="3">
        <v>77</v>
      </c>
      <c r="F33" s="516" t="s">
        <v>63</v>
      </c>
      <c r="G33" s="519">
        <v>2654</v>
      </c>
    </row>
    <row r="34" spans="1:7" ht="14.25" customHeight="1">
      <c r="A34" s="3">
        <v>31</v>
      </c>
      <c r="B34" s="516" t="s">
        <v>54</v>
      </c>
      <c r="C34" s="519">
        <v>17079</v>
      </c>
      <c r="D34" s="90"/>
      <c r="E34" s="3">
        <v>78</v>
      </c>
      <c r="F34" s="516" t="s">
        <v>130</v>
      </c>
      <c r="G34" s="519">
        <v>2539</v>
      </c>
    </row>
    <row r="35" spans="1:7" ht="14.25" customHeight="1">
      <c r="A35" s="3">
        <v>32</v>
      </c>
      <c r="B35" s="516" t="s">
        <v>143</v>
      </c>
      <c r="C35" s="519">
        <v>15978</v>
      </c>
      <c r="D35" s="90"/>
      <c r="E35" s="3">
        <v>79</v>
      </c>
      <c r="F35" s="516" t="s">
        <v>221</v>
      </c>
      <c r="G35" s="519">
        <v>2405</v>
      </c>
    </row>
    <row r="36" spans="1:7" ht="14.25" customHeight="1">
      <c r="A36" s="3">
        <v>33</v>
      </c>
      <c r="B36" s="516" t="s">
        <v>70</v>
      </c>
      <c r="C36" s="519">
        <v>15356</v>
      </c>
      <c r="D36" s="90"/>
      <c r="E36" s="3">
        <v>80</v>
      </c>
      <c r="F36" s="516" t="s">
        <v>316</v>
      </c>
      <c r="G36" s="519">
        <v>2343</v>
      </c>
    </row>
    <row r="37" spans="1:7" ht="14.25" customHeight="1">
      <c r="A37" s="3">
        <v>34</v>
      </c>
      <c r="B37" s="516" t="s">
        <v>317</v>
      </c>
      <c r="C37" s="519">
        <v>15068</v>
      </c>
      <c r="D37" s="90"/>
      <c r="E37" s="3">
        <v>81</v>
      </c>
      <c r="F37" s="516" t="s">
        <v>321</v>
      </c>
      <c r="G37" s="519">
        <v>2229</v>
      </c>
    </row>
    <row r="38" spans="1:7" ht="14.25" customHeight="1">
      <c r="A38" s="3">
        <v>35</v>
      </c>
      <c r="B38" s="516" t="s">
        <v>106</v>
      </c>
      <c r="C38" s="519">
        <v>14561</v>
      </c>
      <c r="D38" s="90"/>
      <c r="E38" s="3">
        <v>82</v>
      </c>
      <c r="F38" s="516" t="s">
        <v>188</v>
      </c>
      <c r="G38" s="519">
        <v>1920</v>
      </c>
    </row>
    <row r="39" spans="1:7" ht="14.25" customHeight="1">
      <c r="A39" s="3">
        <v>36</v>
      </c>
      <c r="B39" s="516" t="s">
        <v>52</v>
      </c>
      <c r="C39" s="519">
        <v>13984</v>
      </c>
      <c r="D39" s="90"/>
      <c r="E39" s="3">
        <v>83</v>
      </c>
      <c r="F39" s="516" t="s">
        <v>128</v>
      </c>
      <c r="G39" s="519">
        <v>1707</v>
      </c>
    </row>
    <row r="40" spans="1:7" ht="14.25" customHeight="1">
      <c r="A40" s="3">
        <v>37</v>
      </c>
      <c r="B40" s="516" t="s">
        <v>225</v>
      </c>
      <c r="C40" s="519">
        <v>13911</v>
      </c>
      <c r="D40" s="90"/>
      <c r="E40" s="3">
        <v>84</v>
      </c>
      <c r="F40" s="516" t="s">
        <v>157</v>
      </c>
      <c r="G40" s="519">
        <v>1697</v>
      </c>
    </row>
    <row r="41" spans="1:7" ht="14.25" customHeight="1">
      <c r="A41" s="3">
        <v>38</v>
      </c>
      <c r="B41" s="516" t="s">
        <v>133</v>
      </c>
      <c r="C41" s="519">
        <v>13593</v>
      </c>
      <c r="D41" s="90"/>
      <c r="E41" s="3">
        <v>85</v>
      </c>
      <c r="F41" s="516" t="s">
        <v>166</v>
      </c>
      <c r="G41" s="519">
        <v>1573</v>
      </c>
    </row>
    <row r="42" spans="1:7" ht="14.25" customHeight="1">
      <c r="A42" s="3">
        <v>39</v>
      </c>
      <c r="B42" s="516" t="s">
        <v>41</v>
      </c>
      <c r="C42" s="519">
        <v>13384</v>
      </c>
      <c r="D42" s="90"/>
      <c r="E42" s="3">
        <v>86</v>
      </c>
      <c r="F42" s="516" t="s">
        <v>314</v>
      </c>
      <c r="G42" s="519">
        <v>1564</v>
      </c>
    </row>
    <row r="43" spans="1:7" ht="14.25" customHeight="1">
      <c r="A43" s="3">
        <v>40</v>
      </c>
      <c r="B43" s="516" t="s">
        <v>167</v>
      </c>
      <c r="C43" s="519">
        <v>12238</v>
      </c>
      <c r="D43" s="90"/>
      <c r="E43" s="3">
        <v>87</v>
      </c>
      <c r="F43" s="516" t="s">
        <v>80</v>
      </c>
      <c r="G43" s="519">
        <v>1539</v>
      </c>
    </row>
    <row r="44" spans="1:7" ht="14.25" customHeight="1">
      <c r="A44" s="3">
        <v>41</v>
      </c>
      <c r="B44" s="516" t="s">
        <v>235</v>
      </c>
      <c r="C44" s="519">
        <v>11314</v>
      </c>
      <c r="D44" s="90"/>
      <c r="E44" s="3">
        <v>88</v>
      </c>
      <c r="F44" s="516" t="s">
        <v>154</v>
      </c>
      <c r="G44" s="519">
        <v>1479</v>
      </c>
    </row>
    <row r="45" spans="1:7" ht="14.25" customHeight="1">
      <c r="A45" s="3">
        <v>42</v>
      </c>
      <c r="B45" s="516" t="s">
        <v>115</v>
      </c>
      <c r="C45" s="519">
        <v>11268</v>
      </c>
      <c r="D45" s="90"/>
      <c r="E45" s="3">
        <v>89</v>
      </c>
      <c r="F45" s="516" t="s">
        <v>43</v>
      </c>
      <c r="G45" s="519">
        <v>1182</v>
      </c>
    </row>
    <row r="46" spans="1:7" ht="14.25" customHeight="1">
      <c r="A46" s="3">
        <v>43</v>
      </c>
      <c r="B46" s="516" t="s">
        <v>313</v>
      </c>
      <c r="C46" s="519">
        <v>10482</v>
      </c>
      <c r="D46" s="90"/>
      <c r="E46" s="3">
        <v>90</v>
      </c>
      <c r="F46" s="516" t="s">
        <v>28</v>
      </c>
      <c r="G46" s="518">
        <v>293</v>
      </c>
    </row>
    <row r="47" spans="1:7" ht="14.25" customHeight="1">
      <c r="A47" s="3">
        <v>44</v>
      </c>
      <c r="B47" s="516" t="s">
        <v>113</v>
      </c>
      <c r="C47" s="519">
        <v>10438</v>
      </c>
      <c r="D47" s="90"/>
      <c r="E47" s="3"/>
      <c r="G47" s="284"/>
    </row>
    <row r="48" spans="1:7" ht="14.25" customHeight="1">
      <c r="A48" s="3">
        <v>45</v>
      </c>
      <c r="B48" s="516" t="s">
        <v>164</v>
      </c>
      <c r="C48" s="519">
        <v>9987</v>
      </c>
      <c r="D48" s="90"/>
      <c r="E48" s="3"/>
      <c r="F48" s="8" t="s">
        <v>11</v>
      </c>
      <c r="G48" s="480">
        <f>MEDIAN(G4:G46,C4:C50)</f>
        <v>9866.5</v>
      </c>
    </row>
    <row r="49" spans="1:7" ht="14.25" customHeight="1">
      <c r="A49" s="3">
        <v>46</v>
      </c>
      <c r="B49" s="516" t="s">
        <v>117</v>
      </c>
      <c r="C49" s="519">
        <v>9746</v>
      </c>
      <c r="D49" s="90"/>
      <c r="E49" s="3"/>
      <c r="F49" s="8" t="s">
        <v>10</v>
      </c>
      <c r="G49" s="480">
        <f>AVERAGE(G4:G46,C4:C50)</f>
        <v>15288.122222222222</v>
      </c>
    </row>
    <row r="50" spans="1:7" ht="14.25" customHeight="1">
      <c r="A50" s="3">
        <v>47</v>
      </c>
      <c r="B50" s="516" t="s">
        <v>100</v>
      </c>
      <c r="C50" s="519">
        <v>8657</v>
      </c>
      <c r="D50" s="90"/>
      <c r="E50" s="3"/>
      <c r="F50" s="8" t="s">
        <v>237</v>
      </c>
      <c r="G50" s="134">
        <f>SUM(G4:G46,C4:C50)</f>
        <v>1375931</v>
      </c>
    </row>
    <row r="51" spans="1:7" ht="14.25" customHeight="1">
      <c r="B51" s="15"/>
      <c r="C51" s="284"/>
      <c r="E51" s="3"/>
      <c r="F51" s="8"/>
      <c r="G51" s="284"/>
    </row>
    <row r="52" spans="1:7" ht="14.25" customHeight="1">
      <c r="B52" s="126"/>
      <c r="C52" s="284"/>
      <c r="E52" s="3"/>
      <c r="F52" s="3"/>
      <c r="G52" s="3"/>
    </row>
    <row r="53" spans="1:7" ht="14.25" customHeight="1">
      <c r="B53" s="126"/>
      <c r="C53" s="284"/>
      <c r="F53" s="3"/>
      <c r="G53" s="3"/>
    </row>
    <row r="54" spans="1:7" ht="14.25" customHeight="1">
      <c r="B54" s="126"/>
      <c r="C54" s="284"/>
      <c r="G54" s="20"/>
    </row>
    <row r="55" spans="1:7" ht="14.25" customHeight="1">
      <c r="B55" s="126"/>
      <c r="C55" s="284"/>
      <c r="G55" s="20"/>
    </row>
    <row r="56" spans="1:7" ht="14.25" customHeight="1">
      <c r="B56" s="126"/>
      <c r="C56" s="284"/>
      <c r="G56" s="20"/>
    </row>
    <row r="57" spans="1:7" ht="14.25" customHeight="1">
      <c r="A57"/>
    </row>
    <row r="58" spans="1:7" ht="14.25" customHeight="1">
      <c r="A58" s="9"/>
      <c r="G58" s="3"/>
    </row>
    <row r="59" spans="1:7" ht="14.25" customHeight="1">
      <c r="A59"/>
      <c r="F59" s="30"/>
      <c r="G59" s="30"/>
    </row>
    <row r="60" spans="1:7" ht="14.25" customHeight="1">
      <c r="A60"/>
      <c r="F60" s="30"/>
      <c r="G60" s="30"/>
    </row>
    <row r="61" spans="1:7" ht="14.25" customHeight="1">
      <c r="A61"/>
      <c r="F61" s="30"/>
      <c r="G61" s="30"/>
    </row>
    <row r="62" spans="1:7" ht="14.25" customHeight="1">
      <c r="A62"/>
    </row>
    <row r="63" spans="1:7" ht="14.25" customHeight="1">
      <c r="A63"/>
      <c r="G63" s="30"/>
    </row>
    <row r="64" spans="1:7" ht="14.25" customHeight="1">
      <c r="A64"/>
      <c r="G64" s="30"/>
    </row>
    <row r="65" spans="1:1" ht="14.25" customHeight="1">
      <c r="A65"/>
    </row>
    <row r="66" spans="1:1" ht="14.25" customHeight="1">
      <c r="A66"/>
    </row>
    <row r="67" spans="1:1" ht="14.25" customHeight="1">
      <c r="A67"/>
    </row>
    <row r="68" spans="1:1" ht="14.25" customHeight="1">
      <c r="A68"/>
    </row>
    <row r="69" spans="1:1" ht="14.25" customHeight="1">
      <c r="A69"/>
    </row>
    <row r="70" spans="1:1" ht="14.25" customHeight="1">
      <c r="A70"/>
    </row>
    <row r="71" spans="1:1" ht="14.25" customHeight="1">
      <c r="A71"/>
    </row>
    <row r="72" spans="1:1" ht="14.25" customHeight="1">
      <c r="A72"/>
    </row>
    <row r="73" spans="1:1" ht="14.25" customHeight="1">
      <c r="A73"/>
    </row>
    <row r="74" spans="1:1" ht="14.25" customHeight="1">
      <c r="A74"/>
    </row>
    <row r="75" spans="1:1" ht="14.25" customHeight="1">
      <c r="A75"/>
    </row>
    <row r="76" spans="1:1" ht="14.25" customHeight="1">
      <c r="A76"/>
    </row>
    <row r="77" spans="1:1" ht="14.25" customHeight="1">
      <c r="A77"/>
    </row>
    <row r="78" spans="1:1" ht="14.25" customHeight="1">
      <c r="A78"/>
    </row>
    <row r="79" spans="1:1" ht="14.25" customHeight="1">
      <c r="A79"/>
    </row>
    <row r="80" spans="1:1" ht="14.25" customHeight="1">
      <c r="A80"/>
    </row>
    <row r="81" spans="1:1" ht="14.25" customHeight="1">
      <c r="A81"/>
    </row>
    <row r="82" spans="1:1" ht="14.25" customHeight="1">
      <c r="A82"/>
    </row>
    <row r="83" spans="1:1" ht="14.25" customHeight="1">
      <c r="A83"/>
    </row>
    <row r="84" spans="1:1" ht="14.25" customHeight="1">
      <c r="A84"/>
    </row>
    <row r="85" spans="1:1" ht="14.25" customHeight="1">
      <c r="A85"/>
    </row>
    <row r="86" spans="1:1" ht="14.25" customHeight="1">
      <c r="A86"/>
    </row>
    <row r="87" spans="1:1" ht="14.25" customHeight="1">
      <c r="A87"/>
    </row>
    <row r="88" spans="1:1" ht="14.25" customHeight="1">
      <c r="A88"/>
    </row>
    <row r="89" spans="1:1" ht="14.25" customHeight="1">
      <c r="A89"/>
    </row>
    <row r="90" spans="1:1" ht="14.25" customHeight="1">
      <c r="A90"/>
    </row>
    <row r="91" spans="1:1" ht="14.25" customHeight="1">
      <c r="A91"/>
    </row>
    <row r="92" spans="1:1" ht="14.25" customHeight="1">
      <c r="A92"/>
    </row>
    <row r="93" spans="1:1" ht="14.25" customHeight="1">
      <c r="A93"/>
    </row>
    <row r="94" spans="1:1" ht="14.25" customHeight="1">
      <c r="A94"/>
    </row>
    <row r="95" spans="1:1" ht="14.25" customHeight="1">
      <c r="A95"/>
    </row>
    <row r="96" spans="1:1" ht="14.25" customHeight="1">
      <c r="A96"/>
    </row>
    <row r="97" spans="1:4" ht="14.25" customHeight="1">
      <c r="A97"/>
    </row>
    <row r="98" spans="1:4" ht="14.25" customHeight="1">
      <c r="A98"/>
    </row>
    <row r="99" spans="1:4" ht="14.25" customHeight="1">
      <c r="A99"/>
    </row>
    <row r="100" spans="1:4" ht="14.25" customHeight="1">
      <c r="A100"/>
    </row>
    <row r="101" spans="1:4" ht="14.25" customHeight="1">
      <c r="A101"/>
    </row>
    <row r="103" spans="1:4" ht="14.25" customHeight="1">
      <c r="D103" s="30"/>
    </row>
    <row r="104" spans="1:4" ht="14.25" customHeight="1">
      <c r="C104" s="8"/>
      <c r="D104" s="30"/>
    </row>
    <row r="105" spans="1:4" ht="14.25" customHeight="1">
      <c r="C105" s="8"/>
      <c r="D105" s="30"/>
    </row>
    <row r="106" spans="1:4" ht="14.25" customHeight="1">
      <c r="D106" s="20"/>
    </row>
  </sheetData>
  <sortState xmlns:xlrd2="http://schemas.microsoft.com/office/spreadsheetml/2017/richdata2" ref="H4:I93">
    <sortCondition descending="1" ref="I4:I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5"/>
  <dimension ref="A1:K107"/>
  <sheetViews>
    <sheetView zoomScaleNormal="100" workbookViewId="0">
      <selection activeCell="G1" sqref="G1"/>
    </sheetView>
  </sheetViews>
  <sheetFormatPr defaultColWidth="9.140625" defaultRowHeight="14.25" customHeight="1"/>
  <cols>
    <col min="1" max="1" width="6.140625" customWidth="1"/>
    <col min="2" max="2" width="21" customWidth="1"/>
    <col min="3" max="3" width="6.7109375" style="114" customWidth="1"/>
    <col min="4" max="4" width="9.42578125" style="114" customWidth="1"/>
    <col min="5" max="5" width="11.28515625" style="19" customWidth="1"/>
    <col min="6" max="6" width="21.42578125" customWidth="1"/>
    <col min="7" max="7" width="8.7109375" customWidth="1"/>
    <col min="8" max="8" width="8.85546875" customWidth="1"/>
    <col min="9" max="9" width="25.28515625" bestFit="1" customWidth="1"/>
    <col min="10" max="10" width="20.42578125" style="3" bestFit="1" customWidth="1"/>
    <col min="11" max="11" width="20.42578125" style="3" customWidth="1"/>
    <col min="12" max="12" width="22.28515625" bestFit="1" customWidth="1"/>
    <col min="13" max="13" width="22.28515625" customWidth="1"/>
    <col min="14" max="14" width="21.42578125" bestFit="1" customWidth="1"/>
  </cols>
  <sheetData>
    <row r="1" spans="1:11" ht="16.5" customHeight="1">
      <c r="B1" s="10" t="s">
        <v>531</v>
      </c>
    </row>
    <row r="2" spans="1:11" ht="14.25" customHeight="1">
      <c r="B2" s="4" t="s">
        <v>532</v>
      </c>
      <c r="J2" s="517"/>
      <c r="K2" s="517"/>
    </row>
    <row r="3" spans="1:11" ht="14.25" customHeight="1">
      <c r="B3" s="4"/>
      <c r="I3" s="398"/>
      <c r="J3" s="4"/>
      <c r="K3" s="262"/>
    </row>
    <row r="4" spans="1:11" ht="14.25" customHeight="1">
      <c r="A4" s="3">
        <v>1</v>
      </c>
      <c r="B4" s="516" t="s">
        <v>221</v>
      </c>
      <c r="C4" s="319">
        <v>0.67</v>
      </c>
      <c r="D4" s="90"/>
      <c r="E4" s="3">
        <v>48</v>
      </c>
      <c r="F4" s="516" t="s">
        <v>99</v>
      </c>
      <c r="G4" s="319">
        <v>0.18</v>
      </c>
      <c r="J4"/>
      <c r="K4"/>
    </row>
    <row r="5" spans="1:11" ht="14.25" customHeight="1">
      <c r="A5" s="3">
        <v>2</v>
      </c>
      <c r="B5" s="516" t="s">
        <v>227</v>
      </c>
      <c r="C5" s="319">
        <v>0.59</v>
      </c>
      <c r="D5" s="90"/>
      <c r="E5" s="3">
        <v>49</v>
      </c>
      <c r="F5" s="516" t="s">
        <v>41</v>
      </c>
      <c r="G5" s="319">
        <v>0.17</v>
      </c>
    </row>
    <row r="6" spans="1:11" ht="14.25" customHeight="1">
      <c r="A6" s="3">
        <v>3</v>
      </c>
      <c r="B6" s="516" t="s">
        <v>63</v>
      </c>
      <c r="C6" s="319">
        <v>0.56999999999999995</v>
      </c>
      <c r="D6" s="90"/>
      <c r="E6" s="3">
        <v>50</v>
      </c>
      <c r="F6" s="516" t="s">
        <v>80</v>
      </c>
      <c r="G6" s="319">
        <v>0.17</v>
      </c>
    </row>
    <row r="7" spans="1:11" ht="14.25" customHeight="1">
      <c r="A7" s="3">
        <v>4</v>
      </c>
      <c r="B7" s="516" t="s">
        <v>65</v>
      </c>
      <c r="C7" s="319">
        <v>0.54</v>
      </c>
      <c r="D7" s="90"/>
      <c r="E7" s="3">
        <v>51</v>
      </c>
      <c r="F7" s="516" t="s">
        <v>130</v>
      </c>
      <c r="G7" s="319">
        <v>0.17</v>
      </c>
    </row>
    <row r="8" spans="1:11" ht="14.25" customHeight="1">
      <c r="A8" s="3">
        <v>5</v>
      </c>
      <c r="B8" s="516" t="s">
        <v>36</v>
      </c>
      <c r="C8" s="319">
        <v>0.46</v>
      </c>
      <c r="D8" s="90"/>
      <c r="E8" s="3">
        <v>52</v>
      </c>
      <c r="F8" s="516" t="s">
        <v>230</v>
      </c>
      <c r="G8" s="319">
        <v>0.17</v>
      </c>
    </row>
    <row r="9" spans="1:11" ht="14.25" customHeight="1">
      <c r="A9" s="3">
        <v>6</v>
      </c>
      <c r="B9" s="516" t="s">
        <v>43</v>
      </c>
      <c r="C9" s="319">
        <v>0.46</v>
      </c>
      <c r="D9" s="90"/>
      <c r="E9" s="3">
        <v>53</v>
      </c>
      <c r="F9" s="516" t="s">
        <v>29</v>
      </c>
      <c r="G9" s="319">
        <v>0.16</v>
      </c>
    </row>
    <row r="10" spans="1:11" ht="14.25" customHeight="1">
      <c r="A10" s="3">
        <v>7</v>
      </c>
      <c r="B10" s="516" t="s">
        <v>103</v>
      </c>
      <c r="C10" s="319">
        <v>0.46</v>
      </c>
      <c r="D10" s="90"/>
      <c r="E10" s="3">
        <v>54</v>
      </c>
      <c r="F10" s="516" t="s">
        <v>47</v>
      </c>
      <c r="G10" s="319">
        <v>0.16</v>
      </c>
    </row>
    <row r="11" spans="1:11" ht="14.25" customHeight="1">
      <c r="A11" s="3">
        <v>8</v>
      </c>
      <c r="B11" s="516" t="s">
        <v>115</v>
      </c>
      <c r="C11" s="319">
        <v>0.45</v>
      </c>
      <c r="D11" s="90"/>
      <c r="E11" s="3">
        <v>55</v>
      </c>
      <c r="F11" s="516" t="s">
        <v>105</v>
      </c>
      <c r="G11" s="319">
        <v>0.16</v>
      </c>
    </row>
    <row r="12" spans="1:11" ht="14.25" customHeight="1">
      <c r="A12" s="3">
        <v>9</v>
      </c>
      <c r="B12" s="516" t="s">
        <v>85</v>
      </c>
      <c r="C12" s="319">
        <v>0.38</v>
      </c>
      <c r="D12" s="90"/>
      <c r="E12" s="3">
        <v>56</v>
      </c>
      <c r="F12" s="516" t="s">
        <v>125</v>
      </c>
      <c r="G12" s="319">
        <v>0.16</v>
      </c>
    </row>
    <row r="13" spans="1:11" ht="14.25" customHeight="1">
      <c r="A13" s="3">
        <v>10</v>
      </c>
      <c r="B13" s="516" t="s">
        <v>171</v>
      </c>
      <c r="C13" s="319">
        <v>0.38</v>
      </c>
      <c r="D13" s="90"/>
      <c r="E13" s="3">
        <v>57</v>
      </c>
      <c r="F13" s="516" t="s">
        <v>133</v>
      </c>
      <c r="G13" s="319">
        <v>0.16</v>
      </c>
    </row>
    <row r="14" spans="1:11" ht="14.25" customHeight="1">
      <c r="A14" s="3">
        <v>11</v>
      </c>
      <c r="B14" s="516" t="s">
        <v>100</v>
      </c>
      <c r="C14" s="319">
        <v>0.37</v>
      </c>
      <c r="D14" s="90"/>
      <c r="E14" s="3">
        <v>58</v>
      </c>
      <c r="F14" s="516" t="s">
        <v>141</v>
      </c>
      <c r="G14" s="319">
        <v>0.16</v>
      </c>
    </row>
    <row r="15" spans="1:11" ht="14.25" customHeight="1">
      <c r="A15" s="3">
        <v>12</v>
      </c>
      <c r="B15" s="516" t="s">
        <v>106</v>
      </c>
      <c r="C15" s="319">
        <v>0.36</v>
      </c>
      <c r="D15" s="90"/>
      <c r="E15" s="3">
        <v>59</v>
      </c>
      <c r="F15" s="516" t="s">
        <v>317</v>
      </c>
      <c r="G15" s="319">
        <v>0.15</v>
      </c>
    </row>
    <row r="16" spans="1:11" ht="14.25" customHeight="1">
      <c r="A16" s="3">
        <v>13</v>
      </c>
      <c r="B16" s="516" t="s">
        <v>319</v>
      </c>
      <c r="C16" s="319">
        <v>0.35</v>
      </c>
      <c r="D16" s="90"/>
      <c r="E16" s="3">
        <v>60</v>
      </c>
      <c r="F16" s="516" t="s">
        <v>229</v>
      </c>
      <c r="G16" s="319">
        <v>0.15</v>
      </c>
    </row>
    <row r="17" spans="1:7" ht="14.25" customHeight="1">
      <c r="A17" s="3">
        <v>14</v>
      </c>
      <c r="B17" s="516" t="s">
        <v>97</v>
      </c>
      <c r="C17" s="319">
        <v>0.34</v>
      </c>
      <c r="D17" s="90"/>
      <c r="E17" s="3">
        <v>61</v>
      </c>
      <c r="F17" s="516" t="s">
        <v>143</v>
      </c>
      <c r="G17" s="319">
        <v>0.15</v>
      </c>
    </row>
    <row r="18" spans="1:7" ht="14.25" customHeight="1">
      <c r="A18" s="3">
        <v>15</v>
      </c>
      <c r="B18" s="516" t="s">
        <v>128</v>
      </c>
      <c r="C18" s="319">
        <v>0.32</v>
      </c>
      <c r="D18" s="90"/>
      <c r="E18" s="3">
        <v>62</v>
      </c>
      <c r="F18" s="516" t="s">
        <v>149</v>
      </c>
      <c r="G18" s="319">
        <v>0.15</v>
      </c>
    </row>
    <row r="19" spans="1:7" ht="14.25" customHeight="1">
      <c r="A19" s="3">
        <v>16</v>
      </c>
      <c r="B19" s="516" t="s">
        <v>117</v>
      </c>
      <c r="C19" s="319">
        <v>0.31</v>
      </c>
      <c r="D19" s="90"/>
      <c r="E19" s="3">
        <v>63</v>
      </c>
      <c r="F19" s="516" t="s">
        <v>167</v>
      </c>
      <c r="G19" s="319">
        <v>0.15</v>
      </c>
    </row>
    <row r="20" spans="1:7" ht="14.25" customHeight="1">
      <c r="A20" s="3">
        <v>17</v>
      </c>
      <c r="B20" s="516" t="s">
        <v>88</v>
      </c>
      <c r="C20" s="319">
        <v>0.28000000000000003</v>
      </c>
      <c r="D20" s="90"/>
      <c r="E20" s="3">
        <v>64</v>
      </c>
      <c r="F20" s="516" t="s">
        <v>32</v>
      </c>
      <c r="G20" s="319">
        <v>0.14000000000000001</v>
      </c>
    </row>
    <row r="21" spans="1:7" ht="14.25" customHeight="1">
      <c r="A21" s="3">
        <v>18</v>
      </c>
      <c r="B21" s="516" t="s">
        <v>320</v>
      </c>
      <c r="C21" s="319">
        <v>0.28000000000000003</v>
      </c>
      <c r="D21" s="90"/>
      <c r="E21" s="3">
        <v>65</v>
      </c>
      <c r="F21" s="516" t="s">
        <v>52</v>
      </c>
      <c r="G21" s="319">
        <v>0.14000000000000001</v>
      </c>
    </row>
    <row r="22" spans="1:7" ht="14.25" customHeight="1">
      <c r="A22" s="3">
        <v>19</v>
      </c>
      <c r="B22" s="516" t="s">
        <v>144</v>
      </c>
      <c r="C22" s="319">
        <v>0.27</v>
      </c>
      <c r="D22" s="90"/>
      <c r="E22" s="3">
        <v>66</v>
      </c>
      <c r="F22" s="516" t="s">
        <v>74</v>
      </c>
      <c r="G22" s="319">
        <v>0.14000000000000001</v>
      </c>
    </row>
    <row r="23" spans="1:7" ht="14.25" customHeight="1">
      <c r="A23" s="3">
        <v>20</v>
      </c>
      <c r="B23" s="516" t="s">
        <v>235</v>
      </c>
      <c r="C23" s="319">
        <v>0.27</v>
      </c>
      <c r="D23" s="90"/>
      <c r="E23" s="3">
        <v>67</v>
      </c>
      <c r="F23" s="516" t="s">
        <v>81</v>
      </c>
      <c r="G23" s="319">
        <v>0.14000000000000001</v>
      </c>
    </row>
    <row r="24" spans="1:7" ht="14.25" customHeight="1">
      <c r="A24" s="3">
        <v>21</v>
      </c>
      <c r="B24" s="516" t="s">
        <v>187</v>
      </c>
      <c r="C24" s="319">
        <v>0.25</v>
      </c>
      <c r="D24" s="90"/>
      <c r="E24" s="3">
        <v>68</v>
      </c>
      <c r="F24" s="516" t="s">
        <v>222</v>
      </c>
      <c r="G24" s="319">
        <v>0.14000000000000001</v>
      </c>
    </row>
    <row r="25" spans="1:7" ht="14.25" customHeight="1">
      <c r="A25" s="3">
        <v>22</v>
      </c>
      <c r="B25" s="516" t="s">
        <v>107</v>
      </c>
      <c r="C25" s="319">
        <v>0.25</v>
      </c>
      <c r="D25" s="90"/>
      <c r="E25" s="3">
        <v>69</v>
      </c>
      <c r="F25" s="516" t="s">
        <v>314</v>
      </c>
      <c r="G25" s="525">
        <v>0.14000000000000001</v>
      </c>
    </row>
    <row r="26" spans="1:7" ht="14.25" customHeight="1">
      <c r="A26" s="3">
        <v>23</v>
      </c>
      <c r="B26" s="516" t="s">
        <v>142</v>
      </c>
      <c r="C26" s="319">
        <v>0.25</v>
      </c>
      <c r="D26" s="90"/>
      <c r="E26" s="3">
        <v>70</v>
      </c>
      <c r="F26" s="516" t="s">
        <v>315</v>
      </c>
      <c r="G26" s="319">
        <v>0.14000000000000001</v>
      </c>
    </row>
    <row r="27" spans="1:7" ht="14.25" customHeight="1">
      <c r="A27" s="3">
        <v>24</v>
      </c>
      <c r="B27" s="516" t="s">
        <v>146</v>
      </c>
      <c r="C27" s="319">
        <v>0.24</v>
      </c>
      <c r="D27" s="90"/>
      <c r="E27" s="3">
        <v>71</v>
      </c>
      <c r="F27" s="516" t="s">
        <v>321</v>
      </c>
      <c r="G27" s="319">
        <v>0.14000000000000001</v>
      </c>
    </row>
    <row r="28" spans="1:7" ht="14.25" customHeight="1">
      <c r="A28" s="3">
        <v>25</v>
      </c>
      <c r="B28" s="516" t="s">
        <v>316</v>
      </c>
      <c r="C28" s="525">
        <v>0.23</v>
      </c>
      <c r="D28" s="90"/>
      <c r="E28" s="3">
        <v>72</v>
      </c>
      <c r="F28" s="516" t="s">
        <v>28</v>
      </c>
      <c r="G28" s="319">
        <v>0.13</v>
      </c>
    </row>
    <row r="29" spans="1:7" ht="14.25" customHeight="1">
      <c r="A29" s="3">
        <v>26</v>
      </c>
      <c r="B29" s="516" t="s">
        <v>109</v>
      </c>
      <c r="C29" s="319">
        <v>0.23</v>
      </c>
      <c r="D29" s="90"/>
      <c r="E29" s="3">
        <v>73</v>
      </c>
      <c r="F29" s="516" t="s">
        <v>60</v>
      </c>
      <c r="G29" s="319">
        <v>0.13</v>
      </c>
    </row>
    <row r="30" spans="1:7" ht="14.25" customHeight="1">
      <c r="A30" s="3">
        <v>27</v>
      </c>
      <c r="B30" s="516" t="s">
        <v>131</v>
      </c>
      <c r="C30" s="319">
        <v>0.23</v>
      </c>
      <c r="D30" s="90"/>
      <c r="E30" s="3">
        <v>74</v>
      </c>
      <c r="F30" s="516" t="s">
        <v>139</v>
      </c>
      <c r="G30" s="319">
        <v>0.13</v>
      </c>
    </row>
    <row r="31" spans="1:7" ht="14.25" customHeight="1">
      <c r="A31" s="3">
        <v>28</v>
      </c>
      <c r="B31" s="516" t="s">
        <v>172</v>
      </c>
      <c r="C31" s="319">
        <v>0.23</v>
      </c>
      <c r="D31" s="90"/>
      <c r="E31" s="3">
        <v>75</v>
      </c>
      <c r="F31" s="516" t="s">
        <v>148</v>
      </c>
      <c r="G31" s="319">
        <v>0.13</v>
      </c>
    </row>
    <row r="32" spans="1:7" ht="14.25" customHeight="1">
      <c r="A32" s="3">
        <v>29</v>
      </c>
      <c r="B32" s="516" t="s">
        <v>318</v>
      </c>
      <c r="C32" s="319">
        <v>0.22</v>
      </c>
      <c r="D32" s="90"/>
      <c r="E32" s="3">
        <v>76</v>
      </c>
      <c r="F32" s="516" t="s">
        <v>164</v>
      </c>
      <c r="G32" s="319">
        <v>0.13</v>
      </c>
    </row>
    <row r="33" spans="1:7" ht="14.25" customHeight="1">
      <c r="A33" s="3">
        <v>30</v>
      </c>
      <c r="B33" s="516" t="s">
        <v>154</v>
      </c>
      <c r="C33" s="319">
        <v>0.22</v>
      </c>
      <c r="D33" s="90"/>
      <c r="E33" s="3">
        <v>77</v>
      </c>
      <c r="F33" s="516" t="s">
        <v>59</v>
      </c>
      <c r="G33" s="319">
        <v>0.12</v>
      </c>
    </row>
    <row r="34" spans="1:7" ht="14.25" customHeight="1">
      <c r="A34" s="3">
        <v>31</v>
      </c>
      <c r="B34" s="516" t="s">
        <v>166</v>
      </c>
      <c r="C34" s="319">
        <v>0.22</v>
      </c>
      <c r="D34" s="90"/>
      <c r="E34" s="3">
        <v>78</v>
      </c>
      <c r="F34" s="516" t="s">
        <v>113</v>
      </c>
      <c r="G34" s="319">
        <v>0.12</v>
      </c>
    </row>
    <row r="35" spans="1:7" ht="14.25" customHeight="1">
      <c r="A35" s="3">
        <v>32</v>
      </c>
      <c r="B35" s="516" t="s">
        <v>223</v>
      </c>
      <c r="C35" s="319">
        <v>0.21</v>
      </c>
      <c r="D35" s="90"/>
      <c r="E35" s="3">
        <v>79</v>
      </c>
      <c r="F35" s="516" t="s">
        <v>135</v>
      </c>
      <c r="G35" s="319">
        <v>0.11</v>
      </c>
    </row>
    <row r="36" spans="1:7" ht="14.25" customHeight="1">
      <c r="A36" s="3">
        <v>33</v>
      </c>
      <c r="B36" s="516" t="s">
        <v>157</v>
      </c>
      <c r="C36" s="319">
        <v>0.21</v>
      </c>
      <c r="D36" s="90"/>
      <c r="E36" s="3">
        <v>80</v>
      </c>
      <c r="F36" s="516" t="s">
        <v>168</v>
      </c>
      <c r="G36" s="319">
        <v>0.11</v>
      </c>
    </row>
    <row r="37" spans="1:7" ht="14.25" customHeight="1">
      <c r="A37" s="3">
        <v>34</v>
      </c>
      <c r="B37" s="516" t="s">
        <v>49</v>
      </c>
      <c r="C37" s="319">
        <v>0.2</v>
      </c>
      <c r="D37" s="90"/>
      <c r="E37" s="3">
        <v>81</v>
      </c>
      <c r="F37" s="516" t="s">
        <v>31</v>
      </c>
      <c r="G37" s="319">
        <v>0.1</v>
      </c>
    </row>
    <row r="38" spans="1:7" ht="14.25" customHeight="1">
      <c r="A38" s="3">
        <v>35</v>
      </c>
      <c r="B38" s="516" t="s">
        <v>110</v>
      </c>
      <c r="C38" s="319">
        <v>0.2</v>
      </c>
      <c r="D38" s="90"/>
      <c r="E38" s="3">
        <v>82</v>
      </c>
      <c r="F38" s="516" t="s">
        <v>37</v>
      </c>
      <c r="G38" s="319">
        <v>0.1</v>
      </c>
    </row>
    <row r="39" spans="1:7" ht="14.25" customHeight="1">
      <c r="A39" s="3">
        <v>36</v>
      </c>
      <c r="B39" s="516" t="s">
        <v>225</v>
      </c>
      <c r="C39" s="319">
        <v>0.2</v>
      </c>
      <c r="D39" s="90"/>
      <c r="E39" s="3">
        <v>83</v>
      </c>
      <c r="F39" s="516" t="s">
        <v>54</v>
      </c>
      <c r="G39" s="319">
        <v>0.1</v>
      </c>
    </row>
    <row r="40" spans="1:7" ht="14.25" customHeight="1">
      <c r="A40" s="3">
        <v>37</v>
      </c>
      <c r="B40" s="516" t="s">
        <v>127</v>
      </c>
      <c r="C40" s="319">
        <v>0.2</v>
      </c>
      <c r="D40" s="90"/>
      <c r="E40" s="3">
        <v>84</v>
      </c>
      <c r="F40" s="516" t="s">
        <v>57</v>
      </c>
      <c r="G40" s="319">
        <v>0.1</v>
      </c>
    </row>
    <row r="41" spans="1:7" ht="14.25" customHeight="1">
      <c r="A41" s="3">
        <v>38</v>
      </c>
      <c r="B41" s="516" t="s">
        <v>170</v>
      </c>
      <c r="C41" s="319">
        <v>0.2</v>
      </c>
      <c r="D41" s="90"/>
      <c r="E41" s="3">
        <v>85</v>
      </c>
      <c r="F41" s="516" t="s">
        <v>75</v>
      </c>
      <c r="G41" s="319">
        <v>0.1</v>
      </c>
    </row>
    <row r="42" spans="1:7" ht="14.25" customHeight="1">
      <c r="A42" s="3">
        <v>39</v>
      </c>
      <c r="B42" s="516" t="s">
        <v>313</v>
      </c>
      <c r="C42" s="319">
        <v>0.19</v>
      </c>
      <c r="D42" s="90"/>
      <c r="E42" s="3">
        <v>86</v>
      </c>
      <c r="F42" s="516" t="s">
        <v>126</v>
      </c>
      <c r="G42" s="319">
        <v>0.1</v>
      </c>
    </row>
    <row r="43" spans="1:7" ht="14.25" customHeight="1">
      <c r="A43" s="3">
        <v>40</v>
      </c>
      <c r="B43" s="516" t="s">
        <v>56</v>
      </c>
      <c r="C43" s="319">
        <v>0.19</v>
      </c>
      <c r="D43" s="90"/>
      <c r="E43" s="3">
        <v>87</v>
      </c>
      <c r="F43" s="516" t="s">
        <v>132</v>
      </c>
      <c r="G43" s="319">
        <v>0.09</v>
      </c>
    </row>
    <row r="44" spans="1:7" ht="14.25" customHeight="1">
      <c r="A44" s="3">
        <v>41</v>
      </c>
      <c r="B44" s="516" t="s">
        <v>78</v>
      </c>
      <c r="C44" s="319">
        <v>0.19</v>
      </c>
      <c r="D44" s="90"/>
      <c r="E44" s="3">
        <v>88</v>
      </c>
      <c r="F44" s="516" t="s">
        <v>217</v>
      </c>
      <c r="G44" s="319">
        <v>7.0000000000000007E-2</v>
      </c>
    </row>
    <row r="45" spans="1:7" ht="14.25" customHeight="1">
      <c r="A45" s="3">
        <v>42</v>
      </c>
      <c r="B45" s="516" t="s">
        <v>226</v>
      </c>
      <c r="C45" s="319">
        <v>0.19</v>
      </c>
      <c r="D45" s="90"/>
      <c r="E45" s="3">
        <v>89</v>
      </c>
      <c r="F45" s="516" t="s">
        <v>70</v>
      </c>
      <c r="G45" s="319">
        <v>0.06</v>
      </c>
    </row>
    <row r="46" spans="1:7" ht="14.25" customHeight="1">
      <c r="A46" s="3">
        <v>43</v>
      </c>
      <c r="B46" s="516" t="s">
        <v>234</v>
      </c>
      <c r="C46" s="319">
        <v>0.19</v>
      </c>
      <c r="D46" s="90"/>
      <c r="E46" s="3">
        <v>90</v>
      </c>
      <c r="F46" s="516" t="s">
        <v>188</v>
      </c>
      <c r="G46" s="319">
        <v>0.04</v>
      </c>
    </row>
    <row r="47" spans="1:7" ht="14.25" customHeight="1">
      <c r="A47" s="3">
        <v>44</v>
      </c>
      <c r="B47" s="516" t="s">
        <v>185</v>
      </c>
      <c r="C47" s="319">
        <v>0.18</v>
      </c>
      <c r="D47" s="90"/>
      <c r="E47" s="3"/>
      <c r="G47" s="284"/>
    </row>
    <row r="48" spans="1:7" ht="14.25" customHeight="1">
      <c r="A48" s="3">
        <v>45</v>
      </c>
      <c r="B48" s="516" t="s">
        <v>209</v>
      </c>
      <c r="C48" s="319">
        <v>0.18</v>
      </c>
      <c r="D48" s="90"/>
      <c r="E48" s="3"/>
      <c r="G48" s="284"/>
    </row>
    <row r="49" spans="1:7" ht="14.25" customHeight="1">
      <c r="A49" s="3">
        <v>46</v>
      </c>
      <c r="B49" s="516" t="s">
        <v>91</v>
      </c>
      <c r="C49" s="319">
        <v>0.18</v>
      </c>
      <c r="D49" s="90"/>
      <c r="E49" s="3"/>
      <c r="F49" s="8" t="s">
        <v>11</v>
      </c>
      <c r="G49" s="346">
        <f>MEDIAN(G4:G46,C4:C50)</f>
        <v>0.18</v>
      </c>
    </row>
    <row r="50" spans="1:7" ht="14.25" customHeight="1">
      <c r="A50" s="3">
        <v>47</v>
      </c>
      <c r="B50" s="516" t="s">
        <v>92</v>
      </c>
      <c r="C50" s="319">
        <v>0.18</v>
      </c>
      <c r="D50" s="90"/>
      <c r="E50" s="3"/>
      <c r="F50" s="8" t="s">
        <v>10</v>
      </c>
      <c r="G50" s="62">
        <f>AVERAGE(G4:G46,C4:C50)</f>
        <v>0.21588888888888894</v>
      </c>
    </row>
    <row r="51" spans="1:7" ht="14.25" customHeight="1">
      <c r="A51" s="3"/>
      <c r="B51" s="3"/>
      <c r="C51" s="323"/>
      <c r="E51" s="3"/>
      <c r="F51" s="126"/>
      <c r="G51" s="323"/>
    </row>
    <row r="52" spans="1:7" ht="14.25" customHeight="1">
      <c r="A52" s="3"/>
      <c r="B52" s="126"/>
      <c r="C52" s="323"/>
      <c r="E52" s="3"/>
      <c r="F52" s="3"/>
    </row>
    <row r="53" spans="1:7" ht="14.25" customHeight="1">
      <c r="A53" s="3"/>
      <c r="B53" s="126"/>
      <c r="C53" s="323"/>
      <c r="F53" s="3"/>
    </row>
    <row r="54" spans="1:7" ht="14.25" customHeight="1">
      <c r="A54" s="3"/>
      <c r="B54" s="3"/>
      <c r="C54" s="323"/>
      <c r="F54" s="3"/>
    </row>
    <row r="55" spans="1:7" ht="14.25" customHeight="1">
      <c r="A55" s="3"/>
      <c r="B55" s="3"/>
      <c r="C55" s="323"/>
      <c r="G55" s="62"/>
    </row>
    <row r="56" spans="1:7" ht="14.25" customHeight="1">
      <c r="A56" s="3"/>
      <c r="B56" s="126"/>
      <c r="C56" s="323"/>
      <c r="G56" s="62"/>
    </row>
    <row r="58" spans="1:7" ht="14.25" customHeight="1">
      <c r="A58" s="9"/>
    </row>
    <row r="63" spans="1:7" ht="14.25" customHeight="1">
      <c r="F63" s="91"/>
    </row>
    <row r="64" spans="1:7" ht="14.25" customHeight="1">
      <c r="F64" s="91"/>
    </row>
    <row r="65" spans="6:6" ht="14.25" customHeight="1">
      <c r="F65" s="91"/>
    </row>
    <row r="92" spans="8:8" ht="14.25" customHeight="1">
      <c r="H92" s="322"/>
    </row>
    <row r="93" spans="8:8" ht="14.25" customHeight="1">
      <c r="H93" s="322"/>
    </row>
    <row r="106" spans="2:2" ht="14.25" customHeight="1">
      <c r="B106" s="3"/>
    </row>
    <row r="107" spans="2:2" ht="14.25" customHeight="1">
      <c r="B107" s="3"/>
    </row>
  </sheetData>
  <sortState xmlns:xlrd2="http://schemas.microsoft.com/office/spreadsheetml/2017/richdata2" ref="J5:K94">
    <sortCondition descending="1" ref="K5:K94"/>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6"/>
  <dimension ref="A1:K104"/>
  <sheetViews>
    <sheetView zoomScaleNormal="100" workbookViewId="0">
      <selection activeCell="F50" sqref="F50"/>
    </sheetView>
  </sheetViews>
  <sheetFormatPr defaultColWidth="9.140625" defaultRowHeight="14.25" customHeight="1"/>
  <cols>
    <col min="1" max="1" width="6.140625" style="3" customWidth="1"/>
    <col min="2" max="2" width="22.7109375" style="3" customWidth="1"/>
    <col min="3" max="3" width="7.7109375" style="242" bestFit="1" customWidth="1"/>
    <col min="4" max="4" width="9.42578125" style="112" customWidth="1"/>
    <col min="5" max="5" width="10.28515625" style="6" customWidth="1"/>
    <col min="6" max="6" width="21.5703125" bestFit="1" customWidth="1"/>
    <col min="8" max="8" width="8.7109375" customWidth="1"/>
    <col min="10" max="10" width="25.28515625" style="37" bestFit="1" customWidth="1"/>
    <col min="11" max="11" width="19.85546875" style="13" bestFit="1" customWidth="1"/>
    <col min="12" max="12" width="8.7109375"/>
    <col min="13" max="29" width="8.85546875" customWidth="1"/>
  </cols>
  <sheetData>
    <row r="1" spans="1:11" ht="15.75" customHeight="1">
      <c r="B1" s="185" t="s">
        <v>533</v>
      </c>
      <c r="F1" s="61"/>
      <c r="H1" s="61"/>
      <c r="I1" s="61"/>
    </row>
    <row r="2" spans="1:11" ht="14.25" customHeight="1">
      <c r="B2" s="186" t="s">
        <v>534</v>
      </c>
      <c r="F2" s="61"/>
      <c r="H2" s="61"/>
      <c r="I2" s="61"/>
    </row>
    <row r="3" spans="1:11" ht="14.25" customHeight="1">
      <c r="B3" s="186"/>
      <c r="F3" s="61"/>
      <c r="H3" s="61"/>
      <c r="I3" s="61"/>
      <c r="J3" s="516"/>
      <c r="K3" s="516"/>
    </row>
    <row r="4" spans="1:11" ht="14.25" customHeight="1">
      <c r="A4" s="3">
        <v>1</v>
      </c>
      <c r="B4" s="516" t="s">
        <v>74</v>
      </c>
      <c r="C4" s="319">
        <v>426.63</v>
      </c>
      <c r="D4" s="90"/>
      <c r="E4" s="3">
        <v>48</v>
      </c>
      <c r="F4" s="516" t="s">
        <v>78</v>
      </c>
      <c r="G4" s="319">
        <v>129.72</v>
      </c>
      <c r="H4" s="91"/>
      <c r="I4" s="91"/>
    </row>
    <row r="5" spans="1:11" ht="14.25" customHeight="1">
      <c r="A5" s="3">
        <v>2</v>
      </c>
      <c r="B5" s="516" t="s">
        <v>28</v>
      </c>
      <c r="C5" s="319">
        <v>402.73</v>
      </c>
      <c r="D5" s="90"/>
      <c r="E5" s="3">
        <v>49</v>
      </c>
      <c r="F5" s="516" t="s">
        <v>166</v>
      </c>
      <c r="G5" s="319">
        <v>128.61000000000001</v>
      </c>
      <c r="H5" s="110"/>
      <c r="I5" s="91"/>
    </row>
    <row r="6" spans="1:11" ht="14.25" customHeight="1">
      <c r="A6" s="3">
        <v>3</v>
      </c>
      <c r="B6" s="516" t="s">
        <v>130</v>
      </c>
      <c r="C6" s="319">
        <v>392.08</v>
      </c>
      <c r="D6" s="90"/>
      <c r="E6" s="3">
        <v>50</v>
      </c>
      <c r="F6" s="516" t="s">
        <v>143</v>
      </c>
      <c r="G6" s="319">
        <v>127.18</v>
      </c>
      <c r="H6" s="110"/>
      <c r="I6" s="91"/>
    </row>
    <row r="7" spans="1:11" ht="14.25" customHeight="1">
      <c r="A7" s="3">
        <v>4</v>
      </c>
      <c r="B7" s="516" t="s">
        <v>321</v>
      </c>
      <c r="C7" s="319">
        <v>309.29000000000002</v>
      </c>
      <c r="D7" s="90"/>
      <c r="E7" s="3">
        <v>51</v>
      </c>
      <c r="F7" s="516" t="s">
        <v>225</v>
      </c>
      <c r="G7" s="319">
        <v>122.74</v>
      </c>
      <c r="H7" s="110"/>
      <c r="I7" s="91"/>
    </row>
    <row r="8" spans="1:11" ht="14.25" customHeight="1">
      <c r="A8" s="3">
        <v>5</v>
      </c>
      <c r="B8" s="516" t="s">
        <v>209</v>
      </c>
      <c r="C8" s="319">
        <v>303.42</v>
      </c>
      <c r="D8" s="90"/>
      <c r="E8" s="3">
        <v>52</v>
      </c>
      <c r="F8" s="516" t="s">
        <v>170</v>
      </c>
      <c r="G8" s="319">
        <v>122.23</v>
      </c>
      <c r="H8" s="110"/>
      <c r="I8" s="3"/>
    </row>
    <row r="9" spans="1:11" ht="14.25" customHeight="1">
      <c r="A9" s="3">
        <v>6</v>
      </c>
      <c r="B9" s="516" t="s">
        <v>126</v>
      </c>
      <c r="C9" s="319">
        <v>284.05</v>
      </c>
      <c r="D9" s="90"/>
      <c r="E9" s="3">
        <v>53</v>
      </c>
      <c r="F9" s="516" t="s">
        <v>59</v>
      </c>
      <c r="G9" s="319">
        <v>117.34</v>
      </c>
      <c r="H9" s="110"/>
      <c r="I9" s="91"/>
    </row>
    <row r="10" spans="1:11" ht="14.25" customHeight="1">
      <c r="A10" s="3">
        <v>7</v>
      </c>
      <c r="B10" s="516" t="s">
        <v>315</v>
      </c>
      <c r="C10" s="319">
        <v>279.08999999999997</v>
      </c>
      <c r="D10" s="90"/>
      <c r="E10" s="3">
        <v>54</v>
      </c>
      <c r="F10" s="516" t="s">
        <v>222</v>
      </c>
      <c r="G10" s="319">
        <v>117.29</v>
      </c>
      <c r="H10" s="110"/>
      <c r="I10" s="91"/>
    </row>
    <row r="11" spans="1:11" ht="14.25" customHeight="1">
      <c r="A11" s="3">
        <v>8</v>
      </c>
      <c r="B11" s="516" t="s">
        <v>70</v>
      </c>
      <c r="C11" s="319">
        <v>266.89</v>
      </c>
      <c r="D11" s="90"/>
      <c r="E11" s="3">
        <v>55</v>
      </c>
      <c r="F11" s="516" t="s">
        <v>316</v>
      </c>
      <c r="G11" s="319">
        <v>115.24</v>
      </c>
      <c r="H11" s="91"/>
      <c r="I11" s="91"/>
    </row>
    <row r="12" spans="1:11" ht="14.25" customHeight="1">
      <c r="A12" s="3">
        <v>9</v>
      </c>
      <c r="B12" s="516" t="s">
        <v>185</v>
      </c>
      <c r="C12" s="319">
        <v>259.73</v>
      </c>
      <c r="D12" s="90"/>
      <c r="E12" s="3">
        <v>56</v>
      </c>
      <c r="F12" s="516" t="s">
        <v>37</v>
      </c>
      <c r="G12" s="319">
        <v>115.22</v>
      </c>
      <c r="H12" s="91"/>
      <c r="I12" s="91"/>
    </row>
    <row r="13" spans="1:11" ht="14.25" customHeight="1">
      <c r="A13" s="3">
        <v>10</v>
      </c>
      <c r="B13" s="516" t="s">
        <v>60</v>
      </c>
      <c r="C13" s="319">
        <v>255.44</v>
      </c>
      <c r="D13" s="90"/>
      <c r="E13" s="3">
        <v>57</v>
      </c>
      <c r="F13" s="516" t="s">
        <v>141</v>
      </c>
      <c r="G13" s="319">
        <v>114.83</v>
      </c>
      <c r="H13" s="91"/>
      <c r="I13" s="91"/>
    </row>
    <row r="14" spans="1:11" ht="14.25" customHeight="1">
      <c r="A14" s="3">
        <v>11</v>
      </c>
      <c r="B14" s="516" t="s">
        <v>234</v>
      </c>
      <c r="C14" s="319">
        <v>252.31</v>
      </c>
      <c r="D14" s="90"/>
      <c r="E14" s="3">
        <v>58</v>
      </c>
      <c r="F14" s="516" t="s">
        <v>320</v>
      </c>
      <c r="G14" s="319">
        <v>111.66</v>
      </c>
      <c r="H14" s="91"/>
      <c r="I14" s="3"/>
    </row>
    <row r="15" spans="1:11" ht="14.25" customHeight="1">
      <c r="A15" s="3">
        <v>12</v>
      </c>
      <c r="B15" s="516" t="s">
        <v>91</v>
      </c>
      <c r="C15" s="319">
        <v>250.72</v>
      </c>
      <c r="D15" s="90"/>
      <c r="E15" s="3">
        <v>59</v>
      </c>
      <c r="F15" s="516" t="s">
        <v>230</v>
      </c>
      <c r="G15" s="319">
        <v>111.51</v>
      </c>
      <c r="H15" s="110"/>
      <c r="I15" s="91"/>
    </row>
    <row r="16" spans="1:11" ht="14.25" customHeight="1">
      <c r="A16" s="3">
        <v>13</v>
      </c>
      <c r="B16" s="516" t="s">
        <v>109</v>
      </c>
      <c r="C16" s="319">
        <v>245.43</v>
      </c>
      <c r="D16" s="90"/>
      <c r="E16" s="3">
        <v>60</v>
      </c>
      <c r="F16" s="516" t="s">
        <v>226</v>
      </c>
      <c r="G16" s="319">
        <v>111.02</v>
      </c>
      <c r="H16" s="110"/>
      <c r="I16" s="91"/>
    </row>
    <row r="17" spans="1:9" ht="14.25" customHeight="1">
      <c r="A17" s="3">
        <v>14</v>
      </c>
      <c r="B17" s="516" t="s">
        <v>107</v>
      </c>
      <c r="C17" s="319">
        <v>240.49</v>
      </c>
      <c r="D17" s="90"/>
      <c r="E17" s="3">
        <v>61</v>
      </c>
      <c r="F17" s="516" t="s">
        <v>318</v>
      </c>
      <c r="G17" s="319">
        <v>108.37</v>
      </c>
      <c r="H17" s="91"/>
      <c r="I17" s="91"/>
    </row>
    <row r="18" spans="1:9" ht="14.25" customHeight="1">
      <c r="A18" s="3">
        <v>15</v>
      </c>
      <c r="B18" s="516" t="s">
        <v>54</v>
      </c>
      <c r="C18" s="319">
        <v>225.12</v>
      </c>
      <c r="D18" s="90"/>
      <c r="E18" s="3">
        <v>62</v>
      </c>
      <c r="F18" s="516" t="s">
        <v>227</v>
      </c>
      <c r="G18" s="319">
        <v>106.81</v>
      </c>
      <c r="H18" s="91"/>
      <c r="I18" s="91"/>
    </row>
    <row r="19" spans="1:9" ht="14.25" customHeight="1">
      <c r="A19" s="3">
        <v>16</v>
      </c>
      <c r="B19" s="516" t="s">
        <v>81</v>
      </c>
      <c r="C19" s="319">
        <v>222.65</v>
      </c>
      <c r="D19" s="90"/>
      <c r="E19" s="3">
        <v>63</v>
      </c>
      <c r="F19" s="516" t="s">
        <v>110</v>
      </c>
      <c r="G19" s="319">
        <v>105.83</v>
      </c>
      <c r="H19" s="91"/>
      <c r="I19" s="91"/>
    </row>
    <row r="20" spans="1:9" ht="14.25" customHeight="1">
      <c r="A20" s="3">
        <v>17</v>
      </c>
      <c r="B20" s="516" t="s">
        <v>135</v>
      </c>
      <c r="C20" s="319">
        <v>221.88</v>
      </c>
      <c r="D20" s="90"/>
      <c r="E20" s="3">
        <v>64</v>
      </c>
      <c r="F20" s="516" t="s">
        <v>187</v>
      </c>
      <c r="G20" s="319">
        <v>103.69</v>
      </c>
      <c r="H20" s="110"/>
      <c r="I20" s="91"/>
    </row>
    <row r="21" spans="1:9" ht="14.25" customHeight="1">
      <c r="A21" s="3">
        <v>18</v>
      </c>
      <c r="B21" s="516" t="s">
        <v>117</v>
      </c>
      <c r="C21" s="319">
        <v>218.93</v>
      </c>
      <c r="D21" s="90"/>
      <c r="E21" s="3">
        <v>65</v>
      </c>
      <c r="F21" s="516" t="s">
        <v>146</v>
      </c>
      <c r="G21" s="319">
        <v>103.03</v>
      </c>
      <c r="H21" s="110"/>
      <c r="I21" s="91"/>
    </row>
    <row r="22" spans="1:9" ht="14.25" customHeight="1">
      <c r="A22" s="3">
        <v>19</v>
      </c>
      <c r="B22" s="516" t="s">
        <v>154</v>
      </c>
      <c r="C22" s="319">
        <v>216.7</v>
      </c>
      <c r="D22" s="90"/>
      <c r="E22" s="3">
        <v>66</v>
      </c>
      <c r="F22" s="516" t="s">
        <v>99</v>
      </c>
      <c r="G22" s="319">
        <v>101.88</v>
      </c>
      <c r="H22" s="110"/>
      <c r="I22" s="91"/>
    </row>
    <row r="23" spans="1:9" ht="14.25" customHeight="1">
      <c r="A23" s="3">
        <v>20</v>
      </c>
      <c r="B23" s="516" t="s">
        <v>157</v>
      </c>
      <c r="C23" s="319">
        <v>216.38</v>
      </c>
      <c r="D23" s="90"/>
      <c r="E23" s="3">
        <v>67</v>
      </c>
      <c r="F23" s="516" t="s">
        <v>75</v>
      </c>
      <c r="G23" s="319">
        <v>98.9</v>
      </c>
      <c r="H23" s="91"/>
      <c r="I23" s="3"/>
    </row>
    <row r="24" spans="1:9" ht="14.25" customHeight="1">
      <c r="A24" s="3">
        <v>21</v>
      </c>
      <c r="B24" s="516" t="s">
        <v>148</v>
      </c>
      <c r="C24" s="319">
        <v>211.27</v>
      </c>
      <c r="D24" s="90"/>
      <c r="E24" s="3">
        <v>68</v>
      </c>
      <c r="F24" s="516" t="s">
        <v>49</v>
      </c>
      <c r="G24" s="319">
        <v>94.36</v>
      </c>
      <c r="H24" s="110"/>
      <c r="I24" s="91"/>
    </row>
    <row r="25" spans="1:9" ht="14.25" customHeight="1">
      <c r="A25" s="3">
        <v>22</v>
      </c>
      <c r="B25" s="516" t="s">
        <v>47</v>
      </c>
      <c r="C25" s="319">
        <v>210.97</v>
      </c>
      <c r="D25" s="90"/>
      <c r="E25" s="3">
        <v>69</v>
      </c>
      <c r="F25" s="516" t="s">
        <v>132</v>
      </c>
      <c r="G25" s="319">
        <v>87.88</v>
      </c>
      <c r="H25" s="91"/>
      <c r="I25" s="91"/>
    </row>
    <row r="26" spans="1:9" ht="14.25" customHeight="1">
      <c r="A26" s="3">
        <v>23</v>
      </c>
      <c r="B26" s="516" t="s">
        <v>31</v>
      </c>
      <c r="C26" s="319">
        <v>209.46</v>
      </c>
      <c r="D26" s="90"/>
      <c r="E26" s="3">
        <v>70</v>
      </c>
      <c r="F26" s="516" t="s">
        <v>103</v>
      </c>
      <c r="G26" s="319">
        <v>86.94</v>
      </c>
      <c r="H26" s="91"/>
      <c r="I26" s="91"/>
    </row>
    <row r="27" spans="1:9" ht="14.25" customHeight="1">
      <c r="A27" s="3">
        <v>24</v>
      </c>
      <c r="B27" s="516" t="s">
        <v>167</v>
      </c>
      <c r="C27" s="319">
        <v>192.22</v>
      </c>
      <c r="D27" s="90"/>
      <c r="E27" s="3">
        <v>71</v>
      </c>
      <c r="F27" s="516" t="s">
        <v>88</v>
      </c>
      <c r="G27" s="319">
        <v>79.680000000000007</v>
      </c>
      <c r="H27" s="91"/>
      <c r="I27" s="91"/>
    </row>
    <row r="28" spans="1:9" ht="14.25" customHeight="1">
      <c r="A28" s="3">
        <v>25</v>
      </c>
      <c r="B28" s="516" t="s">
        <v>168</v>
      </c>
      <c r="C28" s="319">
        <v>189.03</v>
      </c>
      <c r="D28" s="90"/>
      <c r="E28" s="3">
        <v>72</v>
      </c>
      <c r="F28" s="516" t="s">
        <v>85</v>
      </c>
      <c r="G28" s="319">
        <v>79.05</v>
      </c>
      <c r="H28" s="110"/>
      <c r="I28" s="91"/>
    </row>
    <row r="29" spans="1:9" ht="14.25" customHeight="1">
      <c r="A29" s="3">
        <v>26</v>
      </c>
      <c r="B29" s="516" t="s">
        <v>57</v>
      </c>
      <c r="C29" s="319">
        <v>185.02</v>
      </c>
      <c r="D29" s="90"/>
      <c r="E29" s="3">
        <v>73</v>
      </c>
      <c r="F29" s="516" t="s">
        <v>319</v>
      </c>
      <c r="G29" s="319">
        <v>78.34</v>
      </c>
      <c r="H29" s="110"/>
      <c r="I29" s="91"/>
    </row>
    <row r="30" spans="1:9" ht="14.25" customHeight="1">
      <c r="A30" s="3">
        <v>27</v>
      </c>
      <c r="B30" s="516" t="s">
        <v>133</v>
      </c>
      <c r="C30" s="319">
        <v>180.73</v>
      </c>
      <c r="D30" s="90"/>
      <c r="E30" s="3">
        <v>74</v>
      </c>
      <c r="F30" s="516" t="s">
        <v>188</v>
      </c>
      <c r="G30" s="319">
        <v>77.45</v>
      </c>
      <c r="H30" s="91"/>
      <c r="I30" s="3"/>
    </row>
    <row r="31" spans="1:9" ht="14.25" customHeight="1">
      <c r="A31" s="3">
        <v>28</v>
      </c>
      <c r="B31" s="516" t="s">
        <v>106</v>
      </c>
      <c r="C31" s="319">
        <v>179.49</v>
      </c>
      <c r="D31" s="90"/>
      <c r="E31" s="3">
        <v>75</v>
      </c>
      <c r="F31" s="516" t="s">
        <v>139</v>
      </c>
      <c r="G31" s="319">
        <v>76.790000000000006</v>
      </c>
      <c r="H31" s="91"/>
      <c r="I31" s="91"/>
    </row>
    <row r="32" spans="1:9" ht="14.25" customHeight="1">
      <c r="A32" s="3">
        <v>29</v>
      </c>
      <c r="B32" s="516" t="s">
        <v>164</v>
      </c>
      <c r="C32" s="319">
        <v>179.25</v>
      </c>
      <c r="D32" s="90"/>
      <c r="E32" s="3">
        <v>76</v>
      </c>
      <c r="F32" s="516" t="s">
        <v>36</v>
      </c>
      <c r="G32" s="319">
        <v>76.25</v>
      </c>
      <c r="H32" s="110"/>
      <c r="I32" s="91"/>
    </row>
    <row r="33" spans="1:9" ht="14.25" customHeight="1">
      <c r="A33" s="3">
        <v>30</v>
      </c>
      <c r="B33" s="516" t="s">
        <v>41</v>
      </c>
      <c r="C33" s="319">
        <v>174.57</v>
      </c>
      <c r="D33" s="90"/>
      <c r="E33" s="3">
        <v>77</v>
      </c>
      <c r="F33" s="516" t="s">
        <v>92</v>
      </c>
      <c r="G33" s="319">
        <v>75.12</v>
      </c>
      <c r="H33" s="91"/>
      <c r="I33" s="91"/>
    </row>
    <row r="34" spans="1:9" ht="14.25" customHeight="1">
      <c r="A34" s="3">
        <v>31</v>
      </c>
      <c r="B34" s="516" t="s">
        <v>128</v>
      </c>
      <c r="C34" s="319">
        <v>173.76</v>
      </c>
      <c r="D34" s="90"/>
      <c r="E34" s="3">
        <v>78</v>
      </c>
      <c r="F34" s="516" t="s">
        <v>171</v>
      </c>
      <c r="G34" s="319">
        <v>74.8</v>
      </c>
      <c r="H34" s="110"/>
      <c r="I34" s="91"/>
    </row>
    <row r="35" spans="1:9" ht="14.25" customHeight="1">
      <c r="A35" s="3">
        <v>32</v>
      </c>
      <c r="B35" s="516" t="s">
        <v>131</v>
      </c>
      <c r="C35" s="319">
        <v>172.03</v>
      </c>
      <c r="D35" s="90"/>
      <c r="E35" s="3">
        <v>79</v>
      </c>
      <c r="F35" s="516" t="s">
        <v>80</v>
      </c>
      <c r="G35" s="319">
        <v>74.069999999999993</v>
      </c>
      <c r="H35" s="91"/>
      <c r="I35" s="91"/>
    </row>
    <row r="36" spans="1:9" ht="14.25" customHeight="1">
      <c r="A36" s="3">
        <v>33</v>
      </c>
      <c r="B36" s="516" t="s">
        <v>217</v>
      </c>
      <c r="C36" s="319">
        <v>167.75</v>
      </c>
      <c r="D36" s="90"/>
      <c r="E36" s="3">
        <v>80</v>
      </c>
      <c r="F36" s="516" t="s">
        <v>144</v>
      </c>
      <c r="G36" s="319">
        <v>72.459999999999994</v>
      </c>
      <c r="H36" s="110"/>
      <c r="I36" s="91"/>
    </row>
    <row r="37" spans="1:9" ht="14.25" customHeight="1">
      <c r="A37" s="3">
        <v>34</v>
      </c>
      <c r="B37" s="516" t="s">
        <v>149</v>
      </c>
      <c r="C37" s="319">
        <v>167.11</v>
      </c>
      <c r="D37" s="90"/>
      <c r="E37" s="3">
        <v>81</v>
      </c>
      <c r="F37" s="516" t="s">
        <v>100</v>
      </c>
      <c r="G37" s="319">
        <v>71.349999999999994</v>
      </c>
      <c r="H37" s="110"/>
      <c r="I37" s="91"/>
    </row>
    <row r="38" spans="1:9" ht="14.25" customHeight="1">
      <c r="A38" s="3">
        <v>35</v>
      </c>
      <c r="B38" s="516" t="s">
        <v>125</v>
      </c>
      <c r="C38" s="319">
        <v>163</v>
      </c>
      <c r="D38" s="90"/>
      <c r="E38" s="3">
        <v>82</v>
      </c>
      <c r="F38" s="516" t="s">
        <v>317</v>
      </c>
      <c r="G38" s="319">
        <v>68.739999999999995</v>
      </c>
      <c r="H38" s="91"/>
      <c r="I38" s="3"/>
    </row>
    <row r="39" spans="1:9" ht="14.25" customHeight="1">
      <c r="A39" s="3">
        <v>36</v>
      </c>
      <c r="B39" s="516" t="s">
        <v>127</v>
      </c>
      <c r="C39" s="319">
        <v>159.94</v>
      </c>
      <c r="D39" s="90"/>
      <c r="E39" s="3">
        <v>83</v>
      </c>
      <c r="F39" s="516" t="s">
        <v>56</v>
      </c>
      <c r="G39" s="319">
        <v>65.97</v>
      </c>
      <c r="H39" s="91"/>
      <c r="I39" s="91"/>
    </row>
    <row r="40" spans="1:9" ht="14.25" customHeight="1">
      <c r="A40" s="3">
        <v>37</v>
      </c>
      <c r="B40" s="516" t="s">
        <v>32</v>
      </c>
      <c r="C40" s="319">
        <v>159.12</v>
      </c>
      <c r="D40" s="90"/>
      <c r="E40" s="3">
        <v>84</v>
      </c>
      <c r="F40" s="516" t="s">
        <v>115</v>
      </c>
      <c r="G40" s="319">
        <v>62.08</v>
      </c>
      <c r="H40" s="91"/>
      <c r="I40" s="91"/>
    </row>
    <row r="41" spans="1:9" ht="14.25" customHeight="1">
      <c r="A41" s="3">
        <v>38</v>
      </c>
      <c r="B41" s="516" t="s">
        <v>113</v>
      </c>
      <c r="C41" s="319">
        <v>156.82</v>
      </c>
      <c r="D41" s="90"/>
      <c r="E41" s="3">
        <v>85</v>
      </c>
      <c r="F41" s="516" t="s">
        <v>221</v>
      </c>
      <c r="G41" s="319">
        <v>60.21</v>
      </c>
      <c r="H41" s="91"/>
    </row>
    <row r="42" spans="1:9" ht="14.25" customHeight="1">
      <c r="A42" s="3">
        <v>39</v>
      </c>
      <c r="B42" s="516" t="s">
        <v>235</v>
      </c>
      <c r="C42" s="319">
        <v>155.63</v>
      </c>
      <c r="D42" s="90"/>
      <c r="E42" s="3">
        <v>86</v>
      </c>
      <c r="F42" s="516" t="s">
        <v>63</v>
      </c>
      <c r="G42" s="319">
        <v>55.58</v>
      </c>
      <c r="H42" s="91"/>
      <c r="I42" s="103"/>
    </row>
    <row r="43" spans="1:9" ht="14.25" customHeight="1">
      <c r="A43" s="3">
        <v>40</v>
      </c>
      <c r="B43" s="516" t="s">
        <v>172</v>
      </c>
      <c r="C43" s="319">
        <v>154.06</v>
      </c>
      <c r="D43" s="90"/>
      <c r="E43" s="3">
        <v>87</v>
      </c>
      <c r="F43" s="516" t="s">
        <v>52</v>
      </c>
      <c r="G43" s="319">
        <v>45.13</v>
      </c>
      <c r="H43" s="91"/>
      <c r="I43" s="103"/>
    </row>
    <row r="44" spans="1:9" ht="14.25" customHeight="1">
      <c r="A44" s="3">
        <v>41</v>
      </c>
      <c r="B44" s="516" t="s">
        <v>229</v>
      </c>
      <c r="C44" s="319">
        <v>153.34</v>
      </c>
      <c r="D44" s="90"/>
      <c r="E44" s="3">
        <v>88</v>
      </c>
      <c r="F44" s="516" t="s">
        <v>43</v>
      </c>
      <c r="G44" s="319">
        <v>35.79</v>
      </c>
      <c r="H44" s="91"/>
    </row>
    <row r="45" spans="1:9" ht="14.25" customHeight="1">
      <c r="A45" s="3">
        <v>42</v>
      </c>
      <c r="B45" s="516" t="s">
        <v>29</v>
      </c>
      <c r="C45" s="319">
        <v>147.83000000000001</v>
      </c>
      <c r="D45" s="90"/>
      <c r="E45" s="3">
        <v>89</v>
      </c>
      <c r="F45" s="516" t="s">
        <v>65</v>
      </c>
      <c r="G45" s="319">
        <v>27.28</v>
      </c>
    </row>
    <row r="46" spans="1:9" ht="14.25" customHeight="1">
      <c r="A46" s="3">
        <v>43</v>
      </c>
      <c r="B46" s="516" t="s">
        <v>223</v>
      </c>
      <c r="C46" s="319">
        <v>144.63</v>
      </c>
      <c r="D46" s="90"/>
      <c r="E46" s="3">
        <v>90</v>
      </c>
      <c r="F46" s="516" t="s">
        <v>314</v>
      </c>
      <c r="G46" s="319">
        <v>12.34</v>
      </c>
    </row>
    <row r="47" spans="1:9" ht="14.25" customHeight="1">
      <c r="A47" s="3">
        <v>44</v>
      </c>
      <c r="B47" s="516" t="s">
        <v>105</v>
      </c>
      <c r="C47" s="319">
        <v>143.65</v>
      </c>
      <c r="D47" s="90"/>
      <c r="E47" s="3"/>
    </row>
    <row r="48" spans="1:9" ht="14.25" customHeight="1">
      <c r="A48" s="3">
        <v>45</v>
      </c>
      <c r="B48" s="516" t="s">
        <v>97</v>
      </c>
      <c r="C48" s="319">
        <v>142.84</v>
      </c>
      <c r="D48" s="90"/>
      <c r="E48" s="3"/>
    </row>
    <row r="49" spans="1:7" ht="14.25" customHeight="1">
      <c r="A49" s="3">
        <v>46</v>
      </c>
      <c r="B49" s="516" t="s">
        <v>313</v>
      </c>
      <c r="C49" s="319">
        <v>133.97999999999999</v>
      </c>
      <c r="D49" s="90"/>
      <c r="E49" s="3"/>
      <c r="F49" s="8" t="s">
        <v>11</v>
      </c>
      <c r="G49" s="220">
        <f>MEDIAN(G4:G46,C4:C50)</f>
        <v>138.41</v>
      </c>
    </row>
    <row r="50" spans="1:7" ht="14.25" customHeight="1">
      <c r="A50" s="3">
        <v>47</v>
      </c>
      <c r="B50" s="516" t="s">
        <v>142</v>
      </c>
      <c r="C50" s="319">
        <v>131.63999999999999</v>
      </c>
      <c r="D50" s="90"/>
      <c r="E50" s="3"/>
      <c r="F50" s="8" t="s">
        <v>10</v>
      </c>
      <c r="G50" s="220">
        <f>AVERAGE(G4:G46,C4:C50)</f>
        <v>153.7762222222222</v>
      </c>
    </row>
    <row r="51" spans="1:7" ht="14.25" customHeight="1">
      <c r="C51" s="323"/>
      <c r="D51" s="118"/>
      <c r="E51" s="3"/>
      <c r="F51" s="126"/>
    </row>
    <row r="52" spans="1:7" ht="14.25" customHeight="1">
      <c r="C52" s="323"/>
      <c r="D52" s="122"/>
      <c r="E52" s="3"/>
      <c r="F52" s="3"/>
    </row>
    <row r="53" spans="1:7" ht="14.25" customHeight="1">
      <c r="B53" s="17"/>
      <c r="C53" s="323"/>
      <c r="D53" s="122"/>
    </row>
    <row r="54" spans="1:7" ht="14.25" customHeight="1">
      <c r="B54" s="126"/>
      <c r="C54" s="323"/>
      <c r="D54" s="118"/>
      <c r="E54" s="110"/>
    </row>
    <row r="55" spans="1:7" ht="14.25" customHeight="1">
      <c r="B55" s="126"/>
      <c r="C55" s="323"/>
      <c r="D55"/>
      <c r="E55" s="110"/>
    </row>
    <row r="56" spans="1:7" ht="14.25" customHeight="1">
      <c r="B56" s="126"/>
      <c r="C56" s="323"/>
      <c r="D56"/>
      <c r="E56" s="110"/>
    </row>
    <row r="57" spans="1:7" ht="14.25" customHeight="1">
      <c r="D57"/>
      <c r="F57" s="8"/>
    </row>
    <row r="58" spans="1:7" ht="14.25" customHeight="1">
      <c r="A58" s="9"/>
      <c r="D58"/>
    </row>
    <row r="59" spans="1:7" ht="14.25" customHeight="1">
      <c r="D59"/>
    </row>
    <row r="60" spans="1:7" ht="14.25" customHeight="1">
      <c r="D60"/>
    </row>
    <row r="61" spans="1:7" ht="14.25" customHeight="1">
      <c r="D61"/>
    </row>
    <row r="62" spans="1:7" ht="14.25" customHeight="1">
      <c r="D62"/>
    </row>
    <row r="63" spans="1:7" ht="14.25" customHeight="1">
      <c r="D63"/>
    </row>
    <row r="64" spans="1:7" ht="14.25" customHeight="1">
      <c r="D64"/>
    </row>
    <row r="65" spans="4:4" ht="14.25" customHeight="1">
      <c r="D65"/>
    </row>
    <row r="66" spans="4:4" ht="14.25" customHeight="1">
      <c r="D66"/>
    </row>
    <row r="67" spans="4:4" ht="14.25" customHeight="1">
      <c r="D67"/>
    </row>
    <row r="68" spans="4:4" ht="14.25" customHeight="1">
      <c r="D68"/>
    </row>
    <row r="69" spans="4:4" ht="14.25" customHeight="1">
      <c r="D69"/>
    </row>
    <row r="70" spans="4:4" ht="14.25" customHeight="1">
      <c r="D70"/>
    </row>
    <row r="71" spans="4:4" ht="14.25" customHeight="1">
      <c r="D71"/>
    </row>
    <row r="72" spans="4:4" ht="14.25" customHeight="1">
      <c r="D72"/>
    </row>
    <row r="73" spans="4:4" ht="14.25" customHeight="1">
      <c r="D73"/>
    </row>
    <row r="74" spans="4:4" ht="14.25" customHeight="1">
      <c r="D74"/>
    </row>
    <row r="75" spans="4:4" ht="14.25" customHeight="1">
      <c r="D75"/>
    </row>
    <row r="76" spans="4:4" ht="14.25" customHeight="1">
      <c r="D76"/>
    </row>
    <row r="77" spans="4:4" ht="14.25" customHeight="1">
      <c r="D77"/>
    </row>
    <row r="78" spans="4:4" ht="14.25" customHeight="1">
      <c r="D78"/>
    </row>
    <row r="79" spans="4:4" ht="14.25" customHeight="1">
      <c r="D79"/>
    </row>
    <row r="80" spans="4:4" ht="14.25" customHeight="1">
      <c r="D80"/>
    </row>
    <row r="81" spans="4:11" ht="14.25" customHeight="1">
      <c r="D81"/>
    </row>
    <row r="82" spans="4:11" ht="14.25" customHeight="1">
      <c r="D82"/>
    </row>
    <row r="83" spans="4:11" ht="14.25" customHeight="1">
      <c r="D83"/>
    </row>
    <row r="84" spans="4:11" ht="14.25" customHeight="1">
      <c r="D84"/>
    </row>
    <row r="85" spans="4:11" ht="14.25" customHeight="1">
      <c r="D85"/>
    </row>
    <row r="86" spans="4:11" ht="14.25" customHeight="1">
      <c r="D86"/>
    </row>
    <row r="87" spans="4:11" ht="14.25" customHeight="1">
      <c r="D87"/>
    </row>
    <row r="88" spans="4:11" ht="14.25" customHeight="1">
      <c r="D88"/>
    </row>
    <row r="89" spans="4:11" ht="14.25" customHeight="1">
      <c r="D89"/>
    </row>
    <row r="90" spans="4:11" ht="14.25" customHeight="1">
      <c r="D90"/>
    </row>
    <row r="91" spans="4:11" ht="14.25" customHeight="1">
      <c r="D91"/>
    </row>
    <row r="92" spans="4:11" ht="14.25" customHeight="1">
      <c r="D92"/>
    </row>
    <row r="93" spans="4:11" ht="14.25" customHeight="1">
      <c r="D93"/>
    </row>
    <row r="94" spans="4:11" ht="14.25" customHeight="1">
      <c r="D94"/>
      <c r="J94" s="516"/>
      <c r="K94" s="516"/>
    </row>
    <row r="95" spans="4:11" ht="14.25" customHeight="1">
      <c r="D95"/>
      <c r="J95" s="516"/>
      <c r="K95" s="516"/>
    </row>
    <row r="96" spans="4:11" ht="14.25" customHeight="1">
      <c r="D96"/>
      <c r="J96" s="516"/>
      <c r="K96" s="516"/>
    </row>
    <row r="97" spans="2:11" ht="14.25" customHeight="1">
      <c r="D97"/>
      <c r="J97" s="516"/>
      <c r="K97" s="516"/>
    </row>
    <row r="98" spans="2:11" ht="14.25" customHeight="1">
      <c r="D98"/>
    </row>
    <row r="101" spans="2:11" ht="14.25" customHeight="1">
      <c r="B101"/>
      <c r="C101" s="77"/>
      <c r="D101" s="84"/>
    </row>
    <row r="102" spans="2:11" ht="14.25" customHeight="1">
      <c r="B102"/>
      <c r="C102" s="77"/>
      <c r="D102" s="84"/>
    </row>
    <row r="103" spans="2:11" ht="14.25" customHeight="1">
      <c r="B103"/>
      <c r="C103" s="77"/>
      <c r="D103" s="84"/>
    </row>
    <row r="104" spans="2:11" ht="14.25" customHeight="1">
      <c r="B104"/>
      <c r="C104" s="77"/>
      <c r="D104" s="84"/>
    </row>
  </sheetData>
  <sortState xmlns:xlrd2="http://schemas.microsoft.com/office/spreadsheetml/2017/richdata2" ref="J4:K93">
    <sortCondition descending="1" ref="K4:K93"/>
  </sortState>
  <phoneticPr fontId="40" type="noConversion"/>
  <pageMargins left="0.51181102362204722"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7"/>
  <dimension ref="A1:K106"/>
  <sheetViews>
    <sheetView zoomScaleNormal="100" workbookViewId="0">
      <selection activeCell="G51" sqref="G51"/>
    </sheetView>
  </sheetViews>
  <sheetFormatPr defaultColWidth="9.140625" defaultRowHeight="14.25" customHeight="1"/>
  <cols>
    <col min="1" max="1" width="7.85546875" style="3" customWidth="1"/>
    <col min="2" max="2" width="22.28515625" customWidth="1"/>
    <col min="3" max="3" width="7.140625" style="112" customWidth="1"/>
    <col min="4" max="4" width="9.42578125" style="112" customWidth="1"/>
    <col min="5" max="5" width="11.5703125" customWidth="1"/>
    <col min="6" max="6" width="21.5703125" bestFit="1" customWidth="1"/>
    <col min="7" max="7" width="8.42578125" style="119" customWidth="1"/>
    <col min="8" max="8" width="8.7109375"/>
    <col min="9" max="9" width="8.85546875" customWidth="1"/>
    <col min="10" max="10" width="25.28515625" bestFit="1" customWidth="1"/>
    <col min="11" max="11" width="25.7109375" style="13" bestFit="1" customWidth="1"/>
    <col min="12" max="187" width="8.85546875" customWidth="1"/>
  </cols>
  <sheetData>
    <row r="1" spans="1:11" ht="16.5" customHeight="1">
      <c r="B1" s="185" t="s">
        <v>535</v>
      </c>
      <c r="C1" s="84"/>
      <c r="D1" s="84"/>
      <c r="E1" s="61"/>
      <c r="F1" s="61"/>
    </row>
    <row r="2" spans="1:11" ht="14.25" customHeight="1">
      <c r="B2" s="186" t="s">
        <v>536</v>
      </c>
      <c r="C2" s="84"/>
      <c r="D2" s="84"/>
      <c r="E2" s="61"/>
      <c r="F2" s="61"/>
      <c r="J2" s="516"/>
      <c r="K2" s="516"/>
    </row>
    <row r="3" spans="1:11" ht="14.25" customHeight="1">
      <c r="B3" s="186"/>
      <c r="C3" s="84"/>
      <c r="D3" s="84"/>
      <c r="E3" s="61"/>
      <c r="F3" s="61"/>
    </row>
    <row r="4" spans="1:11" ht="14.25" customHeight="1">
      <c r="A4" s="3">
        <v>1</v>
      </c>
      <c r="B4" s="516" t="s">
        <v>131</v>
      </c>
      <c r="C4" s="319">
        <v>36.950000000000003</v>
      </c>
      <c r="D4" s="90"/>
      <c r="E4" s="3">
        <v>48</v>
      </c>
      <c r="F4" s="516" t="s">
        <v>143</v>
      </c>
      <c r="G4" s="319">
        <v>13.86</v>
      </c>
    </row>
    <row r="5" spans="1:11" ht="14.25" customHeight="1">
      <c r="A5" s="3">
        <v>2</v>
      </c>
      <c r="B5" s="516" t="s">
        <v>74</v>
      </c>
      <c r="C5" s="319">
        <v>34.950000000000003</v>
      </c>
      <c r="D5" s="90"/>
      <c r="E5" s="3">
        <v>49</v>
      </c>
      <c r="F5" s="516" t="s">
        <v>113</v>
      </c>
      <c r="G5" s="319">
        <v>13.82</v>
      </c>
    </row>
    <row r="6" spans="1:11" ht="14.25" customHeight="1">
      <c r="A6" s="3">
        <v>3</v>
      </c>
      <c r="B6" s="516" t="s">
        <v>117</v>
      </c>
      <c r="C6" s="319">
        <v>32.56</v>
      </c>
      <c r="D6" s="90"/>
      <c r="E6" s="3">
        <v>50</v>
      </c>
      <c r="F6" s="516" t="s">
        <v>168</v>
      </c>
      <c r="G6" s="319">
        <v>13.79</v>
      </c>
    </row>
    <row r="7" spans="1:11" ht="14.25" customHeight="1">
      <c r="A7" s="3">
        <v>4</v>
      </c>
      <c r="B7" s="516" t="s">
        <v>130</v>
      </c>
      <c r="C7" s="319">
        <v>31.48</v>
      </c>
      <c r="D7" s="90"/>
      <c r="E7" s="3">
        <v>51</v>
      </c>
      <c r="F7" s="516" t="s">
        <v>97</v>
      </c>
      <c r="G7" s="319">
        <v>13.52</v>
      </c>
    </row>
    <row r="8" spans="1:11" ht="14.25" customHeight="1">
      <c r="A8" s="3">
        <v>5</v>
      </c>
      <c r="B8" s="516" t="s">
        <v>54</v>
      </c>
      <c r="C8" s="319">
        <v>31.09</v>
      </c>
      <c r="D8" s="90"/>
      <c r="E8" s="3">
        <v>52</v>
      </c>
      <c r="F8" s="516" t="s">
        <v>141</v>
      </c>
      <c r="G8" s="319">
        <v>13.39</v>
      </c>
    </row>
    <row r="9" spans="1:11" ht="14.25" customHeight="1">
      <c r="A9" s="3">
        <v>6</v>
      </c>
      <c r="B9" s="516" t="s">
        <v>60</v>
      </c>
      <c r="C9" s="319">
        <v>30.46</v>
      </c>
      <c r="D9" s="90"/>
      <c r="E9" s="3">
        <v>53</v>
      </c>
      <c r="F9" s="516" t="s">
        <v>171</v>
      </c>
      <c r="G9" s="319">
        <v>12.83</v>
      </c>
    </row>
    <row r="10" spans="1:11" ht="14.25" customHeight="1">
      <c r="A10" s="3">
        <v>7</v>
      </c>
      <c r="B10" s="516" t="s">
        <v>127</v>
      </c>
      <c r="C10" s="319">
        <v>28.66</v>
      </c>
      <c r="D10" s="90"/>
      <c r="E10" s="3">
        <v>54</v>
      </c>
      <c r="F10" s="516" t="s">
        <v>49</v>
      </c>
      <c r="G10" s="319">
        <v>12.57</v>
      </c>
    </row>
    <row r="11" spans="1:11" ht="14.25" customHeight="1">
      <c r="A11" s="3">
        <v>8</v>
      </c>
      <c r="B11" s="516" t="s">
        <v>209</v>
      </c>
      <c r="C11" s="319">
        <v>28.29</v>
      </c>
      <c r="D11" s="90"/>
      <c r="E11" s="3">
        <v>55</v>
      </c>
      <c r="F11" s="516" t="s">
        <v>106</v>
      </c>
      <c r="G11" s="319">
        <v>12.53</v>
      </c>
    </row>
    <row r="12" spans="1:11" ht="14.25" customHeight="1">
      <c r="A12" s="3">
        <v>9</v>
      </c>
      <c r="B12" s="516" t="s">
        <v>91</v>
      </c>
      <c r="C12" s="319">
        <v>25.53</v>
      </c>
      <c r="D12" s="90"/>
      <c r="E12" s="3">
        <v>56</v>
      </c>
      <c r="F12" s="516" t="s">
        <v>100</v>
      </c>
      <c r="G12" s="319">
        <v>12.13</v>
      </c>
    </row>
    <row r="13" spans="1:11" ht="14.25" customHeight="1">
      <c r="A13" s="3">
        <v>10</v>
      </c>
      <c r="B13" s="516" t="s">
        <v>85</v>
      </c>
      <c r="C13" s="319">
        <v>24.84</v>
      </c>
      <c r="D13" s="90"/>
      <c r="E13" s="3">
        <v>57</v>
      </c>
      <c r="F13" s="516" t="s">
        <v>75</v>
      </c>
      <c r="G13" s="319">
        <v>11.89</v>
      </c>
    </row>
    <row r="14" spans="1:11" ht="14.25" customHeight="1">
      <c r="A14" s="3">
        <v>11</v>
      </c>
      <c r="B14" s="516" t="s">
        <v>109</v>
      </c>
      <c r="C14" s="319">
        <v>24.5</v>
      </c>
      <c r="D14" s="90"/>
      <c r="E14" s="3">
        <v>58</v>
      </c>
      <c r="F14" s="516" t="s">
        <v>226</v>
      </c>
      <c r="G14" s="319">
        <v>11.74</v>
      </c>
    </row>
    <row r="15" spans="1:11" ht="14.25" customHeight="1">
      <c r="A15" s="3">
        <v>12</v>
      </c>
      <c r="B15" s="516" t="s">
        <v>105</v>
      </c>
      <c r="C15" s="319">
        <v>22.73</v>
      </c>
      <c r="D15" s="90"/>
      <c r="E15" s="3">
        <v>59</v>
      </c>
      <c r="F15" s="516" t="s">
        <v>32</v>
      </c>
      <c r="G15" s="319">
        <v>11.73</v>
      </c>
    </row>
    <row r="16" spans="1:11" ht="14.25" customHeight="1">
      <c r="A16" s="3">
        <v>13</v>
      </c>
      <c r="B16" s="516" t="s">
        <v>41</v>
      </c>
      <c r="C16" s="319">
        <v>22.66</v>
      </c>
      <c r="D16" s="90"/>
      <c r="E16" s="3">
        <v>60</v>
      </c>
      <c r="F16" s="516" t="s">
        <v>115</v>
      </c>
      <c r="G16" s="319">
        <v>11.53</v>
      </c>
    </row>
    <row r="17" spans="1:7" ht="14.25" customHeight="1">
      <c r="A17" s="3">
        <v>14</v>
      </c>
      <c r="B17" s="516" t="s">
        <v>321</v>
      </c>
      <c r="C17" s="319">
        <v>22.57</v>
      </c>
      <c r="D17" s="90"/>
      <c r="E17" s="3">
        <v>61</v>
      </c>
      <c r="F17" s="516" t="s">
        <v>230</v>
      </c>
      <c r="G17" s="319">
        <v>10.78</v>
      </c>
    </row>
    <row r="18" spans="1:7" ht="14.25" customHeight="1">
      <c r="A18" s="3">
        <v>15</v>
      </c>
      <c r="B18" s="516" t="s">
        <v>57</v>
      </c>
      <c r="C18" s="319">
        <v>21.87</v>
      </c>
      <c r="D18" s="90"/>
      <c r="E18" s="3">
        <v>62</v>
      </c>
      <c r="F18" s="516" t="s">
        <v>92</v>
      </c>
      <c r="G18" s="319">
        <v>10.69</v>
      </c>
    </row>
    <row r="19" spans="1:7" ht="14.25" customHeight="1">
      <c r="A19" s="3">
        <v>16</v>
      </c>
      <c r="B19" s="516" t="s">
        <v>128</v>
      </c>
      <c r="C19" s="319">
        <v>21.65</v>
      </c>
      <c r="D19" s="90"/>
      <c r="E19" s="3">
        <v>63</v>
      </c>
      <c r="F19" s="516" t="s">
        <v>167</v>
      </c>
      <c r="G19" s="319">
        <v>10.38</v>
      </c>
    </row>
    <row r="20" spans="1:7" ht="14.25" customHeight="1">
      <c r="A20" s="3">
        <v>17</v>
      </c>
      <c r="B20" s="516" t="s">
        <v>31</v>
      </c>
      <c r="C20" s="319">
        <v>21.61</v>
      </c>
      <c r="D20" s="90"/>
      <c r="E20" s="3">
        <v>64</v>
      </c>
      <c r="F20" s="516" t="s">
        <v>65</v>
      </c>
      <c r="G20" s="319">
        <v>9.89</v>
      </c>
    </row>
    <row r="21" spans="1:7" ht="14.25" customHeight="1">
      <c r="A21" s="3">
        <v>18</v>
      </c>
      <c r="B21" s="516" t="s">
        <v>142</v>
      </c>
      <c r="C21" s="319">
        <v>20.86</v>
      </c>
      <c r="D21" s="90"/>
      <c r="E21" s="3">
        <v>65</v>
      </c>
      <c r="F21" s="516" t="s">
        <v>225</v>
      </c>
      <c r="G21" s="319">
        <v>9.86</v>
      </c>
    </row>
    <row r="22" spans="1:7" ht="14.25" customHeight="1">
      <c r="A22" s="3">
        <v>19</v>
      </c>
      <c r="B22" s="516" t="s">
        <v>78</v>
      </c>
      <c r="C22" s="319">
        <v>20.71</v>
      </c>
      <c r="D22" s="90"/>
      <c r="E22" s="3">
        <v>66</v>
      </c>
      <c r="F22" s="516" t="s">
        <v>316</v>
      </c>
      <c r="G22" s="319">
        <v>9.81</v>
      </c>
    </row>
    <row r="23" spans="1:7" ht="14.25" customHeight="1">
      <c r="A23" s="3">
        <v>20</v>
      </c>
      <c r="B23" s="516" t="s">
        <v>187</v>
      </c>
      <c r="C23" s="319">
        <v>20.5</v>
      </c>
      <c r="D23" s="90"/>
      <c r="E23" s="3">
        <v>67</v>
      </c>
      <c r="F23" s="516" t="s">
        <v>144</v>
      </c>
      <c r="G23" s="319">
        <v>9.49</v>
      </c>
    </row>
    <row r="24" spans="1:7" ht="14.25" customHeight="1">
      <c r="A24" s="3">
        <v>21</v>
      </c>
      <c r="B24" s="516" t="s">
        <v>107</v>
      </c>
      <c r="C24" s="319">
        <v>20.329999999999998</v>
      </c>
      <c r="D24" s="90"/>
      <c r="E24" s="3">
        <v>68</v>
      </c>
      <c r="F24" s="516" t="s">
        <v>146</v>
      </c>
      <c r="G24" s="319">
        <v>9.4</v>
      </c>
    </row>
    <row r="25" spans="1:7" ht="14.25" customHeight="1">
      <c r="A25" s="3">
        <v>22</v>
      </c>
      <c r="B25" s="516" t="s">
        <v>135</v>
      </c>
      <c r="C25" s="319">
        <v>19.88</v>
      </c>
      <c r="D25" s="90"/>
      <c r="E25" s="3">
        <v>69</v>
      </c>
      <c r="F25" s="516" t="s">
        <v>126</v>
      </c>
      <c r="G25" s="319">
        <v>8.89</v>
      </c>
    </row>
    <row r="26" spans="1:7" ht="14.25" customHeight="1">
      <c r="A26" s="3">
        <v>23</v>
      </c>
      <c r="B26" s="516" t="s">
        <v>315</v>
      </c>
      <c r="C26" s="319">
        <v>19.87</v>
      </c>
      <c r="D26" s="90"/>
      <c r="E26" s="3">
        <v>70</v>
      </c>
      <c r="F26" s="516" t="s">
        <v>99</v>
      </c>
      <c r="G26" s="319">
        <v>8.8699999999999992</v>
      </c>
    </row>
    <row r="27" spans="1:7" ht="14.25" customHeight="1">
      <c r="A27" s="3">
        <v>24</v>
      </c>
      <c r="B27" s="516" t="s">
        <v>149</v>
      </c>
      <c r="C27" s="319">
        <v>19.57</v>
      </c>
      <c r="D27" s="90"/>
      <c r="E27" s="3">
        <v>71</v>
      </c>
      <c r="F27" s="516" t="s">
        <v>28</v>
      </c>
      <c r="G27" s="319">
        <v>8.8000000000000007</v>
      </c>
    </row>
    <row r="28" spans="1:7" ht="14.25" customHeight="1">
      <c r="A28" s="3">
        <v>25</v>
      </c>
      <c r="B28" s="516" t="s">
        <v>148</v>
      </c>
      <c r="C28" s="319">
        <v>19.559999999999999</v>
      </c>
      <c r="D28" s="90"/>
      <c r="E28" s="3">
        <v>72</v>
      </c>
      <c r="F28" s="516" t="s">
        <v>139</v>
      </c>
      <c r="G28" s="319">
        <v>8.73</v>
      </c>
    </row>
    <row r="29" spans="1:7" ht="14.25" customHeight="1">
      <c r="A29" s="3">
        <v>26</v>
      </c>
      <c r="B29" s="516" t="s">
        <v>229</v>
      </c>
      <c r="C29" s="319">
        <v>19.39</v>
      </c>
      <c r="D29" s="90"/>
      <c r="E29" s="3">
        <v>73</v>
      </c>
      <c r="F29" s="516" t="s">
        <v>103</v>
      </c>
      <c r="G29" s="319">
        <v>8.65</v>
      </c>
    </row>
    <row r="30" spans="1:7" ht="14.25" customHeight="1">
      <c r="A30" s="3">
        <v>27</v>
      </c>
      <c r="B30" s="516" t="s">
        <v>133</v>
      </c>
      <c r="C30" s="319">
        <v>19.12</v>
      </c>
      <c r="D30" s="90"/>
      <c r="E30" s="3">
        <v>74</v>
      </c>
      <c r="F30" s="516" t="s">
        <v>56</v>
      </c>
      <c r="G30" s="319">
        <v>8.3699999999999992</v>
      </c>
    </row>
    <row r="31" spans="1:7" ht="14.25" customHeight="1">
      <c r="A31" s="3">
        <v>28</v>
      </c>
      <c r="B31" s="516" t="s">
        <v>172</v>
      </c>
      <c r="C31" s="319">
        <v>17.239999999999998</v>
      </c>
      <c r="D31" s="90"/>
      <c r="E31" s="3">
        <v>75</v>
      </c>
      <c r="F31" s="516" t="s">
        <v>166</v>
      </c>
      <c r="G31" s="319">
        <v>8.36</v>
      </c>
    </row>
    <row r="32" spans="1:7" ht="14.25" customHeight="1">
      <c r="A32" s="3">
        <v>29</v>
      </c>
      <c r="B32" s="516" t="s">
        <v>234</v>
      </c>
      <c r="C32" s="319">
        <v>17.04</v>
      </c>
      <c r="D32" s="90"/>
      <c r="E32" s="3">
        <v>76</v>
      </c>
      <c r="F32" s="516" t="s">
        <v>227</v>
      </c>
      <c r="G32" s="319">
        <v>8.27</v>
      </c>
    </row>
    <row r="33" spans="1:7" ht="14.25" customHeight="1">
      <c r="A33" s="3">
        <v>30</v>
      </c>
      <c r="B33" s="516" t="s">
        <v>59</v>
      </c>
      <c r="C33" s="319">
        <v>16.79</v>
      </c>
      <c r="D33" s="90"/>
      <c r="E33" s="3">
        <v>77</v>
      </c>
      <c r="F33" s="516" t="s">
        <v>88</v>
      </c>
      <c r="G33" s="319">
        <v>8.18</v>
      </c>
    </row>
    <row r="34" spans="1:7" ht="14.25" customHeight="1">
      <c r="A34" s="3">
        <v>31</v>
      </c>
      <c r="B34" s="516" t="s">
        <v>320</v>
      </c>
      <c r="C34" s="319">
        <v>16.62</v>
      </c>
      <c r="D34" s="90"/>
      <c r="E34" s="3">
        <v>78</v>
      </c>
      <c r="F34" s="516" t="s">
        <v>154</v>
      </c>
      <c r="G34" s="319">
        <v>7.62</v>
      </c>
    </row>
    <row r="35" spans="1:7" ht="14.25" customHeight="1">
      <c r="A35" s="3">
        <v>32</v>
      </c>
      <c r="B35" s="516" t="s">
        <v>313</v>
      </c>
      <c r="C35" s="319">
        <v>16.579999999999998</v>
      </c>
      <c r="D35" s="90"/>
      <c r="E35" s="3">
        <v>79</v>
      </c>
      <c r="F35" s="516" t="s">
        <v>125</v>
      </c>
      <c r="G35" s="319">
        <v>7.54</v>
      </c>
    </row>
    <row r="36" spans="1:7" ht="14.25" customHeight="1">
      <c r="A36" s="3">
        <v>33</v>
      </c>
      <c r="B36" s="516" t="s">
        <v>47</v>
      </c>
      <c r="C36" s="319">
        <v>16.55</v>
      </c>
      <c r="D36" s="90"/>
      <c r="E36" s="3">
        <v>80</v>
      </c>
      <c r="F36" s="516" t="s">
        <v>164</v>
      </c>
      <c r="G36" s="319">
        <v>7.28</v>
      </c>
    </row>
    <row r="37" spans="1:7" ht="14.25" customHeight="1">
      <c r="A37" s="3">
        <v>34</v>
      </c>
      <c r="B37" s="516" t="s">
        <v>223</v>
      </c>
      <c r="C37" s="319">
        <v>16.5</v>
      </c>
      <c r="D37" s="90"/>
      <c r="E37" s="3">
        <v>81</v>
      </c>
      <c r="F37" s="516" t="s">
        <v>217</v>
      </c>
      <c r="G37" s="319">
        <v>7.13</v>
      </c>
    </row>
    <row r="38" spans="1:7" ht="14.25" customHeight="1">
      <c r="A38" s="3">
        <v>35</v>
      </c>
      <c r="B38" s="516" t="s">
        <v>170</v>
      </c>
      <c r="C38" s="319">
        <v>16.190000000000001</v>
      </c>
      <c r="D38" s="90"/>
      <c r="E38" s="3">
        <v>82</v>
      </c>
      <c r="F38" s="516" t="s">
        <v>36</v>
      </c>
      <c r="G38" s="319">
        <v>7.05</v>
      </c>
    </row>
    <row r="39" spans="1:7" ht="14.25" customHeight="1">
      <c r="A39" s="3">
        <v>36</v>
      </c>
      <c r="B39" s="516" t="s">
        <v>70</v>
      </c>
      <c r="C39" s="319">
        <v>15.57</v>
      </c>
      <c r="D39" s="90"/>
      <c r="E39" s="3">
        <v>83</v>
      </c>
      <c r="F39" s="516" t="s">
        <v>52</v>
      </c>
      <c r="G39" s="319">
        <v>6.67</v>
      </c>
    </row>
    <row r="40" spans="1:7" ht="14.25" customHeight="1">
      <c r="A40" s="3">
        <v>37</v>
      </c>
      <c r="B40" s="516" t="s">
        <v>222</v>
      </c>
      <c r="C40" s="319">
        <v>15.41</v>
      </c>
      <c r="D40" s="90"/>
      <c r="E40" s="3">
        <v>84</v>
      </c>
      <c r="F40" s="516" t="s">
        <v>132</v>
      </c>
      <c r="G40" s="319">
        <v>6.44</v>
      </c>
    </row>
    <row r="41" spans="1:7" ht="14.25" customHeight="1">
      <c r="A41" s="3">
        <v>38</v>
      </c>
      <c r="B41" s="516" t="s">
        <v>110</v>
      </c>
      <c r="C41" s="319">
        <v>15.4</v>
      </c>
      <c r="D41" s="90"/>
      <c r="E41" s="3">
        <v>85</v>
      </c>
      <c r="F41" s="516" t="s">
        <v>317</v>
      </c>
      <c r="G41" s="319">
        <v>6.07</v>
      </c>
    </row>
    <row r="42" spans="1:7" ht="14.25" customHeight="1">
      <c r="A42" s="3">
        <v>39</v>
      </c>
      <c r="B42" s="516" t="s">
        <v>157</v>
      </c>
      <c r="C42" s="319">
        <v>15.1</v>
      </c>
      <c r="D42" s="90"/>
      <c r="E42" s="3">
        <v>86</v>
      </c>
      <c r="F42" s="516" t="s">
        <v>63</v>
      </c>
      <c r="G42" s="319">
        <v>5</v>
      </c>
    </row>
    <row r="43" spans="1:7" ht="14.25" customHeight="1">
      <c r="A43" s="3">
        <v>40</v>
      </c>
      <c r="B43" s="516" t="s">
        <v>221</v>
      </c>
      <c r="C43" s="319">
        <v>14.68</v>
      </c>
      <c r="D43" s="90"/>
      <c r="E43" s="3">
        <v>87</v>
      </c>
      <c r="F43" s="516" t="s">
        <v>188</v>
      </c>
      <c r="G43" s="319">
        <v>3.53</v>
      </c>
    </row>
    <row r="44" spans="1:7" ht="14.25" customHeight="1">
      <c r="A44" s="3">
        <v>41</v>
      </c>
      <c r="B44" s="516" t="s">
        <v>235</v>
      </c>
      <c r="C44" s="319">
        <v>14.66</v>
      </c>
      <c r="D44" s="90"/>
      <c r="E44" s="3">
        <v>88</v>
      </c>
      <c r="F44" s="516" t="s">
        <v>80</v>
      </c>
      <c r="G44" s="319">
        <v>2.71</v>
      </c>
    </row>
    <row r="45" spans="1:7" ht="14.25" customHeight="1">
      <c r="A45" s="3">
        <v>42</v>
      </c>
      <c r="B45" s="516" t="s">
        <v>37</v>
      </c>
      <c r="C45" s="319">
        <v>14.45</v>
      </c>
      <c r="D45" s="90"/>
      <c r="E45" s="3">
        <v>89</v>
      </c>
      <c r="F45" s="516" t="s">
        <v>43</v>
      </c>
      <c r="G45" s="319">
        <v>1.71</v>
      </c>
    </row>
    <row r="46" spans="1:7" ht="14.25" customHeight="1">
      <c r="A46" s="3">
        <v>43</v>
      </c>
      <c r="B46" s="516" t="s">
        <v>81</v>
      </c>
      <c r="C46" s="319">
        <v>14.4</v>
      </c>
      <c r="D46" s="90"/>
      <c r="E46" s="3">
        <v>90</v>
      </c>
      <c r="F46" s="516" t="s">
        <v>314</v>
      </c>
      <c r="G46" s="319">
        <v>0.91</v>
      </c>
    </row>
    <row r="47" spans="1:7" ht="14.25" customHeight="1">
      <c r="A47" s="3">
        <v>44</v>
      </c>
      <c r="B47" s="516" t="s">
        <v>318</v>
      </c>
      <c r="C47" s="319">
        <v>14.27</v>
      </c>
      <c r="D47" s="90"/>
      <c r="E47" s="3"/>
      <c r="G47" s="284"/>
    </row>
    <row r="48" spans="1:7" ht="14.25" customHeight="1">
      <c r="A48" s="3">
        <v>45</v>
      </c>
      <c r="B48" s="516" t="s">
        <v>29</v>
      </c>
      <c r="C48" s="319">
        <v>14.21</v>
      </c>
      <c r="D48" s="90"/>
      <c r="E48" s="3"/>
      <c r="G48" s="284"/>
    </row>
    <row r="49" spans="1:7" ht="14.25" customHeight="1">
      <c r="A49" s="3">
        <v>46</v>
      </c>
      <c r="B49" s="516" t="s">
        <v>319</v>
      </c>
      <c r="C49" s="319">
        <v>14.16</v>
      </c>
      <c r="D49" s="90"/>
      <c r="E49" s="3"/>
      <c r="F49" s="8" t="s">
        <v>11</v>
      </c>
      <c r="G49" s="346">
        <f>MEDIAN(G4:G46,C4:C50)</f>
        <v>14.185</v>
      </c>
    </row>
    <row r="50" spans="1:7" ht="14.25" customHeight="1">
      <c r="A50" s="3">
        <v>47</v>
      </c>
      <c r="B50" s="516" t="s">
        <v>185</v>
      </c>
      <c r="C50" s="319">
        <v>14.15</v>
      </c>
      <c r="D50" s="90"/>
      <c r="E50" s="3"/>
      <c r="F50" s="8" t="s">
        <v>10</v>
      </c>
      <c r="G50" s="62">
        <f>AVERAGE(G4:G46,C4:C50)</f>
        <v>15.161888888888893</v>
      </c>
    </row>
    <row r="51" spans="1:7" ht="14.25" customHeight="1">
      <c r="B51" s="126"/>
      <c r="C51" s="323"/>
      <c r="D51" s="120"/>
      <c r="E51" s="3"/>
      <c r="F51" s="126"/>
      <c r="G51" s="323"/>
    </row>
    <row r="52" spans="1:7" ht="14.25" customHeight="1">
      <c r="B52" s="126"/>
      <c r="C52" s="323"/>
      <c r="D52" s="120"/>
      <c r="E52" s="3"/>
      <c r="F52" s="3"/>
    </row>
    <row r="53" spans="1:7" ht="14.25" customHeight="1">
      <c r="B53" s="3"/>
      <c r="C53" s="323"/>
      <c r="D53" s="113"/>
      <c r="E53" s="3"/>
    </row>
    <row r="54" spans="1:7" ht="14.25" customHeight="1">
      <c r="B54" s="126"/>
      <c r="C54" s="323"/>
      <c r="D54" s="113"/>
      <c r="E54" s="3"/>
    </row>
    <row r="55" spans="1:7" ht="14.25" customHeight="1">
      <c r="B55" s="126"/>
      <c r="C55" s="323"/>
      <c r="E55" s="3"/>
      <c r="G55" s="62"/>
    </row>
    <row r="56" spans="1:7" ht="14.25" customHeight="1">
      <c r="B56" s="126"/>
      <c r="C56" s="323"/>
      <c r="E56" s="3"/>
      <c r="G56" s="62"/>
    </row>
    <row r="57" spans="1:7" ht="14.25" customHeight="1">
      <c r="E57" s="3"/>
      <c r="F57" s="8"/>
    </row>
    <row r="58" spans="1:7" ht="14.25" customHeight="1">
      <c r="A58" s="9"/>
      <c r="D58"/>
      <c r="E58" s="3"/>
    </row>
    <row r="59" spans="1:7" ht="14.25" customHeight="1">
      <c r="A59"/>
      <c r="D59"/>
      <c r="E59" s="85"/>
    </row>
    <row r="60" spans="1:7" ht="14.25" customHeight="1">
      <c r="D60"/>
      <c r="E60" s="85"/>
    </row>
    <row r="61" spans="1:7" ht="14.25" customHeight="1">
      <c r="D61"/>
      <c r="E61" s="85"/>
    </row>
    <row r="62" spans="1:7" ht="14.25" customHeight="1">
      <c r="D62"/>
      <c r="E62" s="85"/>
    </row>
    <row r="63" spans="1:7" ht="14.25" customHeight="1">
      <c r="D63"/>
    </row>
    <row r="64" spans="1:7" ht="14.25" customHeight="1">
      <c r="D64"/>
    </row>
    <row r="65" spans="4:4" ht="14.25" customHeight="1">
      <c r="D65"/>
    </row>
    <row r="66" spans="4:4" ht="14.25" customHeight="1">
      <c r="D66"/>
    </row>
    <row r="67" spans="4:4" ht="14.25" customHeight="1">
      <c r="D67"/>
    </row>
    <row r="68" spans="4:4" ht="14.25" customHeight="1">
      <c r="D68"/>
    </row>
    <row r="69" spans="4:4" ht="14.25" customHeight="1">
      <c r="D69"/>
    </row>
    <row r="70" spans="4:4" ht="14.25" customHeight="1">
      <c r="D70"/>
    </row>
    <row r="71" spans="4:4" ht="14.25" customHeight="1">
      <c r="D71"/>
    </row>
    <row r="72" spans="4:4" ht="14.25" customHeight="1">
      <c r="D72"/>
    </row>
    <row r="73" spans="4:4" ht="14.25" customHeight="1">
      <c r="D73"/>
    </row>
    <row r="74" spans="4:4" ht="14.25" customHeight="1">
      <c r="D74"/>
    </row>
    <row r="75" spans="4:4" ht="14.25" customHeight="1">
      <c r="D75"/>
    </row>
    <row r="76" spans="4:4" ht="14.25" customHeight="1">
      <c r="D76"/>
    </row>
    <row r="77" spans="4:4" ht="14.25" customHeight="1">
      <c r="D77"/>
    </row>
    <row r="78" spans="4:4" ht="14.25" customHeight="1">
      <c r="D78"/>
    </row>
    <row r="79" spans="4:4" ht="14.25" customHeight="1">
      <c r="D79"/>
    </row>
    <row r="80" spans="4:4" ht="14.25" customHeight="1">
      <c r="D80"/>
    </row>
    <row r="81" spans="4:11" ht="14.25" customHeight="1">
      <c r="D81"/>
    </row>
    <row r="82" spans="4:11" ht="14.25" customHeight="1">
      <c r="D82"/>
    </row>
    <row r="83" spans="4:11" ht="14.25" customHeight="1">
      <c r="D83"/>
    </row>
    <row r="84" spans="4:11" ht="14.25" customHeight="1">
      <c r="D84"/>
    </row>
    <row r="85" spans="4:11" ht="14.25" customHeight="1">
      <c r="D85"/>
    </row>
    <row r="86" spans="4:11" ht="14.25" customHeight="1">
      <c r="D86"/>
    </row>
    <row r="87" spans="4:11" ht="14.25" customHeight="1">
      <c r="D87"/>
    </row>
    <row r="88" spans="4:11" ht="14.25" customHeight="1">
      <c r="D88"/>
    </row>
    <row r="89" spans="4:11" ht="14.25" customHeight="1">
      <c r="D89"/>
    </row>
    <row r="90" spans="4:11" ht="14.25" customHeight="1">
      <c r="D90"/>
    </row>
    <row r="91" spans="4:11" ht="14.25" customHeight="1">
      <c r="D91"/>
    </row>
    <row r="92" spans="4:11" ht="14.25" customHeight="1">
      <c r="D92"/>
    </row>
    <row r="93" spans="4:11" ht="14.25" customHeight="1">
      <c r="D93"/>
      <c r="J93" s="337"/>
      <c r="K93" s="337"/>
    </row>
    <row r="94" spans="4:11" ht="14.25" customHeight="1">
      <c r="D94"/>
    </row>
    <row r="95" spans="4:11" ht="14.25" customHeight="1">
      <c r="D95"/>
    </row>
    <row r="96" spans="4:11" ht="14.25" customHeight="1">
      <c r="D96"/>
    </row>
    <row r="97" spans="2:4" ht="14.25" customHeight="1">
      <c r="D97"/>
    </row>
    <row r="98" spans="2:4" ht="14.25" customHeight="1">
      <c r="D98"/>
    </row>
    <row r="99" spans="2:4" ht="14.25" customHeight="1">
      <c r="D99"/>
    </row>
    <row r="100" spans="2:4" ht="14.25" customHeight="1">
      <c r="D100"/>
    </row>
    <row r="101" spans="2:4" ht="14.25" customHeight="1">
      <c r="C101"/>
      <c r="D101"/>
    </row>
    <row r="102" spans="2:4" ht="14.25" customHeight="1">
      <c r="C102" s="84"/>
      <c r="D102" s="84"/>
    </row>
    <row r="103" spans="2:4" ht="14.25" customHeight="1">
      <c r="B103" s="111"/>
      <c r="C103" s="84"/>
      <c r="D103" s="84"/>
    </row>
    <row r="104" spans="2:4" ht="14.25" customHeight="1">
      <c r="B104" s="111"/>
      <c r="C104" s="84"/>
      <c r="D104" s="84"/>
    </row>
    <row r="105" spans="2:4" ht="14.25" customHeight="1">
      <c r="C105" s="121"/>
      <c r="D105" s="121"/>
    </row>
    <row r="106" spans="2:4" ht="14.25" customHeight="1">
      <c r="C106" s="84"/>
      <c r="D106" s="84"/>
    </row>
  </sheetData>
  <sortState xmlns:xlrd2="http://schemas.microsoft.com/office/spreadsheetml/2017/richdata2" ref="J3:K92">
    <sortCondition descending="1" ref="K3:K92"/>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56"/>
  <sheetViews>
    <sheetView zoomScaleNormal="100" workbookViewId="0">
      <pane ySplit="5" topLeftCell="A6" activePane="bottomLeft" state="frozen"/>
      <selection activeCell="J2" sqref="J2"/>
      <selection pane="bottomLeft" activeCell="H2" sqref="H2"/>
    </sheetView>
  </sheetViews>
  <sheetFormatPr defaultColWidth="8.85546875" defaultRowHeight="12.75"/>
  <cols>
    <col min="1" max="1" width="16.42578125" customWidth="1"/>
    <col min="2" max="2" width="9.7109375" style="39" bestFit="1" customWidth="1"/>
    <col min="3" max="3" width="15.85546875" style="70" customWidth="1"/>
    <col min="4" max="4" width="2.140625" style="70" customWidth="1"/>
    <col min="5" max="5" width="6.85546875" style="71" customWidth="1"/>
    <col min="6" max="6" width="11.140625" style="70" customWidth="1"/>
    <col min="7" max="7" width="13.28515625" style="70" customWidth="1"/>
    <col min="8" max="8" width="13.140625" style="73" customWidth="1"/>
    <col min="9" max="9" width="8.85546875" style="73" customWidth="1"/>
  </cols>
  <sheetData>
    <row r="1" spans="1:11" ht="15">
      <c r="A1" s="10" t="s">
        <v>179</v>
      </c>
      <c r="B1" s="193"/>
      <c r="E1" s="416"/>
      <c r="H1" s="260"/>
      <c r="I1" s="260"/>
    </row>
    <row r="2" spans="1:11">
      <c r="A2" s="4" t="s">
        <v>180</v>
      </c>
      <c r="B2" s="194"/>
      <c r="H2" s="260"/>
      <c r="I2" s="260"/>
    </row>
    <row r="3" spans="1:11" ht="11.45" customHeight="1">
      <c r="A3" s="4"/>
      <c r="B3" s="194"/>
      <c r="H3" s="260"/>
      <c r="I3" s="260"/>
    </row>
    <row r="4" spans="1:11" s="183" customFormat="1" ht="38.450000000000003" customHeight="1">
      <c r="B4" s="305" t="s">
        <v>2</v>
      </c>
      <c r="C4" s="302" t="s">
        <v>181</v>
      </c>
      <c r="D4" s="302"/>
      <c r="E4" s="303" t="s">
        <v>4</v>
      </c>
      <c r="F4" s="302" t="s">
        <v>182</v>
      </c>
      <c r="G4" s="302" t="s">
        <v>183</v>
      </c>
      <c r="H4" s="303" t="s">
        <v>184</v>
      </c>
      <c r="I4" s="417"/>
      <c r="J4" s="198"/>
      <c r="K4" s="198"/>
    </row>
    <row r="5" spans="1:11" ht="13.5" customHeight="1">
      <c r="B5" s="306"/>
      <c r="C5" s="134" t="s">
        <v>8</v>
      </c>
      <c r="D5" s="134"/>
      <c r="E5" s="307" t="s">
        <v>8</v>
      </c>
      <c r="F5" s="223" t="s">
        <v>8</v>
      </c>
      <c r="G5" s="223" t="s">
        <v>8</v>
      </c>
      <c r="H5" s="223" t="s">
        <v>8</v>
      </c>
      <c r="I5" s="260"/>
    </row>
    <row r="6" spans="1:11" ht="13.5" customHeight="1">
      <c r="A6" s="3" t="s">
        <v>85</v>
      </c>
      <c r="B6" s="503">
        <v>12681</v>
      </c>
      <c r="C6" s="41">
        <v>493618</v>
      </c>
      <c r="D6" s="41"/>
      <c r="E6" s="104">
        <f t="shared" ref="E6:E52" si="0">SUM(C6/B6)</f>
        <v>38.925794495702235</v>
      </c>
      <c r="F6" s="329">
        <v>59025</v>
      </c>
      <c r="G6" s="41">
        <v>35000</v>
      </c>
      <c r="H6" s="329">
        <f>F6+G6</f>
        <v>94025</v>
      </c>
      <c r="I6" s="260"/>
    </row>
    <row r="7" spans="1:11" ht="13.5" customHeight="1">
      <c r="A7" s="3" t="s">
        <v>86</v>
      </c>
      <c r="B7" s="503">
        <v>5353</v>
      </c>
      <c r="C7" s="41">
        <v>289706</v>
      </c>
      <c r="D7" s="41"/>
      <c r="E7" s="104">
        <f t="shared" si="0"/>
        <v>54.120306370259669</v>
      </c>
      <c r="F7" s="329">
        <v>56832</v>
      </c>
      <c r="G7" s="41">
        <v>18507</v>
      </c>
      <c r="H7" s="329">
        <f t="shared" ref="H7:H52" si="1">F7+G7</f>
        <v>75339</v>
      </c>
      <c r="I7" s="260"/>
    </row>
    <row r="8" spans="1:11" ht="13.5" customHeight="1">
      <c r="A8" s="6" t="s">
        <v>88</v>
      </c>
      <c r="B8" s="503">
        <v>67296</v>
      </c>
      <c r="C8" s="41">
        <v>2611030.0299999998</v>
      </c>
      <c r="D8" s="41"/>
      <c r="E8" s="104">
        <f t="shared" si="0"/>
        <v>38.799186132905369</v>
      </c>
      <c r="F8" s="329">
        <v>211207</v>
      </c>
      <c r="G8" s="41">
        <v>17300</v>
      </c>
      <c r="H8" s="329">
        <f t="shared" si="1"/>
        <v>228507</v>
      </c>
      <c r="I8" s="260"/>
    </row>
    <row r="9" spans="1:11" ht="13.5" customHeight="1">
      <c r="A9" s="3" t="s">
        <v>89</v>
      </c>
      <c r="B9" s="503">
        <v>2949</v>
      </c>
      <c r="C9" s="41">
        <v>229895</v>
      </c>
      <c r="D9" s="41"/>
      <c r="E9" s="104">
        <f t="shared" si="0"/>
        <v>77.956934554086132</v>
      </c>
      <c r="F9" s="329">
        <v>50507</v>
      </c>
      <c r="G9" s="41">
        <v>20000</v>
      </c>
      <c r="H9" s="329">
        <f t="shared" si="1"/>
        <v>70507</v>
      </c>
      <c r="I9" s="418"/>
    </row>
    <row r="10" spans="1:11" ht="13.5" customHeight="1">
      <c r="A10" s="3" t="s">
        <v>186</v>
      </c>
      <c r="B10" s="19">
        <v>177969</v>
      </c>
      <c r="C10" s="440">
        <v>7592219</v>
      </c>
      <c r="D10" s="41"/>
      <c r="E10" s="104">
        <f t="shared" si="0"/>
        <v>42.660345341042543</v>
      </c>
      <c r="F10" s="329">
        <v>492735</v>
      </c>
      <c r="G10" s="41">
        <v>16677</v>
      </c>
      <c r="H10" s="329">
        <f t="shared" si="1"/>
        <v>509412</v>
      </c>
      <c r="I10" s="418"/>
    </row>
    <row r="11" spans="1:11" ht="13.5" customHeight="1">
      <c r="A11" s="379" t="s">
        <v>91</v>
      </c>
      <c r="B11" s="503">
        <v>18704</v>
      </c>
      <c r="C11" s="440">
        <v>616359</v>
      </c>
      <c r="D11" s="440"/>
      <c r="E11" s="376">
        <f t="shared" si="0"/>
        <v>32.953325491873393</v>
      </c>
      <c r="F11" s="385">
        <v>75715</v>
      </c>
      <c r="G11" s="440">
        <v>32500</v>
      </c>
      <c r="H11" s="329">
        <f t="shared" si="1"/>
        <v>108215</v>
      </c>
      <c r="I11" s="418"/>
    </row>
    <row r="12" spans="1:11" ht="13.5" customHeight="1">
      <c r="A12" s="3" t="s">
        <v>92</v>
      </c>
      <c r="B12" s="503">
        <v>152059</v>
      </c>
      <c r="C12" s="440">
        <v>6929294</v>
      </c>
      <c r="D12" s="41"/>
      <c r="E12" s="104">
        <f t="shared" si="0"/>
        <v>45.569772259451923</v>
      </c>
      <c r="F12" s="329">
        <v>387750</v>
      </c>
      <c r="G12" s="41">
        <v>55591</v>
      </c>
      <c r="H12" s="329">
        <f t="shared" si="1"/>
        <v>443341</v>
      </c>
      <c r="I12" s="418"/>
    </row>
    <row r="13" spans="1:11" ht="13.5" customHeight="1">
      <c r="A13" s="379" t="s">
        <v>94</v>
      </c>
      <c r="B13" s="503">
        <v>14980</v>
      </c>
      <c r="C13" s="440">
        <v>499550</v>
      </c>
      <c r="D13" s="41"/>
      <c r="E13" s="104">
        <f t="shared" si="0"/>
        <v>33.347797062750331</v>
      </c>
      <c r="F13" s="385">
        <v>77112</v>
      </c>
      <c r="G13" s="440">
        <v>16678</v>
      </c>
      <c r="H13" s="329">
        <f t="shared" si="1"/>
        <v>93790</v>
      </c>
      <c r="I13" s="418"/>
    </row>
    <row r="14" spans="1:11" ht="13.5" customHeight="1">
      <c r="A14" s="3" t="s">
        <v>187</v>
      </c>
      <c r="B14" s="503">
        <v>200811</v>
      </c>
      <c r="C14" s="41">
        <v>12209000</v>
      </c>
      <c r="D14" s="41"/>
      <c r="E14" s="104">
        <f t="shared" si="0"/>
        <v>60.798462235634503</v>
      </c>
      <c r="F14" s="329">
        <v>518280</v>
      </c>
      <c r="G14" s="41">
        <v>50000</v>
      </c>
      <c r="H14" s="329">
        <f t="shared" si="1"/>
        <v>568280</v>
      </c>
      <c r="I14" s="418"/>
    </row>
    <row r="15" spans="1:11" ht="13.5" customHeight="1">
      <c r="A15" s="3" t="s">
        <v>97</v>
      </c>
      <c r="B15" s="503">
        <v>16890</v>
      </c>
      <c r="C15" s="41">
        <v>1079915</v>
      </c>
      <c r="D15" s="41"/>
      <c r="E15" s="104">
        <f t="shared" si="0"/>
        <v>63.938129070455894</v>
      </c>
      <c r="F15" s="329">
        <v>43079</v>
      </c>
      <c r="G15" s="41">
        <v>62978</v>
      </c>
      <c r="H15" s="329">
        <f t="shared" si="1"/>
        <v>106057</v>
      </c>
      <c r="I15" s="418"/>
    </row>
    <row r="16" spans="1:11" ht="13.5" customHeight="1">
      <c r="A16" s="3" t="s">
        <v>98</v>
      </c>
      <c r="B16" s="503">
        <v>6683</v>
      </c>
      <c r="C16" s="41">
        <v>431276</v>
      </c>
      <c r="D16" s="41"/>
      <c r="E16" s="104">
        <f t="shared" si="0"/>
        <v>64.533293431093824</v>
      </c>
      <c r="F16" s="329">
        <v>60223</v>
      </c>
      <c r="G16" s="41">
        <v>18507</v>
      </c>
      <c r="H16" s="329">
        <f t="shared" si="1"/>
        <v>78730</v>
      </c>
      <c r="I16" s="418"/>
    </row>
    <row r="17" spans="1:9" ht="13.5" customHeight="1">
      <c r="A17" s="3" t="s">
        <v>99</v>
      </c>
      <c r="B17" s="503">
        <v>29745</v>
      </c>
      <c r="C17" s="41">
        <v>1034229</v>
      </c>
      <c r="D17" s="41"/>
      <c r="E17" s="104">
        <f t="shared" si="0"/>
        <v>34.769843671205244</v>
      </c>
      <c r="F17" s="329">
        <v>75850</v>
      </c>
      <c r="G17" s="41">
        <v>64430</v>
      </c>
      <c r="H17" s="329">
        <f t="shared" si="1"/>
        <v>140280</v>
      </c>
      <c r="I17" s="418"/>
    </row>
    <row r="18" spans="1:9" ht="13.5" customHeight="1">
      <c r="A18" s="3" t="s">
        <v>100</v>
      </c>
      <c r="B18" s="503">
        <v>23386</v>
      </c>
      <c r="C18" s="41">
        <v>1065785</v>
      </c>
      <c r="D18" s="41"/>
      <c r="E18" s="104">
        <f t="shared" si="0"/>
        <v>45.573633797998802</v>
      </c>
      <c r="F18" s="329">
        <v>98982</v>
      </c>
      <c r="G18" s="41">
        <v>16864</v>
      </c>
      <c r="H18" s="329">
        <f t="shared" si="1"/>
        <v>115846</v>
      </c>
      <c r="I18" s="418"/>
    </row>
    <row r="19" spans="1:9" ht="13.5" customHeight="1">
      <c r="A19" s="3" t="s">
        <v>101</v>
      </c>
      <c r="B19" s="503">
        <v>127153</v>
      </c>
      <c r="C19" s="41">
        <v>4817200</v>
      </c>
      <c r="D19" s="41"/>
      <c r="E19" s="104">
        <f t="shared" si="0"/>
        <v>37.88506759573113</v>
      </c>
      <c r="F19" s="329">
        <v>324240</v>
      </c>
      <c r="G19" s="41">
        <v>55591</v>
      </c>
      <c r="H19" s="329">
        <f t="shared" si="1"/>
        <v>379831</v>
      </c>
      <c r="I19" s="418"/>
    </row>
    <row r="20" spans="1:9" ht="13.5" customHeight="1">
      <c r="A20" s="3" t="s">
        <v>102</v>
      </c>
      <c r="B20" s="503">
        <v>8796</v>
      </c>
      <c r="C20" s="41">
        <v>517493</v>
      </c>
      <c r="D20" s="41"/>
      <c r="E20" s="104">
        <f t="shared" si="0"/>
        <v>58.832764893133245</v>
      </c>
      <c r="F20" s="329">
        <v>66860</v>
      </c>
      <c r="G20" s="41">
        <v>20000</v>
      </c>
      <c r="H20" s="329">
        <f t="shared" si="1"/>
        <v>86860</v>
      </c>
      <c r="I20" s="418"/>
    </row>
    <row r="21" spans="1:9" ht="13.5" customHeight="1">
      <c r="A21" s="3" t="s">
        <v>103</v>
      </c>
      <c r="B21" s="503">
        <v>6075</v>
      </c>
      <c r="C21" s="41">
        <v>428367</v>
      </c>
      <c r="D21" s="41"/>
      <c r="E21" s="104">
        <f t="shared" si="0"/>
        <v>70.51308641975308</v>
      </c>
      <c r="F21" s="329">
        <v>52680</v>
      </c>
      <c r="G21" s="41">
        <v>24500</v>
      </c>
      <c r="H21" s="329">
        <f t="shared" si="1"/>
        <v>77180</v>
      </c>
      <c r="I21" s="418"/>
    </row>
    <row r="22" spans="1:9" ht="13.5" customHeight="1">
      <c r="A22" s="3" t="s">
        <v>105</v>
      </c>
      <c r="B22" s="503">
        <v>205901</v>
      </c>
      <c r="C22" s="440">
        <v>11781854.869999999</v>
      </c>
      <c r="D22" s="41"/>
      <c r="E22" s="104">
        <f t="shared" si="0"/>
        <v>57.220969640749679</v>
      </c>
      <c r="F22" s="329">
        <v>525047</v>
      </c>
      <c r="G22" s="41">
        <v>57669</v>
      </c>
      <c r="H22" s="329">
        <f t="shared" si="1"/>
        <v>582716</v>
      </c>
      <c r="I22" s="418"/>
    </row>
    <row r="23" spans="1:9" ht="13.5" customHeight="1">
      <c r="A23" s="3" t="s">
        <v>106</v>
      </c>
      <c r="B23" s="503">
        <v>40155</v>
      </c>
      <c r="C23" s="440">
        <v>3783678</v>
      </c>
      <c r="D23" s="41"/>
      <c r="E23" s="104">
        <f t="shared" si="0"/>
        <v>94.22682106836011</v>
      </c>
      <c r="F23" s="329">
        <v>139986</v>
      </c>
      <c r="G23" s="41">
        <v>18000</v>
      </c>
      <c r="H23" s="329">
        <f t="shared" si="1"/>
        <v>157986</v>
      </c>
      <c r="I23" s="418"/>
    </row>
    <row r="24" spans="1:9" ht="13.5" customHeight="1">
      <c r="A24" s="3" t="s">
        <v>107</v>
      </c>
      <c r="B24" s="503">
        <v>11445</v>
      </c>
      <c r="C24" s="440">
        <v>530278</v>
      </c>
      <c r="D24" s="41"/>
      <c r="E24" s="104">
        <f t="shared" si="0"/>
        <v>46.332721712538223</v>
      </c>
      <c r="F24" s="329">
        <v>62704</v>
      </c>
      <c r="G24" s="41">
        <v>27000</v>
      </c>
      <c r="H24" s="329">
        <f t="shared" si="1"/>
        <v>89704</v>
      </c>
      <c r="I24" s="418"/>
    </row>
    <row r="25" spans="1:9" ht="13.5" customHeight="1">
      <c r="A25" s="379" t="s">
        <v>108</v>
      </c>
      <c r="B25" s="503">
        <v>43692</v>
      </c>
      <c r="C25" s="440">
        <v>1699700</v>
      </c>
      <c r="D25" s="41"/>
      <c r="E25" s="104">
        <f t="shared" si="0"/>
        <v>38.901858463791996</v>
      </c>
      <c r="F25" s="329">
        <v>111414</v>
      </c>
      <c r="G25" s="41">
        <v>59468</v>
      </c>
      <c r="H25" s="329">
        <f t="shared" si="1"/>
        <v>170882</v>
      </c>
      <c r="I25" s="418"/>
    </row>
    <row r="26" spans="1:9" ht="13.5" customHeight="1">
      <c r="A26" s="3" t="s">
        <v>109</v>
      </c>
      <c r="B26" s="503">
        <v>21605</v>
      </c>
      <c r="C26" s="440">
        <v>1828573</v>
      </c>
      <c r="D26" s="41"/>
      <c r="E26" s="104">
        <f t="shared" si="0"/>
        <v>84.63656560981255</v>
      </c>
      <c r="F26" s="329">
        <v>55093</v>
      </c>
      <c r="G26" s="41">
        <v>62987</v>
      </c>
      <c r="H26" s="329">
        <f t="shared" si="1"/>
        <v>118080</v>
      </c>
      <c r="I26" s="418"/>
    </row>
    <row r="27" spans="1:9" ht="13.5" customHeight="1">
      <c r="A27" s="3" t="s">
        <v>110</v>
      </c>
      <c r="B27" s="503">
        <v>227585</v>
      </c>
      <c r="C27" s="440">
        <v>9318623</v>
      </c>
      <c r="D27" s="41"/>
      <c r="E27" s="104">
        <f t="shared" si="0"/>
        <v>40.945681833161238</v>
      </c>
      <c r="F27" s="329">
        <v>588863</v>
      </c>
      <c r="G27" s="41">
        <v>50000</v>
      </c>
      <c r="H27" s="329">
        <f t="shared" si="1"/>
        <v>638863</v>
      </c>
      <c r="I27" s="418"/>
    </row>
    <row r="28" spans="1:9" ht="13.5" customHeight="1">
      <c r="A28" s="3" t="s">
        <v>111</v>
      </c>
      <c r="B28" s="503">
        <v>7903</v>
      </c>
      <c r="C28" s="440">
        <v>326635</v>
      </c>
      <c r="D28" s="41"/>
      <c r="E28" s="104">
        <f t="shared" si="0"/>
        <v>41.330507402252309</v>
      </c>
      <c r="F28" s="329">
        <v>64244</v>
      </c>
      <c r="G28" s="41">
        <v>18896</v>
      </c>
      <c r="H28" s="329">
        <f t="shared" si="1"/>
        <v>83140</v>
      </c>
      <c r="I28" s="418"/>
    </row>
    <row r="29" spans="1:9" ht="13.5" customHeight="1">
      <c r="A29" s="3" t="s">
        <v>112</v>
      </c>
      <c r="B29" s="503">
        <v>3285</v>
      </c>
      <c r="C29" s="440">
        <v>136733</v>
      </c>
      <c r="D29" s="41"/>
      <c r="E29" s="104">
        <f t="shared" si="0"/>
        <v>41.6234398782344</v>
      </c>
      <c r="F29" s="329">
        <v>48745</v>
      </c>
      <c r="G29" s="41">
        <v>17301</v>
      </c>
      <c r="H29" s="329">
        <f t="shared" si="1"/>
        <v>66046</v>
      </c>
      <c r="I29" s="418"/>
    </row>
    <row r="30" spans="1:9" ht="13.5" customHeight="1">
      <c r="A30" s="3" t="s">
        <v>113</v>
      </c>
      <c r="B30" s="503">
        <v>85166</v>
      </c>
      <c r="C30" s="440">
        <v>3998290.67</v>
      </c>
      <c r="D30" s="41"/>
      <c r="E30" s="104">
        <f t="shared" si="0"/>
        <v>46.947028978700416</v>
      </c>
      <c r="F30" s="329">
        <v>247501</v>
      </c>
      <c r="G30" s="41">
        <v>27341</v>
      </c>
      <c r="H30" s="329">
        <f t="shared" si="1"/>
        <v>274842</v>
      </c>
      <c r="I30" s="418"/>
    </row>
    <row r="31" spans="1:9" ht="13.5" customHeight="1">
      <c r="A31" s="3" t="s">
        <v>114</v>
      </c>
      <c r="B31" s="503">
        <v>93836</v>
      </c>
      <c r="C31" s="440">
        <v>4514847.45</v>
      </c>
      <c r="D31" s="41"/>
      <c r="E31" s="104">
        <f t="shared" si="0"/>
        <v>48.114236007502456</v>
      </c>
      <c r="F31" s="329">
        <v>239282</v>
      </c>
      <c r="G31" s="41">
        <v>62987</v>
      </c>
      <c r="H31" s="329">
        <f t="shared" si="1"/>
        <v>302269</v>
      </c>
      <c r="I31" s="418"/>
    </row>
    <row r="32" spans="1:9" ht="13.5" customHeight="1">
      <c r="A32" s="3" t="s">
        <v>115</v>
      </c>
      <c r="B32" s="503">
        <v>25251</v>
      </c>
      <c r="C32" s="440">
        <v>1277481</v>
      </c>
      <c r="D32" s="41"/>
      <c r="E32" s="104">
        <f t="shared" si="0"/>
        <v>50.591303314720207</v>
      </c>
      <c r="F32" s="329">
        <v>103858</v>
      </c>
      <c r="G32" s="41">
        <v>20000</v>
      </c>
      <c r="H32" s="329">
        <f t="shared" si="1"/>
        <v>123858</v>
      </c>
      <c r="I32" s="418"/>
    </row>
    <row r="33" spans="1:9" ht="13.5" customHeight="1">
      <c r="A33" s="379" t="s">
        <v>116</v>
      </c>
      <c r="B33" s="503">
        <v>13261</v>
      </c>
      <c r="C33" s="440">
        <v>813489</v>
      </c>
      <c r="D33" s="41"/>
      <c r="E33" s="104">
        <f t="shared" si="0"/>
        <v>61.344468742930395</v>
      </c>
      <c r="F33" s="329">
        <v>66803</v>
      </c>
      <c r="G33" s="41">
        <v>30000</v>
      </c>
      <c r="H33" s="329">
        <f t="shared" si="1"/>
        <v>96803</v>
      </c>
      <c r="I33" s="418"/>
    </row>
    <row r="34" spans="1:9" ht="13.5" customHeight="1">
      <c r="A34" s="3" t="s">
        <v>117</v>
      </c>
      <c r="B34" s="503">
        <v>30981</v>
      </c>
      <c r="C34" s="440">
        <v>2532800</v>
      </c>
      <c r="D34" s="41"/>
      <c r="E34" s="104">
        <f t="shared" si="0"/>
        <v>81.753332687776378</v>
      </c>
      <c r="F34" s="329">
        <v>79001</v>
      </c>
      <c r="G34" s="41">
        <v>55591</v>
      </c>
      <c r="H34" s="329">
        <f t="shared" si="1"/>
        <v>134592</v>
      </c>
      <c r="I34" s="418"/>
    </row>
    <row r="35" spans="1:9" ht="13.5" customHeight="1">
      <c r="A35" s="3" t="s">
        <v>118</v>
      </c>
      <c r="B35" s="503">
        <v>12118</v>
      </c>
      <c r="C35" s="440">
        <v>506950</v>
      </c>
      <c r="D35" s="41"/>
      <c r="E35" s="104">
        <f t="shared" si="0"/>
        <v>41.834461132200033</v>
      </c>
      <c r="F35" s="329">
        <v>71866</v>
      </c>
      <c r="G35" s="41">
        <v>17556</v>
      </c>
      <c r="H35" s="329">
        <f t="shared" si="1"/>
        <v>89422</v>
      </c>
      <c r="I35" s="418"/>
    </row>
    <row r="36" spans="1:9" ht="13.5" customHeight="1">
      <c r="A36" s="3" t="s">
        <v>119</v>
      </c>
      <c r="B36" s="503">
        <v>3917</v>
      </c>
      <c r="C36" s="440">
        <v>267571</v>
      </c>
      <c r="D36" s="41"/>
      <c r="E36" s="104">
        <f t="shared" si="0"/>
        <v>68.310186367117694</v>
      </c>
      <c r="F36" s="329">
        <v>52976</v>
      </c>
      <c r="G36" s="41">
        <v>20000</v>
      </c>
      <c r="H36" s="329">
        <f t="shared" si="1"/>
        <v>72976</v>
      </c>
      <c r="I36" s="418"/>
    </row>
    <row r="37" spans="1:9" ht="13.5" customHeight="1">
      <c r="A37" s="3" t="s">
        <v>120</v>
      </c>
      <c r="B37" s="503">
        <v>16377</v>
      </c>
      <c r="C37" s="440">
        <v>929271</v>
      </c>
      <c r="D37" s="41"/>
      <c r="E37" s="104">
        <f t="shared" si="0"/>
        <v>56.742443671002015</v>
      </c>
      <c r="F37" s="329">
        <v>83229</v>
      </c>
      <c r="G37" s="41">
        <v>18000</v>
      </c>
      <c r="H37" s="329">
        <f t="shared" si="1"/>
        <v>101229</v>
      </c>
      <c r="I37" s="418"/>
    </row>
    <row r="38" spans="1:9" ht="13.5" customHeight="1">
      <c r="A38" s="3" t="s">
        <v>121</v>
      </c>
      <c r="B38" s="503">
        <v>19805</v>
      </c>
      <c r="C38" s="440">
        <v>827390</v>
      </c>
      <c r="D38" s="41"/>
      <c r="E38" s="104">
        <f t="shared" si="0"/>
        <v>41.776824034334766</v>
      </c>
      <c r="F38" s="329">
        <v>92933</v>
      </c>
      <c r="G38" s="41">
        <v>22000</v>
      </c>
      <c r="H38" s="329">
        <f t="shared" si="1"/>
        <v>114933</v>
      </c>
      <c r="I38" s="418"/>
    </row>
    <row r="39" spans="1:9" ht="13.5" customHeight="1">
      <c r="A39" s="3" t="s">
        <v>122</v>
      </c>
      <c r="B39" s="503">
        <v>13135</v>
      </c>
      <c r="C39" s="440">
        <v>827145</v>
      </c>
      <c r="D39" s="41"/>
      <c r="E39" s="104">
        <f t="shared" si="0"/>
        <v>62.972592310620477</v>
      </c>
      <c r="F39" s="329">
        <v>75858</v>
      </c>
      <c r="G39" s="41">
        <v>18156</v>
      </c>
      <c r="H39" s="329">
        <f t="shared" si="1"/>
        <v>94014</v>
      </c>
      <c r="I39" s="418"/>
    </row>
    <row r="40" spans="1:9" ht="13.5" customHeight="1">
      <c r="A40" s="3" t="s">
        <v>123</v>
      </c>
      <c r="B40" s="503">
        <v>5899</v>
      </c>
      <c r="C40" s="440">
        <v>420938</v>
      </c>
      <c r="D40" s="41"/>
      <c r="E40" s="104">
        <f t="shared" si="0"/>
        <v>71.357518223427704</v>
      </c>
      <c r="F40" s="329">
        <v>59030</v>
      </c>
      <c r="G40" s="41">
        <v>19000</v>
      </c>
      <c r="H40" s="329">
        <f t="shared" si="1"/>
        <v>78030</v>
      </c>
      <c r="I40" s="418"/>
    </row>
    <row r="41" spans="1:9" ht="13.5" customHeight="1">
      <c r="A41" s="3" t="s">
        <v>124</v>
      </c>
      <c r="B41" s="503">
        <v>6517</v>
      </c>
      <c r="C41" s="440">
        <v>402000</v>
      </c>
      <c r="D41" s="41"/>
      <c r="E41" s="104">
        <f t="shared" si="0"/>
        <v>61.684824305662111</v>
      </c>
      <c r="F41" s="329">
        <v>60710</v>
      </c>
      <c r="G41" s="41">
        <v>18896</v>
      </c>
      <c r="H41" s="329">
        <f t="shared" si="1"/>
        <v>79606</v>
      </c>
      <c r="I41" s="418"/>
    </row>
    <row r="42" spans="1:9" ht="13.5" customHeight="1">
      <c r="A42" s="3" t="s">
        <v>125</v>
      </c>
      <c r="B42" s="503">
        <v>165571</v>
      </c>
      <c r="C42" s="440">
        <v>12234245</v>
      </c>
      <c r="D42" s="41"/>
      <c r="E42" s="104">
        <f t="shared" si="0"/>
        <v>73.891230952280296</v>
      </c>
      <c r="F42" s="329">
        <v>422206</v>
      </c>
      <c r="G42" s="41">
        <v>56902</v>
      </c>
      <c r="H42" s="329">
        <f t="shared" si="1"/>
        <v>479108</v>
      </c>
      <c r="I42" s="418"/>
    </row>
    <row r="43" spans="1:9" ht="13.5" customHeight="1">
      <c r="A43" s="3" t="s">
        <v>126</v>
      </c>
      <c r="B43" s="503">
        <v>75021</v>
      </c>
      <c r="C43" s="440">
        <v>4008268</v>
      </c>
      <c r="D43" s="41"/>
      <c r="E43" s="104">
        <f t="shared" si="0"/>
        <v>53.428613321603287</v>
      </c>
      <c r="F43" s="329">
        <v>191303</v>
      </c>
      <c r="G43" s="41">
        <v>55591</v>
      </c>
      <c r="H43" s="329">
        <f t="shared" si="1"/>
        <v>246894</v>
      </c>
      <c r="I43" s="418"/>
    </row>
    <row r="44" spans="1:9" ht="13.5" customHeight="1">
      <c r="A44" s="3" t="s">
        <v>127</v>
      </c>
      <c r="B44" s="503">
        <v>273499</v>
      </c>
      <c r="C44" s="440">
        <v>11323396</v>
      </c>
      <c r="D44" s="41"/>
      <c r="E44" s="104">
        <f t="shared" si="0"/>
        <v>41.401964906635854</v>
      </c>
      <c r="F44" s="329">
        <v>697422</v>
      </c>
      <c r="G44" s="41">
        <v>55591</v>
      </c>
      <c r="H44" s="329">
        <f t="shared" si="1"/>
        <v>753013</v>
      </c>
      <c r="I44" s="418"/>
    </row>
    <row r="45" spans="1:9">
      <c r="A45" s="3" t="s">
        <v>128</v>
      </c>
      <c r="B45" s="503">
        <v>5411</v>
      </c>
      <c r="C45" s="41">
        <v>241825</v>
      </c>
      <c r="D45" s="41"/>
      <c r="E45" s="104">
        <f t="shared" si="0"/>
        <v>44.691369432637224</v>
      </c>
      <c r="F45" s="329">
        <v>50623</v>
      </c>
      <c r="G45" s="41">
        <v>21696</v>
      </c>
      <c r="H45" s="329">
        <f t="shared" si="1"/>
        <v>72319</v>
      </c>
      <c r="I45" s="418"/>
    </row>
    <row r="46" spans="1:9" ht="13.5" customHeight="1">
      <c r="A46" s="3" t="s">
        <v>129</v>
      </c>
      <c r="B46" s="503">
        <v>42451</v>
      </c>
      <c r="C46" s="440">
        <v>2091424</v>
      </c>
      <c r="D46" s="41"/>
      <c r="E46" s="104">
        <f t="shared" si="0"/>
        <v>49.2667781677699</v>
      </c>
      <c r="F46" s="329">
        <v>149215</v>
      </c>
      <c r="G46" s="41">
        <v>17556</v>
      </c>
      <c r="H46" s="329">
        <f t="shared" si="1"/>
        <v>166771</v>
      </c>
      <c r="I46" s="418"/>
    </row>
    <row r="47" spans="1:9" ht="13.5" customHeight="1">
      <c r="A47" s="3" t="s">
        <v>130</v>
      </c>
      <c r="B47" s="503">
        <v>14837</v>
      </c>
      <c r="C47" s="575">
        <v>804021.3</v>
      </c>
      <c r="D47" s="146"/>
      <c r="E47" s="104">
        <f t="shared" si="0"/>
        <v>54.190287794028443</v>
      </c>
      <c r="F47" s="329">
        <v>81013</v>
      </c>
      <c r="G47" s="41">
        <v>18510</v>
      </c>
      <c r="H47" s="329">
        <f t="shared" si="1"/>
        <v>99523</v>
      </c>
      <c r="I47" s="418"/>
    </row>
    <row r="48" spans="1:9" ht="13.5" customHeight="1">
      <c r="A48" s="3" t="s">
        <v>131</v>
      </c>
      <c r="B48" s="503">
        <v>257197</v>
      </c>
      <c r="C48" s="575">
        <v>12853531</v>
      </c>
      <c r="D48" s="146"/>
      <c r="E48" s="104">
        <f t="shared" si="0"/>
        <v>49.975431284190719</v>
      </c>
      <c r="F48" s="329">
        <v>655852</v>
      </c>
      <c r="G48" s="41">
        <v>56902</v>
      </c>
      <c r="H48" s="329">
        <f t="shared" si="1"/>
        <v>712754</v>
      </c>
      <c r="I48" s="260"/>
    </row>
    <row r="49" spans="1:8" ht="13.5" customHeight="1">
      <c r="A49" s="3" t="s">
        <v>132</v>
      </c>
      <c r="B49" s="503">
        <v>212977</v>
      </c>
      <c r="C49" s="575">
        <v>7393936</v>
      </c>
      <c r="D49" s="146"/>
      <c r="E49" s="104">
        <f t="shared" si="0"/>
        <v>34.717063344868222</v>
      </c>
      <c r="F49" s="329">
        <v>543091</v>
      </c>
      <c r="G49" s="41">
        <v>56902</v>
      </c>
      <c r="H49" s="329">
        <f t="shared" si="1"/>
        <v>599993</v>
      </c>
    </row>
    <row r="50" spans="1:8" ht="13.5" customHeight="1">
      <c r="A50" s="580" t="s">
        <v>133</v>
      </c>
      <c r="B50" s="503">
        <v>84525</v>
      </c>
      <c r="C50" s="575">
        <v>3321665</v>
      </c>
      <c r="D50" s="146"/>
      <c r="E50" s="104">
        <f t="shared" si="0"/>
        <v>39.298018337769889</v>
      </c>
      <c r="F50" s="329">
        <v>215538</v>
      </c>
      <c r="G50" s="41">
        <v>59468</v>
      </c>
      <c r="H50" s="329">
        <f t="shared" si="1"/>
        <v>275006</v>
      </c>
    </row>
    <row r="51" spans="1:8">
      <c r="A51" s="3" t="s">
        <v>134</v>
      </c>
      <c r="B51" s="503">
        <v>73481</v>
      </c>
      <c r="C51" s="575">
        <v>2107416</v>
      </c>
      <c r="D51" s="146"/>
      <c r="E51" s="104">
        <f t="shared" si="0"/>
        <v>28.679740341040542</v>
      </c>
      <c r="F51" s="329">
        <v>228336</v>
      </c>
      <c r="G51" s="41">
        <v>17561</v>
      </c>
      <c r="H51" s="329">
        <f t="shared" si="1"/>
        <v>245897</v>
      </c>
    </row>
    <row r="52" spans="1:8" ht="13.5" customHeight="1">
      <c r="A52" s="400" t="s">
        <v>135</v>
      </c>
      <c r="B52" s="503">
        <v>61100</v>
      </c>
      <c r="C52" s="575">
        <v>2492797</v>
      </c>
      <c r="D52" s="146"/>
      <c r="E52" s="104">
        <f t="shared" si="0"/>
        <v>40.798641571194764</v>
      </c>
      <c r="F52" s="329">
        <v>177017</v>
      </c>
      <c r="G52" s="41">
        <v>35000</v>
      </c>
      <c r="H52" s="329">
        <f t="shared" si="1"/>
        <v>212017</v>
      </c>
    </row>
    <row r="53" spans="1:8" ht="13.5" customHeight="1">
      <c r="A53" s="6"/>
      <c r="B53" s="276"/>
      <c r="C53" s="368"/>
      <c r="D53" s="145"/>
      <c r="E53" s="13"/>
      <c r="F53" s="256"/>
      <c r="G53" s="12"/>
      <c r="H53" s="256"/>
    </row>
    <row r="54" spans="1:8" ht="13.5" customHeight="1">
      <c r="A54" s="3"/>
      <c r="B54" s="72"/>
      <c r="C54" s="143"/>
      <c r="D54" s="143"/>
      <c r="E54" s="156"/>
      <c r="F54" s="143"/>
      <c r="H54" s="260"/>
    </row>
    <row r="55" spans="1:8" ht="13.5" customHeight="1">
      <c r="A55" s="3"/>
      <c r="B55" s="72"/>
      <c r="C55" s="143"/>
      <c r="D55" s="143"/>
      <c r="E55" s="156"/>
      <c r="F55" s="143"/>
      <c r="H55" s="260"/>
    </row>
    <row r="56" spans="1:8">
      <c r="B56" s="72"/>
      <c r="C56" s="143"/>
      <c r="D56" s="143"/>
      <c r="E56" s="156"/>
      <c r="F56" s="143"/>
      <c r="H56" s="260"/>
    </row>
  </sheetData>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8"/>
  <dimension ref="A1:J127"/>
  <sheetViews>
    <sheetView zoomScaleNormal="100" workbookViewId="0">
      <selection activeCell="I1" sqref="I1"/>
    </sheetView>
  </sheetViews>
  <sheetFormatPr defaultColWidth="9.140625" defaultRowHeight="14.25" customHeight="1"/>
  <cols>
    <col min="1" max="1" width="6.42578125" customWidth="1"/>
    <col min="2" max="2" width="20.28515625" customWidth="1"/>
    <col min="3" max="4" width="9.42578125" customWidth="1"/>
    <col min="5" max="5" width="7.42578125" customWidth="1"/>
    <col min="6" max="6" width="21.42578125" customWidth="1"/>
    <col min="7" max="8" width="11.7109375" customWidth="1"/>
    <col min="9" max="9" width="19.140625" style="3" bestFit="1" customWidth="1"/>
    <col min="10" max="10" width="13.42578125" style="37" bestFit="1" customWidth="1"/>
  </cols>
  <sheetData>
    <row r="1" spans="1:10" ht="16.5" customHeight="1">
      <c r="B1" s="10" t="s">
        <v>537</v>
      </c>
      <c r="J1"/>
    </row>
    <row r="2" spans="1:10" ht="14.25" customHeight="1">
      <c r="B2" s="10"/>
      <c r="I2" s="8"/>
      <c r="J2"/>
    </row>
    <row r="3" spans="1:10" ht="14.25" customHeight="1">
      <c r="A3" s="3">
        <v>1</v>
      </c>
      <c r="B3" s="516" t="s">
        <v>59</v>
      </c>
      <c r="C3" s="519">
        <v>1567088</v>
      </c>
      <c r="D3" s="90"/>
      <c r="E3" s="3">
        <v>48</v>
      </c>
      <c r="F3" s="516" t="s">
        <v>29</v>
      </c>
      <c r="G3" s="519">
        <v>227386</v>
      </c>
      <c r="H3" s="519"/>
    </row>
    <row r="4" spans="1:10" ht="14.25" customHeight="1">
      <c r="A4" s="3">
        <v>2</v>
      </c>
      <c r="B4" s="516" t="s">
        <v>229</v>
      </c>
      <c r="C4" s="519">
        <v>1341219</v>
      </c>
      <c r="D4" s="90"/>
      <c r="E4" s="3">
        <v>49</v>
      </c>
      <c r="F4" s="516" t="s">
        <v>52</v>
      </c>
      <c r="G4" s="519">
        <v>226115</v>
      </c>
      <c r="H4" s="519"/>
    </row>
    <row r="5" spans="1:10" ht="14.25" customHeight="1">
      <c r="A5" s="3">
        <v>3</v>
      </c>
      <c r="B5" s="516" t="s">
        <v>127</v>
      </c>
      <c r="C5" s="519">
        <v>1293455</v>
      </c>
      <c r="D5" s="90"/>
      <c r="E5" s="3">
        <v>50</v>
      </c>
      <c r="F5" s="516" t="s">
        <v>74</v>
      </c>
      <c r="G5" s="519">
        <v>220994</v>
      </c>
      <c r="H5" s="519"/>
    </row>
    <row r="6" spans="1:10" ht="14.25" customHeight="1">
      <c r="A6" s="3">
        <v>4</v>
      </c>
      <c r="B6" s="516" t="s">
        <v>125</v>
      </c>
      <c r="C6" s="519">
        <v>1285596</v>
      </c>
      <c r="D6" s="90"/>
      <c r="E6" s="3">
        <v>51</v>
      </c>
      <c r="F6" s="516" t="s">
        <v>135</v>
      </c>
      <c r="G6" s="519">
        <v>220377</v>
      </c>
      <c r="H6" s="519"/>
    </row>
    <row r="7" spans="1:10" ht="14.25" customHeight="1">
      <c r="A7" s="3">
        <v>5</v>
      </c>
      <c r="B7" s="516" t="s">
        <v>320</v>
      </c>
      <c r="C7" s="519">
        <v>1277387</v>
      </c>
      <c r="D7" s="90"/>
      <c r="E7" s="3">
        <v>52</v>
      </c>
      <c r="F7" s="516" t="s">
        <v>32</v>
      </c>
      <c r="G7" s="519">
        <v>213911</v>
      </c>
      <c r="H7" s="519"/>
    </row>
    <row r="8" spans="1:10" ht="14.25" customHeight="1">
      <c r="A8" s="3">
        <v>6</v>
      </c>
      <c r="B8" s="516" t="s">
        <v>149</v>
      </c>
      <c r="C8" s="519">
        <v>1189981</v>
      </c>
      <c r="D8" s="90"/>
      <c r="E8" s="3">
        <v>53</v>
      </c>
      <c r="F8" s="516" t="s">
        <v>168</v>
      </c>
      <c r="G8" s="519">
        <v>204547</v>
      </c>
      <c r="H8" s="519"/>
    </row>
    <row r="9" spans="1:10" ht="14.25" customHeight="1">
      <c r="A9" s="3">
        <v>7</v>
      </c>
      <c r="B9" s="516" t="s">
        <v>105</v>
      </c>
      <c r="C9" s="519">
        <v>1084610</v>
      </c>
      <c r="D9" s="90"/>
      <c r="E9" s="3">
        <v>54</v>
      </c>
      <c r="F9" s="516" t="s">
        <v>60</v>
      </c>
      <c r="G9" s="519">
        <v>177226</v>
      </c>
      <c r="H9" s="519"/>
    </row>
    <row r="10" spans="1:10" ht="14.25" customHeight="1">
      <c r="A10" s="3">
        <v>8</v>
      </c>
      <c r="B10" s="516" t="s">
        <v>170</v>
      </c>
      <c r="C10" s="519">
        <v>1080597</v>
      </c>
      <c r="D10" s="90"/>
      <c r="E10" s="3">
        <v>55</v>
      </c>
      <c r="F10" s="516" t="s">
        <v>99</v>
      </c>
      <c r="G10" s="519">
        <v>175099</v>
      </c>
      <c r="H10" s="519"/>
    </row>
    <row r="11" spans="1:10" ht="14.25" customHeight="1">
      <c r="A11" s="3">
        <v>9</v>
      </c>
      <c r="B11" s="516" t="s">
        <v>222</v>
      </c>
      <c r="C11" s="519">
        <v>1004959</v>
      </c>
      <c r="D11" s="90"/>
      <c r="E11" s="3">
        <v>56</v>
      </c>
      <c r="F11" s="516" t="s">
        <v>81</v>
      </c>
      <c r="G11" s="519">
        <v>155319</v>
      </c>
      <c r="H11" s="519"/>
    </row>
    <row r="12" spans="1:10" ht="14.25" customHeight="1">
      <c r="A12" s="3">
        <v>10</v>
      </c>
      <c r="B12" s="516" t="s">
        <v>131</v>
      </c>
      <c r="C12" s="519">
        <v>991707</v>
      </c>
      <c r="D12" s="90"/>
      <c r="E12" s="3">
        <v>57</v>
      </c>
      <c r="F12" s="516" t="s">
        <v>100</v>
      </c>
      <c r="G12" s="519">
        <v>140579</v>
      </c>
      <c r="H12" s="519"/>
    </row>
    <row r="13" spans="1:10" ht="14.25" customHeight="1">
      <c r="A13" s="3">
        <v>11</v>
      </c>
      <c r="B13" s="516" t="s">
        <v>57</v>
      </c>
      <c r="C13" s="519">
        <v>908083</v>
      </c>
      <c r="D13" s="90"/>
      <c r="E13" s="3">
        <v>58</v>
      </c>
      <c r="F13" s="516" t="s">
        <v>148</v>
      </c>
      <c r="G13" s="519">
        <v>139040</v>
      </c>
      <c r="H13" s="519"/>
    </row>
    <row r="14" spans="1:10" ht="14.25" customHeight="1">
      <c r="A14" s="3">
        <v>12</v>
      </c>
      <c r="B14" s="516" t="s">
        <v>92</v>
      </c>
      <c r="C14" s="519">
        <v>907757</v>
      </c>
      <c r="D14" s="90"/>
      <c r="E14" s="3">
        <v>59</v>
      </c>
      <c r="F14" s="516" t="s">
        <v>97</v>
      </c>
      <c r="G14" s="519">
        <v>131109</v>
      </c>
      <c r="H14" s="519"/>
    </row>
    <row r="15" spans="1:10" ht="14.25" customHeight="1">
      <c r="A15" s="3">
        <v>13</v>
      </c>
      <c r="B15" s="516" t="s">
        <v>37</v>
      </c>
      <c r="C15" s="519">
        <v>897331</v>
      </c>
      <c r="D15" s="90"/>
      <c r="E15" s="3">
        <v>60</v>
      </c>
      <c r="F15" s="516" t="s">
        <v>230</v>
      </c>
      <c r="G15" s="519">
        <v>129352</v>
      </c>
      <c r="H15" s="519"/>
    </row>
    <row r="16" spans="1:10" ht="14.25" customHeight="1">
      <c r="A16" s="3">
        <v>14</v>
      </c>
      <c r="B16" s="516" t="s">
        <v>223</v>
      </c>
      <c r="C16" s="519">
        <v>879278</v>
      </c>
      <c r="D16" s="90"/>
      <c r="E16" s="3">
        <v>61</v>
      </c>
      <c r="F16" s="516" t="s">
        <v>144</v>
      </c>
      <c r="G16" s="519">
        <v>110560</v>
      </c>
      <c r="H16" s="519"/>
    </row>
    <row r="17" spans="1:8" ht="14.25" customHeight="1">
      <c r="A17" s="3">
        <v>15</v>
      </c>
      <c r="B17" s="516" t="s">
        <v>187</v>
      </c>
      <c r="C17" s="519">
        <v>853143</v>
      </c>
      <c r="D17" s="90"/>
      <c r="E17" s="3">
        <v>62</v>
      </c>
      <c r="F17" s="516" t="s">
        <v>49</v>
      </c>
      <c r="G17" s="519">
        <v>100723</v>
      </c>
      <c r="H17" s="519"/>
    </row>
    <row r="18" spans="1:8" ht="14.25" customHeight="1">
      <c r="A18" s="3">
        <v>16</v>
      </c>
      <c r="B18" s="516" t="s">
        <v>141</v>
      </c>
      <c r="C18" s="519">
        <v>809167</v>
      </c>
      <c r="D18" s="90"/>
      <c r="E18" s="3">
        <v>63</v>
      </c>
      <c r="F18" s="516" t="s">
        <v>146</v>
      </c>
      <c r="G18" s="519">
        <v>81167</v>
      </c>
      <c r="H18" s="519"/>
    </row>
    <row r="19" spans="1:8" ht="14.25" customHeight="1">
      <c r="A19" s="3">
        <v>17</v>
      </c>
      <c r="B19" s="516" t="s">
        <v>167</v>
      </c>
      <c r="C19" s="519">
        <v>729791</v>
      </c>
      <c r="D19" s="90"/>
      <c r="E19" s="3">
        <v>64</v>
      </c>
      <c r="F19" s="516" t="s">
        <v>315</v>
      </c>
      <c r="G19" s="519">
        <v>77066</v>
      </c>
      <c r="H19" s="519"/>
    </row>
    <row r="20" spans="1:8" ht="14.25" customHeight="1">
      <c r="A20" s="3">
        <v>18</v>
      </c>
      <c r="B20" s="516" t="s">
        <v>139</v>
      </c>
      <c r="C20" s="519">
        <v>697206</v>
      </c>
      <c r="D20" s="90"/>
      <c r="E20" s="3">
        <v>65</v>
      </c>
      <c r="F20" s="516" t="s">
        <v>115</v>
      </c>
      <c r="G20" s="519">
        <v>76556</v>
      </c>
      <c r="H20" s="519"/>
    </row>
    <row r="21" spans="1:8" ht="14.25" customHeight="1">
      <c r="A21" s="3">
        <v>19</v>
      </c>
      <c r="B21" s="516" t="s">
        <v>133</v>
      </c>
      <c r="C21" s="519">
        <v>667886</v>
      </c>
      <c r="D21" s="90"/>
      <c r="E21" s="3">
        <v>66</v>
      </c>
      <c r="F21" s="516" t="s">
        <v>172</v>
      </c>
      <c r="G21" s="519">
        <v>73673</v>
      </c>
      <c r="H21" s="519"/>
    </row>
    <row r="22" spans="1:8" ht="14.25" customHeight="1">
      <c r="A22" s="3">
        <v>20</v>
      </c>
      <c r="B22" s="516" t="s">
        <v>226</v>
      </c>
      <c r="C22" s="519">
        <v>651549</v>
      </c>
      <c r="D22" s="90"/>
      <c r="E22" s="3">
        <v>67</v>
      </c>
      <c r="F22" s="516" t="s">
        <v>188</v>
      </c>
      <c r="G22" s="519">
        <v>69479</v>
      </c>
      <c r="H22" s="519"/>
    </row>
    <row r="23" spans="1:8" ht="14.25" customHeight="1">
      <c r="A23" s="3">
        <v>21</v>
      </c>
      <c r="B23" s="516" t="s">
        <v>78</v>
      </c>
      <c r="C23" s="519">
        <v>637649</v>
      </c>
      <c r="D23" s="90"/>
      <c r="E23" s="3">
        <v>68</v>
      </c>
      <c r="F23" s="516" t="s">
        <v>80</v>
      </c>
      <c r="G23" s="519">
        <v>61410</v>
      </c>
      <c r="H23" s="519"/>
    </row>
    <row r="24" spans="1:8" ht="14.25" customHeight="1">
      <c r="A24" s="3">
        <v>22</v>
      </c>
      <c r="B24" s="516" t="s">
        <v>110</v>
      </c>
      <c r="C24" s="519">
        <v>607094</v>
      </c>
      <c r="D24" s="90"/>
      <c r="E24" s="3">
        <v>69</v>
      </c>
      <c r="F24" s="516" t="s">
        <v>227</v>
      </c>
      <c r="G24" s="519">
        <v>57225</v>
      </c>
      <c r="H24" s="519"/>
    </row>
    <row r="25" spans="1:8" ht="14.25" customHeight="1">
      <c r="A25" s="3">
        <v>23</v>
      </c>
      <c r="B25" s="516" t="s">
        <v>318</v>
      </c>
      <c r="C25" s="519">
        <v>599197</v>
      </c>
      <c r="D25" s="90"/>
      <c r="E25" s="3">
        <v>70</v>
      </c>
      <c r="F25" s="516" t="s">
        <v>109</v>
      </c>
      <c r="G25" s="519">
        <v>56578</v>
      </c>
      <c r="H25" s="519"/>
    </row>
    <row r="26" spans="1:8" ht="14.25" customHeight="1">
      <c r="A26" s="3">
        <v>24</v>
      </c>
      <c r="B26" s="516" t="s">
        <v>171</v>
      </c>
      <c r="C26" s="519">
        <v>567766</v>
      </c>
      <c r="D26" s="90"/>
      <c r="E26" s="3">
        <v>71</v>
      </c>
      <c r="F26" s="516" t="s">
        <v>47</v>
      </c>
      <c r="G26" s="519">
        <v>53954</v>
      </c>
      <c r="H26" s="519"/>
    </row>
    <row r="27" spans="1:8" ht="14.25" customHeight="1">
      <c r="A27" s="3">
        <v>25</v>
      </c>
      <c r="B27" s="516" t="s">
        <v>126</v>
      </c>
      <c r="C27" s="519">
        <v>538915</v>
      </c>
      <c r="D27" s="90"/>
      <c r="E27" s="3">
        <v>72</v>
      </c>
      <c r="F27" s="516" t="s">
        <v>321</v>
      </c>
      <c r="G27" s="519">
        <v>51783</v>
      </c>
      <c r="H27" s="519"/>
    </row>
    <row r="28" spans="1:8" ht="14.25" customHeight="1">
      <c r="A28" s="3">
        <v>26</v>
      </c>
      <c r="B28" s="516" t="s">
        <v>31</v>
      </c>
      <c r="C28" s="519">
        <v>531158</v>
      </c>
      <c r="D28" s="90"/>
      <c r="E28" s="3">
        <v>73</v>
      </c>
      <c r="F28" s="516" t="s">
        <v>91</v>
      </c>
      <c r="G28" s="519">
        <v>47925</v>
      </c>
      <c r="H28" s="519"/>
    </row>
    <row r="29" spans="1:8" ht="14.25" customHeight="1">
      <c r="A29" s="3">
        <v>27</v>
      </c>
      <c r="B29" s="516" t="s">
        <v>106</v>
      </c>
      <c r="C29" s="519">
        <v>525720</v>
      </c>
      <c r="D29" s="90"/>
      <c r="E29" s="3">
        <v>74</v>
      </c>
      <c r="F29" s="516" t="s">
        <v>209</v>
      </c>
      <c r="G29" s="519">
        <v>47399</v>
      </c>
      <c r="H29" s="519"/>
    </row>
    <row r="30" spans="1:8" ht="14.25" customHeight="1">
      <c r="A30" s="3">
        <v>28</v>
      </c>
      <c r="B30" s="516" t="s">
        <v>70</v>
      </c>
      <c r="C30" s="519">
        <v>506915</v>
      </c>
      <c r="D30" s="90"/>
      <c r="E30" s="3">
        <v>75</v>
      </c>
      <c r="F30" s="516" t="s">
        <v>130</v>
      </c>
      <c r="G30" s="519">
        <v>39841</v>
      </c>
      <c r="H30" s="519"/>
    </row>
    <row r="31" spans="1:8" ht="14.25" customHeight="1">
      <c r="A31" s="3">
        <v>29</v>
      </c>
      <c r="B31" s="516" t="s">
        <v>41</v>
      </c>
      <c r="C31" s="519">
        <v>482414</v>
      </c>
      <c r="D31" s="90"/>
      <c r="E31" s="3">
        <v>76</v>
      </c>
      <c r="F31" s="516" t="s">
        <v>316</v>
      </c>
      <c r="G31" s="519">
        <v>38075</v>
      </c>
      <c r="H31" s="519"/>
    </row>
    <row r="32" spans="1:8" ht="14.25" customHeight="1">
      <c r="A32" s="3">
        <v>30</v>
      </c>
      <c r="B32" s="516" t="s">
        <v>143</v>
      </c>
      <c r="C32" s="519">
        <v>467450</v>
      </c>
      <c r="D32" s="90"/>
      <c r="E32" s="3">
        <v>77</v>
      </c>
      <c r="F32" s="516" t="s">
        <v>234</v>
      </c>
      <c r="G32" s="519">
        <v>38067</v>
      </c>
      <c r="H32" s="519"/>
    </row>
    <row r="33" spans="1:8" ht="14.25" customHeight="1">
      <c r="A33" s="3">
        <v>31</v>
      </c>
      <c r="B33" s="516" t="s">
        <v>142</v>
      </c>
      <c r="C33" s="519">
        <v>461497</v>
      </c>
      <c r="D33" s="90"/>
      <c r="E33" s="3">
        <v>78</v>
      </c>
      <c r="F33" s="516" t="s">
        <v>28</v>
      </c>
      <c r="G33" s="519">
        <v>34705</v>
      </c>
      <c r="H33" s="519"/>
    </row>
    <row r="34" spans="1:8" ht="14.25" customHeight="1">
      <c r="A34" s="3">
        <v>32</v>
      </c>
      <c r="B34" s="516" t="s">
        <v>132</v>
      </c>
      <c r="C34" s="519">
        <v>427210</v>
      </c>
      <c r="D34" s="90"/>
      <c r="E34" s="3">
        <v>79</v>
      </c>
      <c r="F34" s="516" t="s">
        <v>107</v>
      </c>
      <c r="G34" s="519">
        <v>31848</v>
      </c>
      <c r="H34" s="519"/>
    </row>
    <row r="35" spans="1:8" ht="14.25" customHeight="1">
      <c r="A35" s="3">
        <v>33</v>
      </c>
      <c r="B35" s="516" t="s">
        <v>56</v>
      </c>
      <c r="C35" s="519">
        <v>412799</v>
      </c>
      <c r="D35" s="90"/>
      <c r="E35" s="3">
        <v>80</v>
      </c>
      <c r="F35" s="516" t="s">
        <v>36</v>
      </c>
      <c r="G35" s="519">
        <v>30446</v>
      </c>
      <c r="H35" s="519"/>
    </row>
    <row r="36" spans="1:8" ht="14.25" customHeight="1">
      <c r="A36" s="3">
        <v>34</v>
      </c>
      <c r="B36" s="516" t="s">
        <v>113</v>
      </c>
      <c r="C36" s="519">
        <v>399992</v>
      </c>
      <c r="D36" s="90"/>
      <c r="E36" s="3">
        <v>81</v>
      </c>
      <c r="F36" s="516" t="s">
        <v>85</v>
      </c>
      <c r="G36" s="519">
        <v>28314</v>
      </c>
      <c r="H36" s="519"/>
    </row>
    <row r="37" spans="1:8" ht="14.25" customHeight="1">
      <c r="A37" s="3">
        <v>35</v>
      </c>
      <c r="B37" s="516" t="s">
        <v>54</v>
      </c>
      <c r="C37" s="519">
        <v>371622</v>
      </c>
      <c r="D37" s="90"/>
      <c r="E37" s="3">
        <v>82</v>
      </c>
      <c r="F37" s="516" t="s">
        <v>314</v>
      </c>
      <c r="G37" s="519">
        <v>26580</v>
      </c>
      <c r="H37" s="519"/>
    </row>
    <row r="38" spans="1:8" ht="14.25" customHeight="1">
      <c r="A38" s="3">
        <v>36</v>
      </c>
      <c r="B38" s="516" t="s">
        <v>164</v>
      </c>
      <c r="C38" s="519">
        <v>340115</v>
      </c>
      <c r="D38" s="90"/>
      <c r="E38" s="3">
        <v>83</v>
      </c>
      <c r="F38" s="516" t="s">
        <v>157</v>
      </c>
      <c r="G38" s="519">
        <v>26409</v>
      </c>
      <c r="H38" s="519"/>
    </row>
    <row r="39" spans="1:8" ht="14.25" customHeight="1">
      <c r="A39" s="3">
        <v>37</v>
      </c>
      <c r="B39" s="516" t="s">
        <v>313</v>
      </c>
      <c r="C39" s="519">
        <v>331608</v>
      </c>
      <c r="D39" s="90"/>
      <c r="E39" s="3">
        <v>84</v>
      </c>
      <c r="F39" s="516" t="s">
        <v>154</v>
      </c>
      <c r="G39" s="519">
        <v>22861</v>
      </c>
      <c r="H39" s="519"/>
    </row>
    <row r="40" spans="1:8" ht="14.25" customHeight="1">
      <c r="A40" s="3">
        <v>38</v>
      </c>
      <c r="B40" s="516" t="s">
        <v>319</v>
      </c>
      <c r="C40" s="519">
        <v>322235</v>
      </c>
      <c r="D40" s="90"/>
      <c r="E40" s="3">
        <v>85</v>
      </c>
      <c r="F40" s="516" t="s">
        <v>63</v>
      </c>
      <c r="G40" s="519">
        <v>18959</v>
      </c>
      <c r="H40" s="519"/>
    </row>
    <row r="41" spans="1:8" ht="14.25" customHeight="1">
      <c r="A41" s="3">
        <v>39</v>
      </c>
      <c r="B41" s="516" t="s">
        <v>75</v>
      </c>
      <c r="C41" s="519">
        <v>320272</v>
      </c>
      <c r="D41" s="90"/>
      <c r="E41" s="3">
        <v>86</v>
      </c>
      <c r="F41" s="516" t="s">
        <v>166</v>
      </c>
      <c r="G41" s="519">
        <v>17473</v>
      </c>
      <c r="H41" s="519"/>
    </row>
    <row r="42" spans="1:8" ht="14.25" customHeight="1">
      <c r="A42" s="3">
        <v>40</v>
      </c>
      <c r="B42" s="516" t="s">
        <v>117</v>
      </c>
      <c r="C42" s="519">
        <v>291366</v>
      </c>
      <c r="D42" s="90"/>
      <c r="E42" s="3">
        <v>87</v>
      </c>
      <c r="F42" s="516" t="s">
        <v>103</v>
      </c>
      <c r="G42" s="519">
        <v>17021</v>
      </c>
      <c r="H42" s="519"/>
    </row>
    <row r="43" spans="1:8" ht="14.25" customHeight="1">
      <c r="A43" s="3">
        <v>41</v>
      </c>
      <c r="B43" s="516" t="s">
        <v>65</v>
      </c>
      <c r="C43" s="519">
        <v>283590</v>
      </c>
      <c r="D43" s="90"/>
      <c r="E43" s="3">
        <v>88</v>
      </c>
      <c r="F43" s="516" t="s">
        <v>221</v>
      </c>
      <c r="G43" s="519">
        <v>12439</v>
      </c>
      <c r="H43" s="519"/>
    </row>
    <row r="44" spans="1:8" ht="14.25" customHeight="1">
      <c r="A44" s="3">
        <v>42</v>
      </c>
      <c r="B44" s="516" t="s">
        <v>317</v>
      </c>
      <c r="C44" s="519">
        <v>279708</v>
      </c>
      <c r="D44" s="90"/>
      <c r="E44" s="3">
        <v>89</v>
      </c>
      <c r="F44" s="516" t="s">
        <v>128</v>
      </c>
      <c r="G44" s="519">
        <v>10460</v>
      </c>
      <c r="H44" s="519"/>
    </row>
    <row r="45" spans="1:8" ht="14.25" customHeight="1">
      <c r="A45" s="3">
        <v>43</v>
      </c>
      <c r="B45" s="516" t="s">
        <v>225</v>
      </c>
      <c r="C45" s="519">
        <v>250027</v>
      </c>
      <c r="D45" s="90"/>
      <c r="E45" s="3">
        <v>90</v>
      </c>
      <c r="F45" s="516" t="s">
        <v>43</v>
      </c>
      <c r="G45" s="519">
        <v>8273</v>
      </c>
      <c r="H45" s="519"/>
    </row>
    <row r="46" spans="1:8" ht="14.25" customHeight="1">
      <c r="A46" s="3">
        <v>44</v>
      </c>
      <c r="B46" s="516" t="s">
        <v>185</v>
      </c>
      <c r="C46" s="519">
        <v>246325</v>
      </c>
      <c r="D46" s="90"/>
      <c r="E46" s="3"/>
      <c r="G46" s="284"/>
      <c r="H46" s="284"/>
    </row>
    <row r="47" spans="1:8" ht="14.25" customHeight="1">
      <c r="A47" s="3">
        <v>45</v>
      </c>
      <c r="B47" s="516" t="s">
        <v>88</v>
      </c>
      <c r="C47" s="519">
        <v>246033</v>
      </c>
      <c r="D47" s="90"/>
      <c r="E47" s="3"/>
      <c r="F47" s="8" t="s">
        <v>11</v>
      </c>
      <c r="G47" s="480">
        <f>MEDIAN(G3:G45,C3:C49)</f>
        <v>243445.5</v>
      </c>
      <c r="H47" s="480"/>
    </row>
    <row r="48" spans="1:8" ht="14.25" customHeight="1">
      <c r="A48" s="3">
        <v>46</v>
      </c>
      <c r="B48" s="516" t="s">
        <v>235</v>
      </c>
      <c r="C48" s="519">
        <v>240858</v>
      </c>
      <c r="D48" s="90"/>
      <c r="E48" s="3"/>
      <c r="F48" s="8" t="s">
        <v>10</v>
      </c>
      <c r="G48" s="480">
        <f>AVERAGE(G3:G45,C3:C49)</f>
        <v>386366</v>
      </c>
      <c r="H48" s="480"/>
    </row>
    <row r="49" spans="1:8" ht="14.25" customHeight="1">
      <c r="A49" s="3">
        <v>47</v>
      </c>
      <c r="B49" s="516" t="s">
        <v>217</v>
      </c>
      <c r="C49" s="519">
        <v>237292</v>
      </c>
      <c r="D49" s="90"/>
      <c r="E49" s="3"/>
      <c r="F49" s="8" t="s">
        <v>237</v>
      </c>
      <c r="G49" s="134">
        <f>SUM(G3:G45,C3:C49)</f>
        <v>34772940</v>
      </c>
      <c r="H49" s="134"/>
    </row>
    <row r="50" spans="1:8" ht="14.25" customHeight="1">
      <c r="A50" s="3"/>
      <c r="B50" s="126"/>
      <c r="C50" s="284"/>
      <c r="D50" s="92"/>
      <c r="E50" s="3"/>
      <c r="F50" s="16"/>
      <c r="G50" s="284"/>
      <c r="H50" s="284"/>
    </row>
    <row r="51" spans="1:8" ht="14.25" customHeight="1">
      <c r="A51" s="3"/>
      <c r="B51" s="126"/>
      <c r="C51" s="284"/>
      <c r="D51" s="92"/>
      <c r="E51" s="3"/>
      <c r="F51" s="3"/>
      <c r="G51" s="19"/>
      <c r="H51" s="19"/>
    </row>
    <row r="52" spans="1:8" ht="14.25" customHeight="1">
      <c r="A52" s="3"/>
      <c r="B52" s="126"/>
      <c r="C52" s="284"/>
      <c r="D52" s="92"/>
      <c r="E52" s="3"/>
    </row>
    <row r="53" spans="1:8" ht="14.25" customHeight="1">
      <c r="A53" s="3"/>
      <c r="B53" s="126"/>
      <c r="C53" s="284"/>
      <c r="D53" s="92"/>
      <c r="G53" s="20"/>
      <c r="H53" s="20"/>
    </row>
    <row r="54" spans="1:8" ht="14.25" customHeight="1">
      <c r="A54" s="3"/>
      <c r="B54" s="3"/>
      <c r="C54" s="284"/>
      <c r="G54" s="20"/>
      <c r="H54" s="20"/>
    </row>
    <row r="55" spans="1:8" ht="14.25" customHeight="1">
      <c r="A55" s="3"/>
      <c r="B55" s="126"/>
      <c r="C55" s="284"/>
      <c r="G55" s="20"/>
      <c r="H55" s="20"/>
    </row>
    <row r="57" spans="1:8" ht="14.25" customHeight="1">
      <c r="A57" s="9"/>
    </row>
    <row r="58" spans="1:8" ht="14.25" customHeight="1">
      <c r="F58" s="30"/>
    </row>
    <row r="59" spans="1:8" ht="14.25" customHeight="1">
      <c r="F59" s="30"/>
    </row>
    <row r="60" spans="1:8" ht="14.25" customHeight="1">
      <c r="F60" s="30"/>
    </row>
    <row r="94" spans="9:10" ht="14.25" customHeight="1">
      <c r="I94" s="516"/>
      <c r="J94" s="518"/>
    </row>
    <row r="95" spans="9:10" ht="14.25" customHeight="1">
      <c r="I95" s="516"/>
      <c r="J95" s="518"/>
    </row>
    <row r="96" spans="9:10" ht="14.25" customHeight="1">
      <c r="I96" s="516"/>
      <c r="J96" s="518"/>
    </row>
    <row r="97" spans="2:10" ht="14.25" customHeight="1">
      <c r="I97" s="516"/>
      <c r="J97" s="518"/>
    </row>
    <row r="98" spans="2:10" ht="14.25" customHeight="1">
      <c r="I98" s="516"/>
      <c r="J98" s="518"/>
    </row>
    <row r="99" spans="2:10" ht="14.25" customHeight="1">
      <c r="I99" s="516"/>
      <c r="J99" s="518"/>
    </row>
    <row r="100" spans="2:10" ht="14.25" customHeight="1">
      <c r="I100" s="516"/>
      <c r="J100" s="518"/>
    </row>
    <row r="101" spans="2:10" ht="14.25" customHeight="1">
      <c r="C101" s="70"/>
      <c r="I101" s="516"/>
      <c r="J101" s="518"/>
    </row>
    <row r="102" spans="2:10" ht="14.25" customHeight="1">
      <c r="B102" s="8"/>
      <c r="C102" s="30"/>
      <c r="I102" s="516"/>
      <c r="J102" s="516"/>
    </row>
    <row r="103" spans="2:10" ht="14.25" customHeight="1">
      <c r="B103" s="8"/>
      <c r="C103" s="30"/>
      <c r="I103" s="516"/>
      <c r="J103" s="518"/>
    </row>
    <row r="104" spans="2:10" ht="14.25" customHeight="1">
      <c r="B104" s="8"/>
      <c r="C104" s="30"/>
      <c r="I104" s="516"/>
      <c r="J104" s="518"/>
    </row>
    <row r="105" spans="2:10" ht="14.25" customHeight="1">
      <c r="I105" s="516"/>
      <c r="J105" s="518"/>
    </row>
    <row r="106" spans="2:10" ht="14.25" customHeight="1">
      <c r="I106" s="516"/>
      <c r="J106" s="518"/>
    </row>
    <row r="107" spans="2:10" ht="14.25" customHeight="1">
      <c r="I107" s="516"/>
      <c r="J107" s="518"/>
    </row>
    <row r="108" spans="2:10" ht="14.25" customHeight="1">
      <c r="I108" s="516"/>
      <c r="J108" s="518"/>
    </row>
    <row r="109" spans="2:10" ht="14.25" customHeight="1">
      <c r="I109" s="516"/>
      <c r="J109" s="518"/>
    </row>
    <row r="110" spans="2:10" ht="14.25" customHeight="1">
      <c r="I110" s="516"/>
      <c r="J110" s="516"/>
    </row>
    <row r="111" spans="2:10" ht="14.25" customHeight="1">
      <c r="I111" s="516"/>
      <c r="J111" s="518"/>
    </row>
    <row r="112" spans="2:10" ht="14.25" customHeight="1">
      <c r="I112" s="516"/>
      <c r="J112" s="518"/>
    </row>
    <row r="113" spans="9:10" ht="14.25" customHeight="1">
      <c r="I113" s="516"/>
      <c r="J113" s="518"/>
    </row>
    <row r="114" spans="9:10" ht="14.25" customHeight="1">
      <c r="I114" s="516"/>
      <c r="J114" s="516"/>
    </row>
    <row r="115" spans="9:10" ht="14.25" customHeight="1">
      <c r="I115" s="516"/>
      <c r="J115" s="518"/>
    </row>
    <row r="116" spans="9:10" ht="14.25" customHeight="1">
      <c r="I116" s="516"/>
      <c r="J116" s="518"/>
    </row>
    <row r="117" spans="9:10" ht="14.25" customHeight="1">
      <c r="I117" s="516"/>
      <c r="J117" s="518"/>
    </row>
    <row r="118" spans="9:10" ht="14.25" customHeight="1">
      <c r="I118" s="516"/>
      <c r="J118" s="518"/>
    </row>
    <row r="119" spans="9:10" ht="14.25" customHeight="1">
      <c r="I119" s="516"/>
      <c r="J119" s="518"/>
    </row>
    <row r="120" spans="9:10" ht="14.25" customHeight="1">
      <c r="I120" s="516"/>
      <c r="J120" s="516"/>
    </row>
    <row r="121" spans="9:10" ht="14.25" customHeight="1">
      <c r="I121" s="516"/>
      <c r="J121" s="518"/>
    </row>
    <row r="122" spans="9:10" ht="14.25" customHeight="1">
      <c r="I122" s="516"/>
      <c r="J122" s="518"/>
    </row>
    <row r="123" spans="9:10" ht="14.25" customHeight="1">
      <c r="I123" s="516"/>
      <c r="J123" s="518"/>
    </row>
    <row r="124" spans="9:10" ht="14.25" customHeight="1">
      <c r="I124" s="516"/>
      <c r="J124" s="518"/>
    </row>
    <row r="125" spans="9:10" ht="14.25" customHeight="1">
      <c r="I125" s="516"/>
      <c r="J125" s="518"/>
    </row>
    <row r="126" spans="9:10" ht="14.25" customHeight="1">
      <c r="I126" s="516"/>
      <c r="J126" s="518"/>
    </row>
    <row r="127" spans="9:10" ht="14.25" customHeight="1">
      <c r="I127" s="516"/>
      <c r="J127" s="518"/>
    </row>
  </sheetData>
  <sortState xmlns:xlrd2="http://schemas.microsoft.com/office/spreadsheetml/2017/richdata2" ref="L4:M93">
    <sortCondition descending="1" ref="M4:M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9"/>
  <dimension ref="A1:I422"/>
  <sheetViews>
    <sheetView zoomScaleNormal="100" workbookViewId="0">
      <selection activeCell="H1" sqref="H1"/>
    </sheetView>
  </sheetViews>
  <sheetFormatPr defaultColWidth="9.140625" defaultRowHeight="14.25" customHeight="1"/>
  <cols>
    <col min="1" max="1" width="7.5703125" customWidth="1"/>
    <col min="2" max="2" width="20.140625" customWidth="1"/>
    <col min="3" max="3" width="7.140625" style="114" customWidth="1"/>
    <col min="4" max="4" width="9.42578125" style="84" customWidth="1"/>
    <col min="5" max="5" width="11" style="84" customWidth="1"/>
    <col min="6" max="6" width="21.5703125" bestFit="1" customWidth="1"/>
    <col min="7" max="7" width="7.28515625" style="3" customWidth="1"/>
    <col min="8" max="8" width="25.28515625" style="3" bestFit="1" customWidth="1"/>
    <col min="9" max="9" width="21.42578125" style="77" bestFit="1" customWidth="1"/>
  </cols>
  <sheetData>
    <row r="1" spans="1:9" ht="16.5" customHeight="1">
      <c r="B1" s="10" t="s">
        <v>538</v>
      </c>
      <c r="I1" s="521"/>
    </row>
    <row r="3" spans="1:9" ht="14.25" customHeight="1">
      <c r="A3" s="3">
        <v>1</v>
      </c>
      <c r="B3" s="516" t="s">
        <v>28</v>
      </c>
      <c r="C3" s="319">
        <v>14.84</v>
      </c>
      <c r="D3" s="90"/>
      <c r="E3" s="3">
        <v>48</v>
      </c>
      <c r="F3" s="516" t="s">
        <v>168</v>
      </c>
      <c r="G3" s="319">
        <v>4</v>
      </c>
    </row>
    <row r="4" spans="1:9" ht="14.25" customHeight="1">
      <c r="A4" s="3">
        <v>2</v>
      </c>
      <c r="B4" s="516" t="s">
        <v>106</v>
      </c>
      <c r="C4" s="319">
        <v>13.09</v>
      </c>
      <c r="D4" s="90"/>
      <c r="E4" s="3">
        <v>49</v>
      </c>
      <c r="F4" s="516" t="s">
        <v>146</v>
      </c>
      <c r="G4" s="319">
        <v>3.9</v>
      </c>
    </row>
    <row r="5" spans="1:9" ht="14.25" customHeight="1">
      <c r="A5" s="3">
        <v>3</v>
      </c>
      <c r="B5" s="516" t="s">
        <v>171</v>
      </c>
      <c r="C5" s="319">
        <v>9.56</v>
      </c>
      <c r="D5" s="90"/>
      <c r="E5" s="3">
        <v>50</v>
      </c>
      <c r="F5" s="516" t="s">
        <v>315</v>
      </c>
      <c r="G5" s="319">
        <v>3.89</v>
      </c>
    </row>
    <row r="6" spans="1:9" ht="14.25" customHeight="1">
      <c r="A6" s="3">
        <v>4</v>
      </c>
      <c r="B6" s="516" t="s">
        <v>117</v>
      </c>
      <c r="C6" s="319">
        <v>9.4</v>
      </c>
      <c r="D6" s="90"/>
      <c r="E6" s="3">
        <v>51</v>
      </c>
      <c r="F6" s="516" t="s">
        <v>131</v>
      </c>
      <c r="G6" s="319">
        <v>3.86</v>
      </c>
    </row>
    <row r="7" spans="1:9" ht="14.25" customHeight="1">
      <c r="A7" s="3">
        <v>5</v>
      </c>
      <c r="B7" s="516" t="s">
        <v>167</v>
      </c>
      <c r="C7" s="319">
        <v>8.99</v>
      </c>
      <c r="D7" s="90"/>
      <c r="E7" s="3">
        <v>52</v>
      </c>
      <c r="F7" s="516" t="s">
        <v>316</v>
      </c>
      <c r="G7" s="525">
        <v>3.78</v>
      </c>
    </row>
    <row r="8" spans="1:9" ht="14.25" customHeight="1">
      <c r="A8" s="3">
        <v>6</v>
      </c>
      <c r="B8" s="516" t="s">
        <v>185</v>
      </c>
      <c r="C8" s="319">
        <v>8</v>
      </c>
      <c r="D8" s="90"/>
      <c r="E8" s="3">
        <v>53</v>
      </c>
      <c r="F8" s="516" t="s">
        <v>65</v>
      </c>
      <c r="G8" s="319">
        <v>3.67</v>
      </c>
    </row>
    <row r="9" spans="1:9" ht="14.25" customHeight="1">
      <c r="A9" s="3">
        <v>7</v>
      </c>
      <c r="B9" s="516" t="s">
        <v>133</v>
      </c>
      <c r="C9" s="319">
        <v>7.9</v>
      </c>
      <c r="D9" s="90"/>
      <c r="E9" s="3">
        <v>54</v>
      </c>
      <c r="F9" s="516" t="s">
        <v>88</v>
      </c>
      <c r="G9" s="319">
        <v>3.66</v>
      </c>
    </row>
    <row r="10" spans="1:9" ht="14.25" customHeight="1">
      <c r="A10" s="3">
        <v>8</v>
      </c>
      <c r="B10" s="516" t="s">
        <v>97</v>
      </c>
      <c r="C10" s="319">
        <v>7.76</v>
      </c>
      <c r="D10" s="90"/>
      <c r="E10" s="3">
        <v>55</v>
      </c>
      <c r="F10" s="516" t="s">
        <v>135</v>
      </c>
      <c r="G10" s="319">
        <v>3.61</v>
      </c>
    </row>
    <row r="11" spans="1:9" ht="14.25" customHeight="1">
      <c r="A11" s="3">
        <v>9</v>
      </c>
      <c r="B11" s="516" t="s">
        <v>126</v>
      </c>
      <c r="C11" s="319">
        <v>7.18</v>
      </c>
      <c r="D11" s="90"/>
      <c r="E11" s="3">
        <v>56</v>
      </c>
      <c r="F11" s="516" t="s">
        <v>225</v>
      </c>
      <c r="G11" s="319">
        <v>3.6</v>
      </c>
    </row>
    <row r="12" spans="1:9" ht="14.25" customHeight="1">
      <c r="A12" s="3">
        <v>10</v>
      </c>
      <c r="B12" s="516" t="s">
        <v>226</v>
      </c>
      <c r="C12" s="319">
        <v>6.94</v>
      </c>
      <c r="D12" s="90"/>
      <c r="E12" s="3">
        <v>57</v>
      </c>
      <c r="F12" s="516" t="s">
        <v>36</v>
      </c>
      <c r="G12" s="319">
        <v>3.48</v>
      </c>
    </row>
    <row r="13" spans="1:9" ht="14.25" customHeight="1">
      <c r="A13" s="3">
        <v>11</v>
      </c>
      <c r="B13" s="516" t="s">
        <v>80</v>
      </c>
      <c r="C13" s="319">
        <v>6.92</v>
      </c>
      <c r="D13" s="90"/>
      <c r="E13" s="3">
        <v>58</v>
      </c>
      <c r="F13" s="516" t="s">
        <v>154</v>
      </c>
      <c r="G13" s="319">
        <v>3.47</v>
      </c>
    </row>
    <row r="14" spans="1:9" ht="14.25" customHeight="1">
      <c r="A14" s="3">
        <v>12</v>
      </c>
      <c r="B14" s="516" t="s">
        <v>223</v>
      </c>
      <c r="C14" s="319">
        <v>6.92</v>
      </c>
      <c r="D14" s="90"/>
      <c r="E14" s="3">
        <v>59</v>
      </c>
      <c r="F14" s="516" t="s">
        <v>221</v>
      </c>
      <c r="G14" s="319">
        <v>3.44</v>
      </c>
    </row>
    <row r="15" spans="1:9" ht="14.25" customHeight="1">
      <c r="A15" s="3">
        <v>13</v>
      </c>
      <c r="B15" s="516" t="s">
        <v>142</v>
      </c>
      <c r="C15" s="319">
        <v>6.3</v>
      </c>
      <c r="D15" s="90"/>
      <c r="E15" s="3">
        <v>60</v>
      </c>
      <c r="F15" s="516" t="s">
        <v>157</v>
      </c>
      <c r="G15" s="319">
        <v>3.28</v>
      </c>
    </row>
    <row r="16" spans="1:9" ht="14.25" customHeight="1">
      <c r="A16" s="3">
        <v>14</v>
      </c>
      <c r="B16" s="516" t="s">
        <v>32</v>
      </c>
      <c r="C16" s="319">
        <v>6.2</v>
      </c>
      <c r="D16" s="90"/>
      <c r="E16" s="3">
        <v>61</v>
      </c>
      <c r="F16" s="516" t="s">
        <v>43</v>
      </c>
      <c r="G16" s="319">
        <v>3.19</v>
      </c>
    </row>
    <row r="17" spans="1:7" ht="14.25" customHeight="1">
      <c r="A17" s="3">
        <v>15</v>
      </c>
      <c r="B17" s="516" t="s">
        <v>313</v>
      </c>
      <c r="C17" s="319">
        <v>6.1</v>
      </c>
      <c r="D17" s="90"/>
      <c r="E17" s="3">
        <v>62</v>
      </c>
      <c r="F17" s="516" t="s">
        <v>321</v>
      </c>
      <c r="G17" s="319">
        <v>3.16</v>
      </c>
    </row>
    <row r="18" spans="1:7" ht="14.25" customHeight="1">
      <c r="A18" s="3">
        <v>16</v>
      </c>
      <c r="B18" s="516" t="s">
        <v>41</v>
      </c>
      <c r="C18" s="319">
        <v>6.1</v>
      </c>
      <c r="D18" s="90"/>
      <c r="E18" s="3">
        <v>63</v>
      </c>
      <c r="F18" s="516" t="s">
        <v>47</v>
      </c>
      <c r="G18" s="319">
        <v>3.09</v>
      </c>
    </row>
    <row r="19" spans="1:7" ht="14.25" customHeight="1">
      <c r="A19" s="3">
        <v>17</v>
      </c>
      <c r="B19" s="516" t="s">
        <v>229</v>
      </c>
      <c r="C19" s="319">
        <v>6.09</v>
      </c>
      <c r="D19" s="90"/>
      <c r="E19" s="3">
        <v>64</v>
      </c>
      <c r="F19" s="516" t="s">
        <v>115</v>
      </c>
      <c r="G19" s="319">
        <v>3.03</v>
      </c>
    </row>
    <row r="20" spans="1:7" ht="14.25" customHeight="1">
      <c r="A20" s="3">
        <v>18</v>
      </c>
      <c r="B20" s="516" t="s">
        <v>100</v>
      </c>
      <c r="C20" s="319">
        <v>6.01</v>
      </c>
      <c r="D20" s="90"/>
      <c r="E20" s="3">
        <v>65</v>
      </c>
      <c r="F20" s="516" t="s">
        <v>31</v>
      </c>
      <c r="G20" s="319">
        <v>2.98</v>
      </c>
    </row>
    <row r="21" spans="1:7" ht="14.25" customHeight="1">
      <c r="A21" s="3">
        <v>19</v>
      </c>
      <c r="B21" s="516" t="s">
        <v>92</v>
      </c>
      <c r="C21" s="319">
        <v>5.97</v>
      </c>
      <c r="D21" s="90"/>
      <c r="E21" s="3">
        <v>66</v>
      </c>
      <c r="F21" s="516" t="s">
        <v>148</v>
      </c>
      <c r="G21" s="319">
        <v>2.96</v>
      </c>
    </row>
    <row r="22" spans="1:7" ht="14.25" customHeight="1">
      <c r="A22" s="3">
        <v>20</v>
      </c>
      <c r="B22" s="516" t="s">
        <v>99</v>
      </c>
      <c r="C22" s="319">
        <v>5.89</v>
      </c>
      <c r="D22" s="90"/>
      <c r="E22" s="3">
        <v>67</v>
      </c>
      <c r="F22" s="516" t="s">
        <v>60</v>
      </c>
      <c r="G22" s="319">
        <v>2.95</v>
      </c>
    </row>
    <row r="23" spans="1:7" ht="14.25" customHeight="1">
      <c r="A23" s="3">
        <v>21</v>
      </c>
      <c r="B23" s="516" t="s">
        <v>74</v>
      </c>
      <c r="C23" s="319">
        <v>5.74</v>
      </c>
      <c r="D23" s="90"/>
      <c r="E23" s="3">
        <v>68</v>
      </c>
      <c r="F23" s="516" t="s">
        <v>317</v>
      </c>
      <c r="G23" s="319">
        <v>2.85</v>
      </c>
    </row>
    <row r="24" spans="1:7" ht="14.25" customHeight="1">
      <c r="A24" s="3">
        <v>22</v>
      </c>
      <c r="B24" s="516" t="s">
        <v>222</v>
      </c>
      <c r="C24" s="319">
        <v>5.65</v>
      </c>
      <c r="D24" s="90"/>
      <c r="E24" s="3">
        <v>69</v>
      </c>
      <c r="F24" s="516" t="s">
        <v>103</v>
      </c>
      <c r="G24" s="319">
        <v>2.8</v>
      </c>
    </row>
    <row r="25" spans="1:7" ht="14.25" customHeight="1">
      <c r="A25" s="3">
        <v>23</v>
      </c>
      <c r="B25" s="516" t="s">
        <v>235</v>
      </c>
      <c r="C25" s="319">
        <v>5.65</v>
      </c>
      <c r="D25" s="90"/>
      <c r="E25" s="3">
        <v>70</v>
      </c>
      <c r="F25" s="516" t="s">
        <v>107</v>
      </c>
      <c r="G25" s="319">
        <v>2.78</v>
      </c>
    </row>
    <row r="26" spans="1:7" ht="14.25" customHeight="1">
      <c r="A26" s="3">
        <v>24</v>
      </c>
      <c r="B26" s="516" t="s">
        <v>141</v>
      </c>
      <c r="C26" s="319">
        <v>5.53</v>
      </c>
      <c r="D26" s="90"/>
      <c r="E26" s="3">
        <v>71</v>
      </c>
      <c r="F26" s="516" t="s">
        <v>217</v>
      </c>
      <c r="G26" s="319">
        <v>2.76</v>
      </c>
    </row>
    <row r="27" spans="1:7" ht="14.25" customHeight="1">
      <c r="A27" s="3">
        <v>25</v>
      </c>
      <c r="B27" s="516" t="s">
        <v>105</v>
      </c>
      <c r="C27" s="319">
        <v>5.27</v>
      </c>
      <c r="D27" s="90"/>
      <c r="E27" s="3">
        <v>72</v>
      </c>
      <c r="F27" s="516" t="s">
        <v>130</v>
      </c>
      <c r="G27" s="319">
        <v>2.69</v>
      </c>
    </row>
    <row r="28" spans="1:7" ht="14.25" customHeight="1">
      <c r="A28" s="3">
        <v>26</v>
      </c>
      <c r="B28" s="516" t="s">
        <v>29</v>
      </c>
      <c r="C28" s="319">
        <v>5.21</v>
      </c>
      <c r="D28" s="90"/>
      <c r="E28" s="3">
        <v>73</v>
      </c>
      <c r="F28" s="516" t="s">
        <v>234</v>
      </c>
      <c r="G28" s="319">
        <v>2.68</v>
      </c>
    </row>
    <row r="29" spans="1:7" ht="14.25" customHeight="1">
      <c r="A29" s="3">
        <v>27</v>
      </c>
      <c r="B29" s="516" t="s">
        <v>320</v>
      </c>
      <c r="C29" s="319">
        <v>5.19</v>
      </c>
      <c r="D29" s="90"/>
      <c r="E29" s="3">
        <v>74</v>
      </c>
      <c r="F29" s="516" t="s">
        <v>110</v>
      </c>
      <c r="G29" s="319">
        <v>2.67</v>
      </c>
    </row>
    <row r="30" spans="1:7" ht="14.25" customHeight="1">
      <c r="A30" s="3">
        <v>28</v>
      </c>
      <c r="B30" s="516" t="s">
        <v>125</v>
      </c>
      <c r="C30" s="319">
        <v>5.17</v>
      </c>
      <c r="D30" s="90"/>
      <c r="E30" s="3">
        <v>75</v>
      </c>
      <c r="F30" s="516" t="s">
        <v>109</v>
      </c>
      <c r="G30" s="319">
        <v>2.62</v>
      </c>
    </row>
    <row r="31" spans="1:7" ht="14.25" customHeight="1">
      <c r="A31" s="3">
        <v>29</v>
      </c>
      <c r="B31" s="516" t="s">
        <v>149</v>
      </c>
      <c r="C31" s="319">
        <v>5.16</v>
      </c>
      <c r="D31" s="90"/>
      <c r="E31" s="3">
        <v>76</v>
      </c>
      <c r="F31" s="516" t="s">
        <v>91</v>
      </c>
      <c r="G31" s="319">
        <v>2.56</v>
      </c>
    </row>
    <row r="32" spans="1:7" ht="14.25" customHeight="1">
      <c r="A32" s="3">
        <v>30</v>
      </c>
      <c r="B32" s="516" t="s">
        <v>81</v>
      </c>
      <c r="C32" s="319">
        <v>4.99</v>
      </c>
      <c r="D32" s="90"/>
      <c r="E32" s="3">
        <v>77</v>
      </c>
      <c r="F32" s="516" t="s">
        <v>49</v>
      </c>
      <c r="G32" s="319">
        <v>2.48</v>
      </c>
    </row>
    <row r="33" spans="1:7" ht="14.25" customHeight="1">
      <c r="A33" s="3">
        <v>31</v>
      </c>
      <c r="B33" s="516" t="s">
        <v>319</v>
      </c>
      <c r="C33" s="319">
        <v>4.9800000000000004</v>
      </c>
      <c r="D33" s="90"/>
      <c r="E33" s="3">
        <v>78</v>
      </c>
      <c r="F33" s="516" t="s">
        <v>166</v>
      </c>
      <c r="G33" s="319">
        <v>2.48</v>
      </c>
    </row>
    <row r="34" spans="1:7" ht="14.25" customHeight="1">
      <c r="A34" s="3">
        <v>32</v>
      </c>
      <c r="B34" s="516" t="s">
        <v>170</v>
      </c>
      <c r="C34" s="319">
        <v>4.95</v>
      </c>
      <c r="D34" s="90"/>
      <c r="E34" s="3">
        <v>79</v>
      </c>
      <c r="F34" s="516" t="s">
        <v>37</v>
      </c>
      <c r="G34" s="319">
        <v>2.4</v>
      </c>
    </row>
    <row r="35" spans="1:7" ht="14.25" customHeight="1">
      <c r="A35" s="3">
        <v>33</v>
      </c>
      <c r="B35" s="516" t="s">
        <v>127</v>
      </c>
      <c r="C35" s="319">
        <v>4.7300000000000004</v>
      </c>
      <c r="D35" s="90"/>
      <c r="E35" s="3">
        <v>80</v>
      </c>
      <c r="F35" s="516" t="s">
        <v>57</v>
      </c>
      <c r="G35" s="319">
        <v>2.4</v>
      </c>
    </row>
    <row r="36" spans="1:7" ht="14.25" customHeight="1">
      <c r="A36" s="3">
        <v>34</v>
      </c>
      <c r="B36" s="516" t="s">
        <v>144</v>
      </c>
      <c r="C36" s="319">
        <v>4.71</v>
      </c>
      <c r="D36" s="90"/>
      <c r="E36" s="3">
        <v>81</v>
      </c>
      <c r="F36" s="516" t="s">
        <v>314</v>
      </c>
      <c r="G36" s="525">
        <v>2.39</v>
      </c>
    </row>
    <row r="37" spans="1:7" ht="14.25" customHeight="1">
      <c r="A37" s="3">
        <v>35</v>
      </c>
      <c r="B37" s="516" t="s">
        <v>113</v>
      </c>
      <c r="C37" s="319">
        <v>4.7</v>
      </c>
      <c r="D37" s="90"/>
      <c r="E37" s="3">
        <v>82</v>
      </c>
      <c r="F37" s="516" t="s">
        <v>209</v>
      </c>
      <c r="G37" s="319">
        <v>2.2799999999999998</v>
      </c>
    </row>
    <row r="38" spans="1:7" ht="14.25" customHeight="1">
      <c r="A38" s="3">
        <v>36</v>
      </c>
      <c r="B38" s="516" t="s">
        <v>164</v>
      </c>
      <c r="C38" s="319">
        <v>4.58</v>
      </c>
      <c r="D38" s="90"/>
      <c r="E38" s="3">
        <v>83</v>
      </c>
      <c r="F38" s="516" t="s">
        <v>52</v>
      </c>
      <c r="G38" s="319">
        <v>2.23</v>
      </c>
    </row>
    <row r="39" spans="1:7" ht="14.25" customHeight="1">
      <c r="A39" s="3">
        <v>37</v>
      </c>
      <c r="B39" s="516" t="s">
        <v>59</v>
      </c>
      <c r="C39" s="319">
        <v>4.5599999999999996</v>
      </c>
      <c r="D39" s="90"/>
      <c r="E39" s="3">
        <v>84</v>
      </c>
      <c r="F39" s="516" t="s">
        <v>85</v>
      </c>
      <c r="G39" s="319">
        <v>2.23</v>
      </c>
    </row>
    <row r="40" spans="1:7" ht="14.25" customHeight="1">
      <c r="A40" s="3">
        <v>38</v>
      </c>
      <c r="B40" s="516" t="s">
        <v>139</v>
      </c>
      <c r="C40" s="319">
        <v>4.4800000000000004</v>
      </c>
      <c r="D40" s="90"/>
      <c r="E40" s="3">
        <v>85</v>
      </c>
      <c r="F40" s="516" t="s">
        <v>54</v>
      </c>
      <c r="G40" s="319">
        <v>2.17</v>
      </c>
    </row>
    <row r="41" spans="1:7" ht="14.25" customHeight="1">
      <c r="A41" s="3">
        <v>39</v>
      </c>
      <c r="B41" s="516" t="s">
        <v>143</v>
      </c>
      <c r="C41" s="319">
        <v>4.42</v>
      </c>
      <c r="D41" s="90"/>
      <c r="E41" s="3">
        <v>86</v>
      </c>
      <c r="F41" s="516" t="s">
        <v>70</v>
      </c>
      <c r="G41" s="319">
        <v>2.1</v>
      </c>
    </row>
    <row r="42" spans="1:7" ht="14.25" customHeight="1">
      <c r="A42" s="3">
        <v>40</v>
      </c>
      <c r="B42" s="516" t="s">
        <v>172</v>
      </c>
      <c r="C42" s="319">
        <v>4.3099999999999996</v>
      </c>
      <c r="D42" s="90"/>
      <c r="E42" s="3">
        <v>87</v>
      </c>
      <c r="F42" s="516" t="s">
        <v>132</v>
      </c>
      <c r="G42" s="319">
        <v>2.0099999999999998</v>
      </c>
    </row>
    <row r="43" spans="1:7" ht="14.25" customHeight="1">
      <c r="A43" s="3">
        <v>41</v>
      </c>
      <c r="B43" s="516" t="s">
        <v>56</v>
      </c>
      <c r="C43" s="319">
        <v>4.3</v>
      </c>
      <c r="D43" s="90"/>
      <c r="E43" s="3">
        <v>88</v>
      </c>
      <c r="F43" s="516" t="s">
        <v>128</v>
      </c>
      <c r="G43" s="319">
        <v>1.93</v>
      </c>
    </row>
    <row r="44" spans="1:7" ht="14.25" customHeight="1">
      <c r="A44" s="3">
        <v>42</v>
      </c>
      <c r="B44" s="516" t="s">
        <v>318</v>
      </c>
      <c r="C44" s="319">
        <v>4.26</v>
      </c>
      <c r="D44" s="90"/>
      <c r="E44" s="3">
        <v>89</v>
      </c>
      <c r="F44" s="516" t="s">
        <v>75</v>
      </c>
      <c r="G44" s="319">
        <v>1.51</v>
      </c>
    </row>
    <row r="45" spans="1:7" ht="14.25" customHeight="1">
      <c r="A45" s="3">
        <v>43</v>
      </c>
      <c r="B45" s="516" t="s">
        <v>187</v>
      </c>
      <c r="C45" s="319">
        <v>4.25</v>
      </c>
      <c r="D45" s="90"/>
      <c r="E45" s="3">
        <v>90</v>
      </c>
      <c r="F45" s="516" t="s">
        <v>188</v>
      </c>
      <c r="G45" s="319">
        <v>1.31</v>
      </c>
    </row>
    <row r="46" spans="1:7" ht="14.25" customHeight="1">
      <c r="A46" s="3">
        <v>44</v>
      </c>
      <c r="B46" s="516" t="s">
        <v>227</v>
      </c>
      <c r="C46" s="319">
        <v>4.25</v>
      </c>
      <c r="D46" s="90"/>
      <c r="E46" s="3"/>
      <c r="G46" s="284"/>
    </row>
    <row r="47" spans="1:7" ht="14.25" customHeight="1">
      <c r="A47" s="3">
        <v>45</v>
      </c>
      <c r="B47" s="516" t="s">
        <v>63</v>
      </c>
      <c r="C47" s="319">
        <v>4.07</v>
      </c>
      <c r="D47" s="90"/>
      <c r="E47" s="3"/>
      <c r="G47" s="284"/>
    </row>
    <row r="48" spans="1:7" ht="14.25" customHeight="1">
      <c r="A48" s="3">
        <v>46</v>
      </c>
      <c r="B48" s="516" t="s">
        <v>230</v>
      </c>
      <c r="C48" s="319">
        <v>4.01</v>
      </c>
      <c r="D48" s="90"/>
      <c r="E48" s="3"/>
      <c r="F48" s="8" t="s">
        <v>11</v>
      </c>
      <c r="G48" s="346">
        <f>MEDIAN(G3:G45,C3:C49)</f>
        <v>4.04</v>
      </c>
    </row>
    <row r="49" spans="1:7" ht="14.25" customHeight="1">
      <c r="A49" s="3">
        <v>47</v>
      </c>
      <c r="B49" s="516" t="s">
        <v>78</v>
      </c>
      <c r="C49" s="319">
        <v>4</v>
      </c>
      <c r="D49" s="90"/>
      <c r="E49" s="3"/>
      <c r="F49" s="8" t="s">
        <v>10</v>
      </c>
      <c r="G49" s="62">
        <f>AVERAGE(G3:G45,C3:C49)</f>
        <v>4.540111111111111</v>
      </c>
    </row>
    <row r="50" spans="1:7" ht="14.25" customHeight="1">
      <c r="A50" s="3"/>
      <c r="E50" s="3"/>
      <c r="F50" s="126"/>
      <c r="G50" s="323"/>
    </row>
    <row r="51" spans="1:7" ht="14.25" customHeight="1">
      <c r="A51" s="3"/>
      <c r="E51" s="3"/>
      <c r="F51" s="3"/>
      <c r="G51" s="13"/>
    </row>
    <row r="52" spans="1:7" ht="14.25" customHeight="1">
      <c r="A52" s="3"/>
    </row>
    <row r="53" spans="1:7" ht="14.25" customHeight="1">
      <c r="A53" s="3"/>
    </row>
    <row r="54" spans="1:7" ht="14.25" customHeight="1">
      <c r="A54" s="3"/>
      <c r="G54" s="136"/>
    </row>
    <row r="55" spans="1:7" ht="14.25" customHeight="1">
      <c r="A55" s="3"/>
      <c r="G55" s="136"/>
    </row>
    <row r="57" spans="1:7" ht="14.25" customHeight="1">
      <c r="A57" s="9"/>
    </row>
    <row r="60" spans="1:7" ht="14.25" customHeight="1">
      <c r="F60" s="178"/>
      <c r="G60" s="58"/>
    </row>
    <row r="63" spans="1:7" ht="14.25" customHeight="1">
      <c r="F63" s="15"/>
      <c r="G63" s="14"/>
    </row>
    <row r="64" spans="1:7" ht="14.25" customHeight="1">
      <c r="F64" s="15"/>
      <c r="G64" s="14"/>
    </row>
    <row r="65" spans="6:7" ht="14.25" customHeight="1">
      <c r="F65" s="15"/>
      <c r="G65" s="14"/>
    </row>
    <row r="102" spans="2:2" ht="14.25" customHeight="1">
      <c r="B102" s="59"/>
    </row>
    <row r="103" spans="2:2" ht="14.25" customHeight="1">
      <c r="B103" s="15"/>
    </row>
    <row r="104" spans="2:2" ht="14.25" customHeight="1">
      <c r="B104" s="8"/>
    </row>
    <row r="105" spans="2:2" ht="14.25" customHeight="1">
      <c r="B105" s="8"/>
    </row>
    <row r="106" spans="2:2" ht="14.25" customHeight="1">
      <c r="B106" s="3"/>
    </row>
    <row r="107" spans="2:2" ht="14.25" customHeight="1">
      <c r="B107" s="3"/>
    </row>
    <row r="108" spans="2:2" ht="14.25" customHeight="1">
      <c r="B108" s="3"/>
    </row>
    <row r="109" spans="2:2" ht="14.25" customHeight="1">
      <c r="B109" s="3"/>
    </row>
    <row r="110" spans="2:2" ht="14.25" customHeight="1">
      <c r="B110" s="3"/>
    </row>
    <row r="111" spans="2:2" ht="14.25" customHeight="1">
      <c r="B111" s="3"/>
    </row>
    <row r="112" spans="2:2" ht="14.25" customHeight="1">
      <c r="B112" s="3"/>
    </row>
    <row r="113" spans="2:2" ht="14.25" customHeight="1">
      <c r="B113" s="3"/>
    </row>
    <row r="114" spans="2:2" ht="14.25" customHeight="1">
      <c r="B114" s="3"/>
    </row>
    <row r="115" spans="2:2" ht="14.25" customHeight="1">
      <c r="B115" s="3"/>
    </row>
    <row r="116" spans="2:2" ht="14.25" customHeight="1">
      <c r="B116" s="3"/>
    </row>
    <row r="117" spans="2:2" ht="14.25" customHeight="1">
      <c r="B117" s="3"/>
    </row>
    <row r="118" spans="2:2" ht="14.25" customHeight="1">
      <c r="B118" s="3"/>
    </row>
    <row r="119" spans="2:2" ht="14.25" customHeight="1">
      <c r="B119" s="3"/>
    </row>
    <row r="120" spans="2:2" ht="14.25" customHeight="1">
      <c r="B120" s="3"/>
    </row>
    <row r="121" spans="2:2" ht="14.25" customHeight="1">
      <c r="B121" s="3"/>
    </row>
    <row r="122" spans="2:2" ht="14.25" customHeight="1">
      <c r="B122" s="3"/>
    </row>
    <row r="123" spans="2:2" ht="14.25" customHeight="1">
      <c r="B123" s="3"/>
    </row>
    <row r="124" spans="2:2" ht="14.25" customHeight="1">
      <c r="B124" s="3"/>
    </row>
    <row r="125" spans="2:2" ht="14.25" customHeight="1">
      <c r="B125" s="3"/>
    </row>
    <row r="126" spans="2:2" ht="14.25" customHeight="1">
      <c r="B126" s="3"/>
    </row>
    <row r="127" spans="2:2" ht="14.25" customHeight="1">
      <c r="B127" s="3"/>
    </row>
    <row r="128" spans="2:2" ht="14.25" customHeight="1">
      <c r="B128" s="3"/>
    </row>
    <row r="129" spans="2:2" ht="14.25" customHeight="1">
      <c r="B129" s="3"/>
    </row>
    <row r="130" spans="2:2" ht="14.25" customHeight="1">
      <c r="B130" s="3"/>
    </row>
    <row r="131" spans="2:2" ht="14.25" customHeight="1">
      <c r="B131" s="3"/>
    </row>
    <row r="132" spans="2:2" ht="14.25" customHeight="1">
      <c r="B132" s="3"/>
    </row>
    <row r="133" spans="2:2" ht="14.25" customHeight="1">
      <c r="B133" s="3"/>
    </row>
    <row r="134" spans="2:2" ht="14.25" customHeight="1">
      <c r="B134" s="3"/>
    </row>
    <row r="135" spans="2:2" ht="14.25" customHeight="1">
      <c r="B135" s="3"/>
    </row>
    <row r="136" spans="2:2" ht="14.25" customHeight="1">
      <c r="B136" s="3"/>
    </row>
    <row r="137" spans="2:2" ht="14.25" customHeight="1">
      <c r="B137" s="3"/>
    </row>
    <row r="138" spans="2:2" ht="14.25" customHeight="1">
      <c r="B138" s="3"/>
    </row>
    <row r="139" spans="2:2" ht="14.25" customHeight="1">
      <c r="B139" s="3"/>
    </row>
    <row r="140" spans="2:2" ht="14.25" customHeight="1">
      <c r="B140" s="3"/>
    </row>
    <row r="141" spans="2:2" ht="14.25" customHeight="1">
      <c r="B141" s="3"/>
    </row>
    <row r="142" spans="2:2" ht="14.25" customHeight="1">
      <c r="B142" s="3"/>
    </row>
    <row r="143" spans="2:2" ht="14.25" customHeight="1">
      <c r="B143" s="3"/>
    </row>
    <row r="144" spans="2:2" ht="14.25" customHeight="1">
      <c r="B144" s="3"/>
    </row>
    <row r="145" spans="2:2" ht="14.25" customHeight="1">
      <c r="B145" s="3"/>
    </row>
    <row r="146" spans="2:2" ht="14.25" customHeight="1">
      <c r="B146" s="3"/>
    </row>
    <row r="147" spans="2:2" ht="14.25" customHeight="1">
      <c r="B147" s="3"/>
    </row>
    <row r="148" spans="2:2" ht="14.25" customHeight="1">
      <c r="B148" s="3"/>
    </row>
    <row r="149" spans="2:2" ht="14.25" customHeight="1">
      <c r="B149" s="3"/>
    </row>
    <row r="150" spans="2:2" ht="14.25" customHeight="1">
      <c r="B150" s="3"/>
    </row>
    <row r="151" spans="2:2" ht="14.25" customHeight="1">
      <c r="B151" s="3"/>
    </row>
    <row r="152" spans="2:2" ht="14.25" customHeight="1">
      <c r="B152" s="3"/>
    </row>
    <row r="153" spans="2:2" ht="14.25" customHeight="1">
      <c r="B153" s="3"/>
    </row>
    <row r="154" spans="2:2" ht="14.25" customHeight="1">
      <c r="B154" s="3"/>
    </row>
    <row r="155" spans="2:2" ht="14.25" customHeight="1">
      <c r="B155" s="3"/>
    </row>
    <row r="156" spans="2:2" ht="14.25" customHeight="1">
      <c r="B156" s="3"/>
    </row>
    <row r="157" spans="2:2" ht="14.25" customHeight="1">
      <c r="B157" s="3"/>
    </row>
    <row r="158" spans="2:2" ht="14.25" customHeight="1">
      <c r="B158" s="3"/>
    </row>
    <row r="159" spans="2:2" ht="14.25" customHeight="1">
      <c r="B159" s="3"/>
    </row>
    <row r="160" spans="2:2" ht="14.25" customHeight="1">
      <c r="B160" s="3"/>
    </row>
    <row r="161" spans="2:2" ht="14.25" customHeight="1">
      <c r="B161" s="3"/>
    </row>
    <row r="162" spans="2:2" ht="14.25" customHeight="1">
      <c r="B162" s="3"/>
    </row>
    <row r="163" spans="2:2" ht="14.25" customHeight="1">
      <c r="B163" s="3"/>
    </row>
    <row r="164" spans="2:2" ht="14.25" customHeight="1">
      <c r="B164" s="3"/>
    </row>
    <row r="165" spans="2:2" ht="14.25" customHeight="1">
      <c r="B165" s="3"/>
    </row>
    <row r="166" spans="2:2" ht="14.25" customHeight="1">
      <c r="B166" s="3"/>
    </row>
    <row r="167" spans="2:2" ht="14.25" customHeight="1">
      <c r="B167" s="3"/>
    </row>
    <row r="168" spans="2:2" ht="14.25" customHeight="1">
      <c r="B168" s="3"/>
    </row>
    <row r="169" spans="2:2" ht="14.25" customHeight="1">
      <c r="B169" s="3"/>
    </row>
    <row r="170" spans="2:2" ht="14.25" customHeight="1">
      <c r="B170" s="3"/>
    </row>
    <row r="171" spans="2:2" ht="14.25" customHeight="1">
      <c r="B171" s="3"/>
    </row>
    <row r="172" spans="2:2" ht="14.25" customHeight="1">
      <c r="B172" s="3"/>
    </row>
    <row r="173" spans="2:2" ht="14.25" customHeight="1">
      <c r="B173" s="3"/>
    </row>
    <row r="174" spans="2:2" ht="14.25" customHeight="1">
      <c r="B174" s="3"/>
    </row>
    <row r="175" spans="2:2" ht="14.25" customHeight="1">
      <c r="B175" s="3"/>
    </row>
    <row r="176" spans="2:2" ht="14.25" customHeight="1">
      <c r="B176" s="3"/>
    </row>
    <row r="177" spans="2:2" ht="14.25" customHeight="1">
      <c r="B177" s="3"/>
    </row>
    <row r="178" spans="2:2" ht="14.25" customHeight="1">
      <c r="B178" s="3"/>
    </row>
    <row r="179" spans="2:2" ht="14.25" customHeight="1">
      <c r="B179" s="3"/>
    </row>
    <row r="180" spans="2:2" ht="14.25" customHeight="1">
      <c r="B180" s="3"/>
    </row>
    <row r="181" spans="2:2" ht="14.25" customHeight="1">
      <c r="B181" s="3"/>
    </row>
    <row r="182" spans="2:2" ht="14.25" customHeight="1">
      <c r="B182" s="3"/>
    </row>
    <row r="183" spans="2:2" ht="14.25" customHeight="1">
      <c r="B183" s="3"/>
    </row>
    <row r="184" spans="2:2" ht="14.25" customHeight="1">
      <c r="B184" s="3"/>
    </row>
    <row r="185" spans="2:2" ht="14.25" customHeight="1">
      <c r="B185" s="3"/>
    </row>
    <row r="186" spans="2:2" ht="14.25" customHeight="1">
      <c r="B186" s="3"/>
    </row>
    <row r="187" spans="2:2" ht="14.25" customHeight="1">
      <c r="B187" s="3"/>
    </row>
    <row r="188" spans="2:2" ht="14.25" customHeight="1">
      <c r="B188" s="3"/>
    </row>
    <row r="189" spans="2:2" ht="14.25" customHeight="1">
      <c r="B189" s="3"/>
    </row>
    <row r="190" spans="2:2" ht="14.25" customHeight="1">
      <c r="B190" s="3"/>
    </row>
    <row r="191" spans="2:2" ht="14.25" customHeight="1">
      <c r="B191" s="3"/>
    </row>
    <row r="192" spans="2:2" ht="14.25" customHeight="1">
      <c r="B192" s="3"/>
    </row>
    <row r="193" spans="2:2" ht="14.25" customHeight="1">
      <c r="B193" s="3"/>
    </row>
    <row r="194" spans="2:2" ht="14.25" customHeight="1">
      <c r="B194" s="3"/>
    </row>
    <row r="195" spans="2:2" ht="14.25" customHeight="1">
      <c r="B195" s="3"/>
    </row>
    <row r="196" spans="2:2" ht="14.25" customHeight="1">
      <c r="B196" s="3"/>
    </row>
    <row r="197" spans="2:2" ht="14.25" customHeight="1">
      <c r="B197" s="3"/>
    </row>
    <row r="198" spans="2:2" ht="14.25" customHeight="1">
      <c r="B198" s="3"/>
    </row>
    <row r="199" spans="2:2" ht="14.25" customHeight="1">
      <c r="B199" s="3"/>
    </row>
    <row r="200" spans="2:2" ht="14.25" customHeight="1">
      <c r="B200" s="3"/>
    </row>
    <row r="201" spans="2:2" ht="14.25" customHeight="1">
      <c r="B201" s="3"/>
    </row>
    <row r="202" spans="2:2" ht="14.25" customHeight="1">
      <c r="B202" s="3"/>
    </row>
    <row r="203" spans="2:2" ht="14.25" customHeight="1">
      <c r="B203" s="3"/>
    </row>
    <row r="204" spans="2:2" ht="14.25" customHeight="1">
      <c r="B204" s="3"/>
    </row>
    <row r="205" spans="2:2" ht="14.25" customHeight="1">
      <c r="B205" s="3"/>
    </row>
    <row r="206" spans="2:2" ht="14.25" customHeight="1">
      <c r="B206" s="3"/>
    </row>
    <row r="207" spans="2:2" ht="14.25" customHeight="1">
      <c r="B207" s="3"/>
    </row>
    <row r="208" spans="2:2" ht="14.25" customHeight="1">
      <c r="B208" s="3"/>
    </row>
    <row r="209" spans="2:2" ht="14.25" customHeight="1">
      <c r="B209" s="3"/>
    </row>
    <row r="210" spans="2:2" ht="14.25" customHeight="1">
      <c r="B210" s="3"/>
    </row>
    <row r="211" spans="2:2" ht="14.25" customHeight="1">
      <c r="B211" s="3"/>
    </row>
    <row r="212" spans="2:2" ht="14.25" customHeight="1">
      <c r="B212" s="3"/>
    </row>
    <row r="213" spans="2:2" ht="14.25" customHeight="1">
      <c r="B213" s="3"/>
    </row>
    <row r="214" spans="2:2" ht="14.25" customHeight="1">
      <c r="B214" s="3"/>
    </row>
    <row r="215" spans="2:2" ht="14.25" customHeight="1">
      <c r="B215" s="3"/>
    </row>
    <row r="216" spans="2:2" ht="14.25" customHeight="1">
      <c r="B216" s="3"/>
    </row>
    <row r="217" spans="2:2" ht="14.25" customHeight="1">
      <c r="B217" s="3"/>
    </row>
    <row r="218" spans="2:2" ht="14.25" customHeight="1">
      <c r="B218" s="3"/>
    </row>
    <row r="219" spans="2:2" ht="14.25" customHeight="1">
      <c r="B219" s="3"/>
    </row>
    <row r="220" spans="2:2" ht="14.25" customHeight="1">
      <c r="B220" s="3"/>
    </row>
    <row r="221" spans="2:2" ht="14.25" customHeight="1">
      <c r="B221" s="3"/>
    </row>
    <row r="222" spans="2:2" ht="14.25" customHeight="1">
      <c r="B222" s="3"/>
    </row>
    <row r="223" spans="2:2" ht="14.25" customHeight="1">
      <c r="B223" s="3"/>
    </row>
    <row r="224" spans="2:2" ht="14.25" customHeight="1">
      <c r="B224" s="3"/>
    </row>
    <row r="225" spans="2:2" ht="14.25" customHeight="1">
      <c r="B225" s="3"/>
    </row>
    <row r="226" spans="2:2" ht="14.25" customHeight="1">
      <c r="B226" s="3"/>
    </row>
    <row r="227" spans="2:2" ht="14.25" customHeight="1">
      <c r="B227" s="3"/>
    </row>
    <row r="228" spans="2:2" ht="14.25" customHeight="1">
      <c r="B228" s="3"/>
    </row>
    <row r="229" spans="2:2" ht="14.25" customHeight="1">
      <c r="B229" s="3"/>
    </row>
    <row r="230" spans="2:2" ht="14.25" customHeight="1">
      <c r="B230" s="3"/>
    </row>
    <row r="231" spans="2:2" ht="14.25" customHeight="1">
      <c r="B231" s="3"/>
    </row>
    <row r="232" spans="2:2" ht="14.25" customHeight="1">
      <c r="B232" s="3"/>
    </row>
    <row r="233" spans="2:2" ht="14.25" customHeight="1">
      <c r="B233" s="3"/>
    </row>
    <row r="234" spans="2:2" ht="14.25" customHeight="1">
      <c r="B234" s="3"/>
    </row>
    <row r="235" spans="2:2" ht="14.25" customHeight="1">
      <c r="B235" s="3"/>
    </row>
    <row r="236" spans="2:2" ht="14.25" customHeight="1">
      <c r="B236" s="3"/>
    </row>
    <row r="237" spans="2:2" ht="14.25" customHeight="1">
      <c r="B237" s="3"/>
    </row>
    <row r="238" spans="2:2" ht="14.25" customHeight="1">
      <c r="B238" s="3"/>
    </row>
    <row r="239" spans="2:2" ht="14.25" customHeight="1">
      <c r="B239" s="3"/>
    </row>
    <row r="240" spans="2:2" ht="14.25" customHeight="1">
      <c r="B240" s="3"/>
    </row>
    <row r="241" spans="2:2" ht="14.25" customHeight="1">
      <c r="B241" s="3"/>
    </row>
    <row r="242" spans="2:2" ht="14.25" customHeight="1">
      <c r="B242" s="3"/>
    </row>
    <row r="243" spans="2:2" ht="14.25" customHeight="1">
      <c r="B243" s="3"/>
    </row>
    <row r="244" spans="2:2" ht="14.25" customHeight="1">
      <c r="B244" s="3"/>
    </row>
    <row r="245" spans="2:2" ht="14.25" customHeight="1">
      <c r="B245" s="3"/>
    </row>
    <row r="246" spans="2:2" ht="14.25" customHeight="1">
      <c r="B246" s="3"/>
    </row>
    <row r="247" spans="2:2" ht="14.25" customHeight="1">
      <c r="B247" s="3"/>
    </row>
    <row r="248" spans="2:2" ht="14.25" customHeight="1">
      <c r="B248" s="3"/>
    </row>
    <row r="249" spans="2:2" ht="14.25" customHeight="1">
      <c r="B249" s="3"/>
    </row>
    <row r="250" spans="2:2" ht="14.25" customHeight="1">
      <c r="B250" s="3"/>
    </row>
    <row r="251" spans="2:2" ht="14.25" customHeight="1">
      <c r="B251" s="3"/>
    </row>
    <row r="252" spans="2:2" ht="14.25" customHeight="1">
      <c r="B252" s="3"/>
    </row>
    <row r="253" spans="2:2" ht="14.25" customHeight="1">
      <c r="B253" s="3"/>
    </row>
    <row r="254" spans="2:2" ht="14.25" customHeight="1">
      <c r="B254" s="3"/>
    </row>
    <row r="255" spans="2:2" ht="14.25" customHeight="1">
      <c r="B255" s="3"/>
    </row>
    <row r="256" spans="2:2" ht="14.25" customHeight="1">
      <c r="B256" s="3"/>
    </row>
    <row r="257" spans="2:2" ht="14.25" customHeight="1">
      <c r="B257" s="3"/>
    </row>
    <row r="258" spans="2:2" ht="14.25" customHeight="1">
      <c r="B258" s="3"/>
    </row>
    <row r="259" spans="2:2" ht="14.25" customHeight="1">
      <c r="B259" s="3"/>
    </row>
    <row r="260" spans="2:2" ht="14.25" customHeight="1">
      <c r="B260" s="3"/>
    </row>
    <row r="261" spans="2:2" ht="14.25" customHeight="1">
      <c r="B261" s="3"/>
    </row>
    <row r="262" spans="2:2" ht="14.25" customHeight="1">
      <c r="B262" s="3"/>
    </row>
    <row r="263" spans="2:2" ht="14.25" customHeight="1">
      <c r="B263" s="3"/>
    </row>
    <row r="264" spans="2:2" ht="14.25" customHeight="1">
      <c r="B264" s="3"/>
    </row>
    <row r="265" spans="2:2" ht="14.25" customHeight="1">
      <c r="B265" s="3"/>
    </row>
    <row r="266" spans="2:2" ht="14.25" customHeight="1">
      <c r="B266" s="3"/>
    </row>
    <row r="267" spans="2:2" ht="14.25" customHeight="1">
      <c r="B267" s="3"/>
    </row>
    <row r="268" spans="2:2" ht="14.25" customHeight="1">
      <c r="B268" s="3"/>
    </row>
    <row r="269" spans="2:2" ht="14.25" customHeight="1">
      <c r="B269" s="3"/>
    </row>
    <row r="270" spans="2:2" ht="14.25" customHeight="1">
      <c r="B270" s="3"/>
    </row>
    <row r="271" spans="2:2" ht="14.25" customHeight="1">
      <c r="B271" s="3"/>
    </row>
    <row r="272" spans="2:2" ht="14.25" customHeight="1">
      <c r="B272" s="3"/>
    </row>
    <row r="273" spans="2:2" ht="14.25" customHeight="1">
      <c r="B273" s="3"/>
    </row>
    <row r="274" spans="2:2" ht="14.25" customHeight="1">
      <c r="B274" s="3"/>
    </row>
    <row r="275" spans="2:2" ht="14.25" customHeight="1">
      <c r="B275" s="3"/>
    </row>
    <row r="276" spans="2:2" ht="14.25" customHeight="1">
      <c r="B276" s="3"/>
    </row>
    <row r="277" spans="2:2" ht="14.25" customHeight="1">
      <c r="B277" s="3"/>
    </row>
    <row r="278" spans="2:2" ht="14.25" customHeight="1">
      <c r="B278" s="3"/>
    </row>
    <row r="279" spans="2:2" ht="14.25" customHeight="1">
      <c r="B279" s="3"/>
    </row>
    <row r="280" spans="2:2" ht="14.25" customHeight="1">
      <c r="B280" s="3"/>
    </row>
    <row r="281" spans="2:2" ht="14.25" customHeight="1">
      <c r="B281" s="3"/>
    </row>
    <row r="282" spans="2:2" ht="14.25" customHeight="1">
      <c r="B282" s="3"/>
    </row>
    <row r="283" spans="2:2" ht="14.25" customHeight="1">
      <c r="B283" s="3"/>
    </row>
    <row r="284" spans="2:2" ht="14.25" customHeight="1">
      <c r="B284" s="3"/>
    </row>
    <row r="285" spans="2:2" ht="14.25" customHeight="1">
      <c r="B285" s="3"/>
    </row>
    <row r="286" spans="2:2" ht="14.25" customHeight="1">
      <c r="B286" s="3"/>
    </row>
    <row r="287" spans="2:2" ht="14.25" customHeight="1">
      <c r="B287" s="3"/>
    </row>
    <row r="288" spans="2:2" ht="14.25" customHeight="1">
      <c r="B288" s="3"/>
    </row>
    <row r="289" spans="2:2" ht="14.25" customHeight="1">
      <c r="B289" s="3"/>
    </row>
    <row r="290" spans="2:2" ht="14.25" customHeight="1">
      <c r="B290" s="3"/>
    </row>
    <row r="291" spans="2:2" ht="14.25" customHeight="1">
      <c r="B291" s="3"/>
    </row>
    <row r="292" spans="2:2" ht="14.25" customHeight="1">
      <c r="B292" s="3"/>
    </row>
    <row r="293" spans="2:2" ht="14.25" customHeight="1">
      <c r="B293" s="3"/>
    </row>
    <row r="294" spans="2:2" ht="14.25" customHeight="1">
      <c r="B294" s="3"/>
    </row>
    <row r="295" spans="2:2" ht="14.25" customHeight="1">
      <c r="B295" s="3"/>
    </row>
    <row r="296" spans="2:2" ht="14.25" customHeight="1">
      <c r="B296" s="3"/>
    </row>
    <row r="297" spans="2:2" ht="14.25" customHeight="1">
      <c r="B297" s="3"/>
    </row>
    <row r="298" spans="2:2" ht="14.25" customHeight="1">
      <c r="B298" s="3"/>
    </row>
    <row r="299" spans="2:2" ht="14.25" customHeight="1">
      <c r="B299" s="3"/>
    </row>
    <row r="300" spans="2:2" ht="14.25" customHeight="1">
      <c r="B300" s="3"/>
    </row>
    <row r="301" spans="2:2" ht="14.25" customHeight="1">
      <c r="B301" s="3"/>
    </row>
    <row r="302" spans="2:2" ht="14.25" customHeight="1">
      <c r="B302" s="3"/>
    </row>
    <row r="303" spans="2:2" ht="14.25" customHeight="1">
      <c r="B303" s="3"/>
    </row>
    <row r="304" spans="2:2" ht="14.25" customHeight="1">
      <c r="B304" s="3"/>
    </row>
    <row r="305" spans="2:2" ht="14.25" customHeight="1">
      <c r="B305" s="3"/>
    </row>
    <row r="306" spans="2:2" ht="14.25" customHeight="1">
      <c r="B306" s="3"/>
    </row>
    <row r="307" spans="2:2" ht="14.25" customHeight="1">
      <c r="B307" s="3"/>
    </row>
    <row r="308" spans="2:2" ht="14.25" customHeight="1">
      <c r="B308" s="3"/>
    </row>
    <row r="309" spans="2:2" ht="14.25" customHeight="1">
      <c r="B309" s="3"/>
    </row>
    <row r="310" spans="2:2" ht="14.25" customHeight="1">
      <c r="B310" s="3"/>
    </row>
    <row r="311" spans="2:2" ht="14.25" customHeight="1">
      <c r="B311" s="3"/>
    </row>
    <row r="312" spans="2:2" ht="14.25" customHeight="1">
      <c r="B312" s="3"/>
    </row>
    <row r="313" spans="2:2" ht="14.25" customHeight="1">
      <c r="B313" s="3"/>
    </row>
    <row r="314" spans="2:2" ht="14.25" customHeight="1">
      <c r="B314" s="3"/>
    </row>
    <row r="315" spans="2:2" ht="14.25" customHeight="1">
      <c r="B315" s="3"/>
    </row>
    <row r="316" spans="2:2" ht="14.25" customHeight="1">
      <c r="B316" s="3"/>
    </row>
    <row r="317" spans="2:2" ht="14.25" customHeight="1">
      <c r="B317" s="3"/>
    </row>
    <row r="318" spans="2:2" ht="14.25" customHeight="1">
      <c r="B318" s="3"/>
    </row>
    <row r="319" spans="2:2" ht="14.25" customHeight="1">
      <c r="B319" s="3"/>
    </row>
    <row r="320" spans="2:2" ht="14.25" customHeight="1">
      <c r="B320" s="3"/>
    </row>
    <row r="321" spans="2:2" ht="14.25" customHeight="1">
      <c r="B321" s="3"/>
    </row>
    <row r="322" spans="2:2" ht="14.25" customHeight="1">
      <c r="B322" s="3"/>
    </row>
    <row r="323" spans="2:2" ht="14.25" customHeight="1">
      <c r="B323" s="3"/>
    </row>
    <row r="324" spans="2:2" ht="14.25" customHeight="1">
      <c r="B324" s="3"/>
    </row>
    <row r="325" spans="2:2" ht="14.25" customHeight="1">
      <c r="B325" s="3"/>
    </row>
    <row r="326" spans="2:2" ht="14.25" customHeight="1">
      <c r="B326" s="3"/>
    </row>
    <row r="327" spans="2:2" ht="14.25" customHeight="1">
      <c r="B327" s="3"/>
    </row>
    <row r="328" spans="2:2" ht="14.25" customHeight="1">
      <c r="B328" s="3"/>
    </row>
    <row r="329" spans="2:2" ht="14.25" customHeight="1">
      <c r="B329" s="3"/>
    </row>
    <row r="330" spans="2:2" ht="14.25" customHeight="1">
      <c r="B330" s="3"/>
    </row>
    <row r="331" spans="2:2" ht="14.25" customHeight="1">
      <c r="B331" s="3"/>
    </row>
    <row r="332" spans="2:2" ht="14.25" customHeight="1">
      <c r="B332" s="3"/>
    </row>
    <row r="333" spans="2:2" ht="14.25" customHeight="1">
      <c r="B333" s="3"/>
    </row>
    <row r="334" spans="2:2" ht="14.25" customHeight="1">
      <c r="B334" s="3"/>
    </row>
    <row r="335" spans="2:2" ht="14.25" customHeight="1">
      <c r="B335" s="3"/>
    </row>
    <row r="336" spans="2:2" ht="14.25" customHeight="1">
      <c r="B336" s="3"/>
    </row>
    <row r="337" spans="2:2" ht="14.25" customHeight="1">
      <c r="B337" s="3"/>
    </row>
    <row r="338" spans="2:2" ht="14.25" customHeight="1">
      <c r="B338" s="3"/>
    </row>
    <row r="339" spans="2:2" ht="14.25" customHeight="1">
      <c r="B339" s="3"/>
    </row>
    <row r="340" spans="2:2" ht="14.25" customHeight="1">
      <c r="B340" s="3"/>
    </row>
    <row r="341" spans="2:2" ht="14.25" customHeight="1">
      <c r="B341" s="3"/>
    </row>
    <row r="342" spans="2:2" ht="14.25" customHeight="1">
      <c r="B342" s="3"/>
    </row>
    <row r="343" spans="2:2" ht="14.25" customHeight="1">
      <c r="B343" s="3"/>
    </row>
    <row r="344" spans="2:2" ht="14.25" customHeight="1">
      <c r="B344" s="3"/>
    </row>
    <row r="345" spans="2:2" ht="14.25" customHeight="1">
      <c r="B345" s="3"/>
    </row>
    <row r="346" spans="2:2" ht="14.25" customHeight="1">
      <c r="B346" s="3"/>
    </row>
    <row r="347" spans="2:2" ht="14.25" customHeight="1">
      <c r="B347" s="3"/>
    </row>
    <row r="348" spans="2:2" ht="14.25" customHeight="1">
      <c r="B348" s="3"/>
    </row>
    <row r="349" spans="2:2" ht="14.25" customHeight="1">
      <c r="B349" s="3"/>
    </row>
    <row r="350" spans="2:2" ht="14.25" customHeight="1">
      <c r="B350" s="3"/>
    </row>
    <row r="351" spans="2:2" ht="14.25" customHeight="1">
      <c r="B351" s="3"/>
    </row>
    <row r="352" spans="2:2" ht="14.25" customHeight="1">
      <c r="B352" s="3"/>
    </row>
    <row r="353" spans="2:2" ht="14.25" customHeight="1">
      <c r="B353" s="3"/>
    </row>
    <row r="354" spans="2:2" ht="14.25" customHeight="1">
      <c r="B354" s="3"/>
    </row>
    <row r="355" spans="2:2" ht="14.25" customHeight="1">
      <c r="B355" s="3"/>
    </row>
    <row r="356" spans="2:2" ht="14.25" customHeight="1">
      <c r="B356" s="3"/>
    </row>
    <row r="357" spans="2:2" ht="14.25" customHeight="1">
      <c r="B357" s="3"/>
    </row>
    <row r="358" spans="2:2" ht="14.25" customHeight="1">
      <c r="B358" s="3"/>
    </row>
    <row r="359" spans="2:2" ht="14.25" customHeight="1">
      <c r="B359" s="3"/>
    </row>
    <row r="360" spans="2:2" ht="14.25" customHeight="1">
      <c r="B360" s="3"/>
    </row>
    <row r="361" spans="2:2" ht="14.25" customHeight="1">
      <c r="B361" s="3"/>
    </row>
    <row r="362" spans="2:2" ht="14.25" customHeight="1">
      <c r="B362" s="3"/>
    </row>
    <row r="363" spans="2:2" ht="14.25" customHeight="1">
      <c r="B363" s="3"/>
    </row>
    <row r="364" spans="2:2" ht="14.25" customHeight="1">
      <c r="B364" s="3"/>
    </row>
    <row r="365" spans="2:2" ht="14.25" customHeight="1">
      <c r="B365" s="3"/>
    </row>
    <row r="366" spans="2:2" ht="14.25" customHeight="1">
      <c r="B366" s="3"/>
    </row>
    <row r="367" spans="2:2" ht="14.25" customHeight="1">
      <c r="B367" s="3"/>
    </row>
    <row r="368" spans="2:2" ht="14.25" customHeight="1">
      <c r="B368" s="3"/>
    </row>
    <row r="369" spans="2:2" ht="14.25" customHeight="1">
      <c r="B369" s="3"/>
    </row>
    <row r="370" spans="2:2" ht="14.25" customHeight="1">
      <c r="B370" s="3"/>
    </row>
    <row r="371" spans="2:2" ht="14.25" customHeight="1">
      <c r="B371" s="3"/>
    </row>
    <row r="372" spans="2:2" ht="14.25" customHeight="1">
      <c r="B372" s="3"/>
    </row>
    <row r="373" spans="2:2" ht="14.25" customHeight="1">
      <c r="B373" s="3"/>
    </row>
    <row r="374" spans="2:2" ht="14.25" customHeight="1">
      <c r="B374" s="3"/>
    </row>
    <row r="375" spans="2:2" ht="14.25" customHeight="1">
      <c r="B375" s="3"/>
    </row>
    <row r="376" spans="2:2" ht="14.25" customHeight="1">
      <c r="B376" s="3"/>
    </row>
    <row r="377" spans="2:2" ht="14.25" customHeight="1">
      <c r="B377" s="3"/>
    </row>
    <row r="378" spans="2:2" ht="14.25" customHeight="1">
      <c r="B378" s="3"/>
    </row>
    <row r="379" spans="2:2" ht="14.25" customHeight="1">
      <c r="B379" s="3"/>
    </row>
    <row r="380" spans="2:2" ht="14.25" customHeight="1">
      <c r="B380" s="3"/>
    </row>
    <row r="381" spans="2:2" ht="14.25" customHeight="1">
      <c r="B381" s="3"/>
    </row>
    <row r="382" spans="2:2" ht="14.25" customHeight="1">
      <c r="B382" s="3"/>
    </row>
    <row r="383" spans="2:2" ht="14.25" customHeight="1">
      <c r="B383" s="3"/>
    </row>
    <row r="384" spans="2:2" ht="14.25" customHeight="1">
      <c r="B384" s="3"/>
    </row>
    <row r="385" spans="2:2" ht="14.25" customHeight="1">
      <c r="B385" s="3"/>
    </row>
    <row r="386" spans="2:2" ht="14.25" customHeight="1">
      <c r="B386" s="3"/>
    </row>
    <row r="387" spans="2:2" ht="14.25" customHeight="1">
      <c r="B387" s="3"/>
    </row>
    <row r="388" spans="2:2" ht="14.25" customHeight="1">
      <c r="B388" s="3"/>
    </row>
    <row r="389" spans="2:2" ht="14.25" customHeight="1">
      <c r="B389" s="3"/>
    </row>
    <row r="390" spans="2:2" ht="14.25" customHeight="1">
      <c r="B390" s="3"/>
    </row>
    <row r="391" spans="2:2" ht="14.25" customHeight="1">
      <c r="B391" s="3"/>
    </row>
    <row r="392" spans="2:2" ht="14.25" customHeight="1">
      <c r="B392" s="3"/>
    </row>
    <row r="393" spans="2:2" ht="14.25" customHeight="1">
      <c r="B393" s="3"/>
    </row>
    <row r="394" spans="2:2" ht="14.25" customHeight="1">
      <c r="B394" s="3"/>
    </row>
    <row r="395" spans="2:2" ht="14.25" customHeight="1">
      <c r="B395" s="3"/>
    </row>
    <row r="396" spans="2:2" ht="14.25" customHeight="1">
      <c r="B396" s="3"/>
    </row>
    <row r="397" spans="2:2" ht="14.25" customHeight="1">
      <c r="B397" s="3"/>
    </row>
    <row r="398" spans="2:2" ht="14.25" customHeight="1">
      <c r="B398" s="3"/>
    </row>
    <row r="399" spans="2:2" ht="14.25" customHeight="1">
      <c r="B399" s="3"/>
    </row>
    <row r="400" spans="2:2" ht="14.25" customHeight="1">
      <c r="B400" s="3"/>
    </row>
    <row r="401" spans="2:2" ht="14.25" customHeight="1">
      <c r="B401" s="3"/>
    </row>
    <row r="402" spans="2:2" ht="14.25" customHeight="1">
      <c r="B402" s="3"/>
    </row>
    <row r="403" spans="2:2" ht="14.25" customHeight="1">
      <c r="B403" s="3"/>
    </row>
    <row r="404" spans="2:2" ht="14.25" customHeight="1">
      <c r="B404" s="3"/>
    </row>
    <row r="405" spans="2:2" ht="14.25" customHeight="1">
      <c r="B405" s="3"/>
    </row>
    <row r="406" spans="2:2" ht="14.25" customHeight="1">
      <c r="B406" s="3"/>
    </row>
    <row r="407" spans="2:2" ht="14.25" customHeight="1">
      <c r="B407" s="3"/>
    </row>
    <row r="408" spans="2:2" ht="14.25" customHeight="1">
      <c r="B408" s="3"/>
    </row>
    <row r="409" spans="2:2" ht="14.25" customHeight="1">
      <c r="B409" s="3"/>
    </row>
    <row r="410" spans="2:2" ht="14.25" customHeight="1">
      <c r="B410" s="3"/>
    </row>
    <row r="411" spans="2:2" ht="14.25" customHeight="1">
      <c r="B411" s="3"/>
    </row>
    <row r="412" spans="2:2" ht="14.25" customHeight="1">
      <c r="B412" s="3"/>
    </row>
    <row r="413" spans="2:2" ht="14.25" customHeight="1">
      <c r="B413" s="3"/>
    </row>
    <row r="414" spans="2:2" ht="14.25" customHeight="1">
      <c r="B414" s="3"/>
    </row>
    <row r="415" spans="2:2" ht="14.25" customHeight="1">
      <c r="B415" s="3"/>
    </row>
    <row r="416" spans="2:2" ht="14.25" customHeight="1">
      <c r="B416" s="3"/>
    </row>
    <row r="417" spans="2:2" ht="14.25" customHeight="1">
      <c r="B417" s="3"/>
    </row>
    <row r="418" spans="2:2" ht="14.25" customHeight="1">
      <c r="B418" s="3"/>
    </row>
    <row r="419" spans="2:2" ht="14.25" customHeight="1">
      <c r="B419" s="3"/>
    </row>
    <row r="420" spans="2:2" ht="14.25" customHeight="1">
      <c r="B420" s="3"/>
    </row>
    <row r="421" spans="2:2" ht="14.25" customHeight="1">
      <c r="B421" s="3"/>
    </row>
    <row r="422" spans="2:2" ht="14.25" customHeight="1">
      <c r="B422" s="3"/>
    </row>
  </sheetData>
  <sortState xmlns:xlrd2="http://schemas.microsoft.com/office/spreadsheetml/2017/richdata2" ref="H2:I91">
    <sortCondition descending="1" ref="I2:I91"/>
  </sortState>
  <phoneticPr fontId="40" type="noConversion"/>
  <pageMargins left="0.51181102362204722"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0"/>
  <dimension ref="A1:I111"/>
  <sheetViews>
    <sheetView zoomScaleNormal="100" workbookViewId="0">
      <selection activeCell="H2" sqref="H2"/>
    </sheetView>
  </sheetViews>
  <sheetFormatPr defaultColWidth="9.140625" defaultRowHeight="14.25" customHeight="1"/>
  <cols>
    <col min="1" max="1" width="6.140625" style="3" customWidth="1"/>
    <col min="2" max="2" width="23.42578125" customWidth="1"/>
    <col min="3" max="3" width="7.7109375" style="119" customWidth="1"/>
    <col min="4" max="4" width="15" customWidth="1"/>
    <col min="5" max="5" width="24.5703125" style="3" customWidth="1"/>
    <col min="6" max="6" width="8.42578125" style="119" customWidth="1"/>
    <col min="8" max="8" width="25.28515625" style="114" customWidth="1"/>
    <col min="9" max="9" width="15.42578125" style="13" customWidth="1"/>
    <col min="10" max="10" width="16.28515625" bestFit="1" customWidth="1"/>
    <col min="11" max="11" width="17.42578125" customWidth="1"/>
    <col min="12" max="12" width="8.7109375" customWidth="1"/>
  </cols>
  <sheetData>
    <row r="1" spans="1:9" ht="15.75" customHeight="1">
      <c r="B1" s="10" t="s">
        <v>539</v>
      </c>
    </row>
    <row r="2" spans="1:9" ht="14.25" customHeight="1">
      <c r="B2" s="4" t="s">
        <v>540</v>
      </c>
    </row>
    <row r="3" spans="1:9" ht="14.25" customHeight="1">
      <c r="B3" s="4" t="s">
        <v>541</v>
      </c>
    </row>
    <row r="4" spans="1:9" ht="14.25" customHeight="1">
      <c r="B4" s="4"/>
      <c r="H4" s="516"/>
      <c r="I4" s="517"/>
    </row>
    <row r="5" spans="1:9" ht="14.25" customHeight="1">
      <c r="A5" s="3">
        <v>1</v>
      </c>
      <c r="B5" s="516" t="s">
        <v>127</v>
      </c>
      <c r="C5" s="319">
        <v>6</v>
      </c>
      <c r="D5" s="3">
        <v>48</v>
      </c>
      <c r="E5" s="516" t="s">
        <v>28</v>
      </c>
      <c r="F5" s="319">
        <v>2.59</v>
      </c>
    </row>
    <row r="6" spans="1:9" ht="14.25" customHeight="1">
      <c r="A6" s="3">
        <v>2</v>
      </c>
      <c r="B6" s="516" t="s">
        <v>222</v>
      </c>
      <c r="C6" s="319">
        <v>5.82</v>
      </c>
      <c r="D6" s="3">
        <v>49</v>
      </c>
      <c r="E6" s="516" t="s">
        <v>144</v>
      </c>
      <c r="F6" s="319">
        <v>2.5299999999999998</v>
      </c>
    </row>
    <row r="7" spans="1:9" ht="14.25" customHeight="1">
      <c r="A7" s="3">
        <v>3</v>
      </c>
      <c r="B7" s="516" t="s">
        <v>59</v>
      </c>
      <c r="C7" s="319">
        <v>5.63</v>
      </c>
      <c r="D7" s="3">
        <v>50</v>
      </c>
      <c r="E7" s="516" t="s">
        <v>126</v>
      </c>
      <c r="F7" s="319">
        <v>2.4300000000000002</v>
      </c>
    </row>
    <row r="8" spans="1:9" ht="14.25" customHeight="1">
      <c r="A8" s="3">
        <v>4</v>
      </c>
      <c r="B8" s="516" t="s">
        <v>133</v>
      </c>
      <c r="C8" s="319">
        <v>5.59</v>
      </c>
      <c r="D8" s="3">
        <v>51</v>
      </c>
      <c r="E8" s="516" t="s">
        <v>185</v>
      </c>
      <c r="F8" s="319">
        <v>2.42</v>
      </c>
    </row>
    <row r="9" spans="1:9" ht="14.25" customHeight="1">
      <c r="A9" s="3">
        <v>5</v>
      </c>
      <c r="B9" s="516" t="s">
        <v>105</v>
      </c>
      <c r="C9" s="319">
        <v>5.43</v>
      </c>
      <c r="D9" s="3">
        <v>52</v>
      </c>
      <c r="E9" s="516" t="s">
        <v>230</v>
      </c>
      <c r="F9" s="319">
        <v>2.42</v>
      </c>
    </row>
    <row r="10" spans="1:9" ht="14.25" customHeight="1">
      <c r="A10" s="3">
        <v>6</v>
      </c>
      <c r="B10" s="516" t="s">
        <v>229</v>
      </c>
      <c r="C10" s="319">
        <v>5.42</v>
      </c>
      <c r="D10" s="3">
        <v>53</v>
      </c>
      <c r="E10" s="516" t="s">
        <v>97</v>
      </c>
      <c r="F10" s="319">
        <v>2.4</v>
      </c>
    </row>
    <row r="11" spans="1:9" ht="14.25" customHeight="1">
      <c r="A11" s="3">
        <v>7</v>
      </c>
      <c r="B11" s="516" t="s">
        <v>92</v>
      </c>
      <c r="C11" s="319">
        <v>5.24</v>
      </c>
      <c r="D11" s="3">
        <v>54</v>
      </c>
      <c r="E11" s="516" t="s">
        <v>75</v>
      </c>
      <c r="F11" s="319">
        <v>2.39</v>
      </c>
    </row>
    <row r="12" spans="1:9" ht="14.25" customHeight="1">
      <c r="A12" s="3">
        <v>8</v>
      </c>
      <c r="B12" s="516" t="s">
        <v>41</v>
      </c>
      <c r="C12" s="319">
        <v>5.08</v>
      </c>
      <c r="D12" s="3">
        <v>55</v>
      </c>
      <c r="E12" s="516" t="s">
        <v>164</v>
      </c>
      <c r="F12" s="319">
        <v>2.27</v>
      </c>
    </row>
    <row r="13" spans="1:9" ht="14.25" customHeight="1">
      <c r="A13" s="3">
        <v>9</v>
      </c>
      <c r="B13" s="516" t="s">
        <v>117</v>
      </c>
      <c r="C13" s="319">
        <v>5.0199999999999996</v>
      </c>
      <c r="D13" s="3">
        <v>56</v>
      </c>
      <c r="E13" s="516" t="s">
        <v>148</v>
      </c>
      <c r="F13" s="319">
        <v>2.2599999999999998</v>
      </c>
    </row>
    <row r="14" spans="1:9" ht="14.25" customHeight="1">
      <c r="A14" s="3">
        <v>10</v>
      </c>
      <c r="B14" s="516" t="s">
        <v>313</v>
      </c>
      <c r="C14" s="319">
        <v>4.79</v>
      </c>
      <c r="D14" s="3">
        <v>57</v>
      </c>
      <c r="E14" s="516" t="s">
        <v>110</v>
      </c>
      <c r="F14" s="319">
        <v>2.2400000000000002</v>
      </c>
    </row>
    <row r="15" spans="1:9" ht="14.25" customHeight="1">
      <c r="A15" s="3">
        <v>11</v>
      </c>
      <c r="B15" s="516" t="s">
        <v>171</v>
      </c>
      <c r="C15" s="319">
        <v>4.71</v>
      </c>
      <c r="D15" s="3">
        <v>58</v>
      </c>
      <c r="E15" s="516" t="s">
        <v>70</v>
      </c>
      <c r="F15" s="319">
        <v>2.19</v>
      </c>
    </row>
    <row r="16" spans="1:9" ht="14.25" customHeight="1">
      <c r="A16" s="3">
        <v>12</v>
      </c>
      <c r="B16" s="516" t="s">
        <v>149</v>
      </c>
      <c r="C16" s="319">
        <v>4.57</v>
      </c>
      <c r="D16" s="3">
        <v>59</v>
      </c>
      <c r="E16" s="516" t="s">
        <v>49</v>
      </c>
      <c r="F16" s="319">
        <v>2.12</v>
      </c>
    </row>
    <row r="17" spans="1:6" ht="14.25" customHeight="1">
      <c r="A17" s="3">
        <v>13</v>
      </c>
      <c r="B17" s="516" t="s">
        <v>141</v>
      </c>
      <c r="C17" s="319">
        <v>4.34</v>
      </c>
      <c r="D17" s="3">
        <v>60</v>
      </c>
      <c r="E17" s="516" t="s">
        <v>315</v>
      </c>
      <c r="F17" s="319">
        <v>2.12</v>
      </c>
    </row>
    <row r="18" spans="1:6" ht="14.25" customHeight="1">
      <c r="A18" s="3">
        <v>14</v>
      </c>
      <c r="B18" s="516" t="s">
        <v>170</v>
      </c>
      <c r="C18" s="319">
        <v>4.22</v>
      </c>
      <c r="D18" s="3">
        <v>61</v>
      </c>
      <c r="E18" s="516" t="s">
        <v>172</v>
      </c>
      <c r="F18" s="319">
        <v>2.12</v>
      </c>
    </row>
    <row r="19" spans="1:6" ht="14.25" customHeight="1">
      <c r="A19" s="3">
        <v>15</v>
      </c>
      <c r="B19" s="516" t="s">
        <v>78</v>
      </c>
      <c r="C19" s="319">
        <v>4.2</v>
      </c>
      <c r="D19" s="3">
        <v>62</v>
      </c>
      <c r="E19" s="516" t="s">
        <v>235</v>
      </c>
      <c r="F19" s="319">
        <v>2.11</v>
      </c>
    </row>
    <row r="20" spans="1:6" ht="14.25" customHeight="1">
      <c r="A20" s="3">
        <v>16</v>
      </c>
      <c r="B20" s="516" t="s">
        <v>223</v>
      </c>
      <c r="C20" s="319">
        <v>4.1500000000000004</v>
      </c>
      <c r="D20" s="3">
        <v>63</v>
      </c>
      <c r="E20" s="516" t="s">
        <v>85</v>
      </c>
      <c r="F20" s="319">
        <v>1.87</v>
      </c>
    </row>
    <row r="21" spans="1:6" ht="14.25" customHeight="1">
      <c r="A21" s="3">
        <v>17</v>
      </c>
      <c r="B21" s="516" t="s">
        <v>139</v>
      </c>
      <c r="C21" s="319">
        <v>4.05</v>
      </c>
      <c r="D21" s="3">
        <v>64</v>
      </c>
      <c r="E21" s="516" t="s">
        <v>321</v>
      </c>
      <c r="F21" s="319">
        <v>1.86</v>
      </c>
    </row>
    <row r="22" spans="1:6" ht="14.25" customHeight="1">
      <c r="A22" s="3">
        <v>18</v>
      </c>
      <c r="B22" s="516" t="s">
        <v>142</v>
      </c>
      <c r="C22" s="319">
        <v>4</v>
      </c>
      <c r="D22" s="3">
        <v>65</v>
      </c>
      <c r="E22" s="516" t="s">
        <v>317</v>
      </c>
      <c r="F22" s="319">
        <v>1.75</v>
      </c>
    </row>
    <row r="23" spans="1:6" ht="14.25" customHeight="1">
      <c r="A23" s="3">
        <v>19</v>
      </c>
      <c r="B23" s="516" t="s">
        <v>54</v>
      </c>
      <c r="C23" s="319">
        <v>3.94</v>
      </c>
      <c r="D23" s="3">
        <v>66</v>
      </c>
      <c r="E23" s="516" t="s">
        <v>217</v>
      </c>
      <c r="F23" s="319">
        <v>1.73</v>
      </c>
    </row>
    <row r="24" spans="1:6" ht="14.25" customHeight="1">
      <c r="A24" s="3">
        <v>20</v>
      </c>
      <c r="B24" s="516" t="s">
        <v>226</v>
      </c>
      <c r="C24" s="319">
        <v>3.94</v>
      </c>
      <c r="D24" s="3">
        <v>67</v>
      </c>
      <c r="E24" s="516" t="s">
        <v>188</v>
      </c>
      <c r="F24" s="319">
        <v>1.71</v>
      </c>
    </row>
    <row r="25" spans="1:6" ht="14.25" customHeight="1">
      <c r="A25" s="3">
        <v>21</v>
      </c>
      <c r="B25" s="516" t="s">
        <v>187</v>
      </c>
      <c r="C25" s="319">
        <v>3.82</v>
      </c>
      <c r="D25" s="3">
        <v>68</v>
      </c>
      <c r="E25" s="516" t="s">
        <v>47</v>
      </c>
      <c r="F25" s="319">
        <v>1.66</v>
      </c>
    </row>
    <row r="26" spans="1:6" ht="14.25" customHeight="1">
      <c r="A26" s="3">
        <v>22</v>
      </c>
      <c r="B26" s="516" t="s">
        <v>131</v>
      </c>
      <c r="C26" s="319">
        <v>3.8</v>
      </c>
      <c r="D26" s="3">
        <v>69</v>
      </c>
      <c r="E26" s="516" t="s">
        <v>146</v>
      </c>
      <c r="F26" s="319">
        <v>1.58</v>
      </c>
    </row>
    <row r="27" spans="1:6" ht="14.25" customHeight="1">
      <c r="A27" s="3">
        <v>23</v>
      </c>
      <c r="B27" s="516" t="s">
        <v>88</v>
      </c>
      <c r="C27" s="319">
        <v>3.76</v>
      </c>
      <c r="D27" s="3">
        <v>70</v>
      </c>
      <c r="E27" s="516" t="s">
        <v>225</v>
      </c>
      <c r="F27" s="319">
        <v>1.53</v>
      </c>
    </row>
    <row r="28" spans="1:6" ht="14.25" customHeight="1">
      <c r="A28" s="3">
        <v>24</v>
      </c>
      <c r="B28" s="516" t="s">
        <v>113</v>
      </c>
      <c r="C28" s="319">
        <v>3.65</v>
      </c>
      <c r="D28" s="3">
        <v>71</v>
      </c>
      <c r="E28" s="516" t="s">
        <v>91</v>
      </c>
      <c r="F28" s="319">
        <v>1.5</v>
      </c>
    </row>
    <row r="29" spans="1:6" ht="14.25" customHeight="1">
      <c r="A29" s="3">
        <v>25</v>
      </c>
      <c r="B29" s="516" t="s">
        <v>74</v>
      </c>
      <c r="C29" s="319">
        <v>3.59</v>
      </c>
      <c r="D29" s="3">
        <v>72</v>
      </c>
      <c r="E29" s="516" t="s">
        <v>80</v>
      </c>
      <c r="F29" s="319">
        <v>1.49</v>
      </c>
    </row>
    <row r="30" spans="1:6" ht="14.25" customHeight="1">
      <c r="A30" s="3">
        <v>26</v>
      </c>
      <c r="B30" s="516" t="s">
        <v>29</v>
      </c>
      <c r="C30" s="319">
        <v>3.5</v>
      </c>
      <c r="D30" s="3">
        <v>73</v>
      </c>
      <c r="E30" s="516" t="s">
        <v>316</v>
      </c>
      <c r="F30" s="319">
        <v>1.48</v>
      </c>
    </row>
    <row r="31" spans="1:6" ht="14.25" customHeight="1">
      <c r="A31" s="3">
        <v>27</v>
      </c>
      <c r="B31" s="516" t="s">
        <v>167</v>
      </c>
      <c r="C31" s="319">
        <v>3.5</v>
      </c>
      <c r="D31" s="3">
        <v>74</v>
      </c>
      <c r="E31" s="516" t="s">
        <v>221</v>
      </c>
      <c r="F31" s="319">
        <v>1.4</v>
      </c>
    </row>
    <row r="32" spans="1:6" ht="14.25" customHeight="1">
      <c r="A32" s="3">
        <v>28</v>
      </c>
      <c r="B32" s="516" t="s">
        <v>31</v>
      </c>
      <c r="C32" s="319">
        <v>3.37</v>
      </c>
      <c r="D32" s="3">
        <v>75</v>
      </c>
      <c r="E32" s="516" t="s">
        <v>115</v>
      </c>
      <c r="F32" s="319">
        <v>1.33</v>
      </c>
    </row>
    <row r="33" spans="1:6" ht="14.25" customHeight="1">
      <c r="A33" s="3">
        <v>29</v>
      </c>
      <c r="B33" s="516" t="s">
        <v>143</v>
      </c>
      <c r="C33" s="319">
        <v>3.37</v>
      </c>
      <c r="D33" s="3">
        <v>76</v>
      </c>
      <c r="E33" s="516" t="s">
        <v>130</v>
      </c>
      <c r="F33" s="319">
        <v>1.31</v>
      </c>
    </row>
    <row r="34" spans="1:6" ht="14.25" customHeight="1">
      <c r="A34" s="3">
        <v>30</v>
      </c>
      <c r="B34" s="516" t="s">
        <v>81</v>
      </c>
      <c r="C34" s="319">
        <v>3.34</v>
      </c>
      <c r="D34" s="3">
        <v>77</v>
      </c>
      <c r="E34" s="516" t="s">
        <v>109</v>
      </c>
      <c r="F34" s="319">
        <v>1.27</v>
      </c>
    </row>
    <row r="35" spans="1:6" ht="14.25" customHeight="1">
      <c r="A35" s="3">
        <v>31</v>
      </c>
      <c r="B35" s="516" t="s">
        <v>32</v>
      </c>
      <c r="C35" s="319">
        <v>3.33</v>
      </c>
      <c r="D35" s="3">
        <v>78</v>
      </c>
      <c r="E35" s="516" t="s">
        <v>314</v>
      </c>
      <c r="F35" s="319">
        <v>1.26</v>
      </c>
    </row>
    <row r="36" spans="1:6" ht="14.25" customHeight="1">
      <c r="A36" s="3">
        <v>32</v>
      </c>
      <c r="B36" s="516" t="s">
        <v>125</v>
      </c>
      <c r="C36" s="319">
        <v>3.27</v>
      </c>
      <c r="D36" s="3">
        <v>79</v>
      </c>
      <c r="E36" s="516" t="s">
        <v>209</v>
      </c>
      <c r="F36" s="319">
        <v>1.25</v>
      </c>
    </row>
    <row r="37" spans="1:6" ht="14.25" customHeight="1">
      <c r="A37" s="3">
        <v>33</v>
      </c>
      <c r="B37" s="516" t="s">
        <v>135</v>
      </c>
      <c r="C37" s="319">
        <v>3.21</v>
      </c>
      <c r="D37" s="3">
        <v>80</v>
      </c>
      <c r="E37" s="516" t="s">
        <v>157</v>
      </c>
      <c r="F37" s="319">
        <v>1.1100000000000001</v>
      </c>
    </row>
    <row r="38" spans="1:6" ht="14.25" customHeight="1">
      <c r="A38" s="3">
        <v>34</v>
      </c>
      <c r="B38" s="516" t="s">
        <v>99</v>
      </c>
      <c r="C38" s="319">
        <v>3.2</v>
      </c>
      <c r="D38" s="3">
        <v>81</v>
      </c>
      <c r="E38" s="516" t="s">
        <v>107</v>
      </c>
      <c r="F38" s="319">
        <v>1</v>
      </c>
    </row>
    <row r="39" spans="1:6" ht="14.25" customHeight="1">
      <c r="A39" s="3">
        <v>35</v>
      </c>
      <c r="B39" s="516" t="s">
        <v>57</v>
      </c>
      <c r="C39" s="319">
        <v>3.16</v>
      </c>
      <c r="D39" s="3">
        <v>82</v>
      </c>
      <c r="E39" s="516" t="s">
        <v>234</v>
      </c>
      <c r="F39" s="319">
        <v>0.97</v>
      </c>
    </row>
    <row r="40" spans="1:6" ht="14.25" customHeight="1">
      <c r="A40" s="3">
        <v>36</v>
      </c>
      <c r="B40" s="516" t="s">
        <v>106</v>
      </c>
      <c r="C40" s="319">
        <v>3.12</v>
      </c>
      <c r="D40" s="3">
        <v>83</v>
      </c>
      <c r="E40" s="516" t="s">
        <v>128</v>
      </c>
      <c r="F40" s="319">
        <v>0.82</v>
      </c>
    </row>
    <row r="41" spans="1:6" ht="14.25" customHeight="1">
      <c r="A41" s="3">
        <v>37</v>
      </c>
      <c r="B41" s="516" t="s">
        <v>37</v>
      </c>
      <c r="C41" s="319">
        <v>3.1</v>
      </c>
      <c r="D41" s="3">
        <v>84</v>
      </c>
      <c r="E41" s="516" t="s">
        <v>166</v>
      </c>
      <c r="F41" s="319">
        <v>0.77</v>
      </c>
    </row>
    <row r="42" spans="1:6" ht="14.25" customHeight="1">
      <c r="A42" s="3">
        <v>38</v>
      </c>
      <c r="B42" s="516" t="s">
        <v>56</v>
      </c>
      <c r="C42" s="319">
        <v>3.1</v>
      </c>
      <c r="D42" s="3">
        <v>85</v>
      </c>
      <c r="E42" s="516" t="s">
        <v>36</v>
      </c>
      <c r="F42" s="319">
        <v>0.72</v>
      </c>
    </row>
    <row r="43" spans="1:6" ht="14.25" customHeight="1">
      <c r="A43" s="3">
        <v>39</v>
      </c>
      <c r="B43" s="516" t="s">
        <v>320</v>
      </c>
      <c r="C43" s="319">
        <v>3.08</v>
      </c>
      <c r="D43" s="3">
        <v>86</v>
      </c>
      <c r="E43" s="516" t="s">
        <v>103</v>
      </c>
      <c r="F43" s="319">
        <v>0.66</v>
      </c>
    </row>
    <row r="44" spans="1:6" ht="14.25" customHeight="1">
      <c r="A44" s="3">
        <v>40</v>
      </c>
      <c r="B44" s="516" t="s">
        <v>132</v>
      </c>
      <c r="C44" s="319">
        <v>2.94</v>
      </c>
      <c r="D44" s="3">
        <v>87</v>
      </c>
      <c r="E44" s="516" t="s">
        <v>63</v>
      </c>
      <c r="F44" s="319">
        <v>0.65</v>
      </c>
    </row>
    <row r="45" spans="1:6" ht="14.25" customHeight="1">
      <c r="A45" s="3">
        <v>41</v>
      </c>
      <c r="B45" s="516" t="s">
        <v>100</v>
      </c>
      <c r="C45" s="319">
        <v>2.87</v>
      </c>
      <c r="D45" s="3">
        <v>88</v>
      </c>
      <c r="E45" s="516" t="s">
        <v>154</v>
      </c>
      <c r="F45" s="319">
        <v>0.61</v>
      </c>
    </row>
    <row r="46" spans="1:6" ht="14.25" customHeight="1">
      <c r="A46" s="3">
        <v>42</v>
      </c>
      <c r="B46" s="516" t="s">
        <v>168</v>
      </c>
      <c r="C46" s="319">
        <v>2.87</v>
      </c>
      <c r="D46" s="3">
        <v>89</v>
      </c>
      <c r="E46" s="516" t="s">
        <v>227</v>
      </c>
      <c r="F46" s="319">
        <v>0.56999999999999995</v>
      </c>
    </row>
    <row r="47" spans="1:6" ht="14.25" customHeight="1">
      <c r="A47" s="3">
        <v>43</v>
      </c>
      <c r="B47" s="516" t="s">
        <v>318</v>
      </c>
      <c r="C47" s="319">
        <v>2.86</v>
      </c>
      <c r="D47" s="3">
        <v>90</v>
      </c>
      <c r="E47" s="516" t="s">
        <v>43</v>
      </c>
      <c r="F47" s="319">
        <v>0.34</v>
      </c>
    </row>
    <row r="48" spans="1:6" ht="14.25" customHeight="1">
      <c r="A48" s="3">
        <v>44</v>
      </c>
      <c r="B48" s="516" t="s">
        <v>60</v>
      </c>
      <c r="C48" s="319">
        <v>2.85</v>
      </c>
      <c r="D48" s="3"/>
      <c r="E48"/>
      <c r="F48" s="284"/>
    </row>
    <row r="49" spans="1:6" ht="14.25" customHeight="1">
      <c r="A49" s="3">
        <v>45</v>
      </c>
      <c r="B49" s="516" t="s">
        <v>319</v>
      </c>
      <c r="C49" s="319">
        <v>2.79</v>
      </c>
      <c r="D49" s="3"/>
      <c r="F49" s="284"/>
    </row>
    <row r="50" spans="1:6" ht="14.25" customHeight="1">
      <c r="A50" s="3">
        <v>46</v>
      </c>
      <c r="B50" s="516" t="s">
        <v>52</v>
      </c>
      <c r="C50" s="319">
        <v>2.71</v>
      </c>
      <c r="D50" s="3"/>
      <c r="E50" s="8" t="s">
        <v>11</v>
      </c>
      <c r="F50" s="346">
        <f>MEDIAN(F5:F47,C5:C51)</f>
        <v>2.75</v>
      </c>
    </row>
    <row r="51" spans="1:6" ht="14.25" customHeight="1">
      <c r="A51" s="3">
        <v>47</v>
      </c>
      <c r="B51" s="516" t="s">
        <v>65</v>
      </c>
      <c r="C51" s="319">
        <v>2.7</v>
      </c>
      <c r="D51" s="3"/>
      <c r="E51" s="8" t="s">
        <v>10</v>
      </c>
      <c r="F51" s="62">
        <f>AVERAGE(F5:F47,C5:C51)</f>
        <v>2.7978888888888891</v>
      </c>
    </row>
    <row r="52" spans="1:6" ht="14.25" customHeight="1">
      <c r="D52" s="3"/>
      <c r="E52" s="126"/>
      <c r="F52" s="323"/>
    </row>
    <row r="53" spans="1:6" ht="14.25" customHeight="1">
      <c r="D53" s="3"/>
      <c r="F53" s="13"/>
    </row>
    <row r="54" spans="1:6" ht="14.25" customHeight="1">
      <c r="F54" s="13"/>
    </row>
    <row r="55" spans="1:6" ht="14.25" customHeight="1">
      <c r="F55" s="13"/>
    </row>
    <row r="56" spans="1:6" ht="14.25" customHeight="1">
      <c r="F56" s="136"/>
    </row>
    <row r="57" spans="1:6" ht="14.25" customHeight="1">
      <c r="F57" s="136"/>
    </row>
    <row r="58" spans="1:6" ht="14.25" customHeight="1">
      <c r="D58" s="15"/>
      <c r="E58" s="48"/>
      <c r="F58" s="136"/>
    </row>
    <row r="59" spans="1:6" ht="14.25" customHeight="1">
      <c r="A59" s="9"/>
      <c r="D59" s="15"/>
      <c r="E59"/>
      <c r="F59" s="37"/>
    </row>
    <row r="60" spans="1:6" ht="14.25" customHeight="1">
      <c r="E60"/>
      <c r="F60" s="37"/>
    </row>
    <row r="108" spans="8:8" ht="14.25" customHeight="1">
      <c r="H108" s="3"/>
    </row>
    <row r="109" spans="8:8" ht="14.25" customHeight="1">
      <c r="H109" s="3"/>
    </row>
    <row r="110" spans="8:8" ht="14.25" customHeight="1">
      <c r="H110" s="3"/>
    </row>
    <row r="111" spans="8:8" ht="14.25" customHeight="1">
      <c r="H111" s="3"/>
    </row>
  </sheetData>
  <sortState xmlns:xlrd2="http://schemas.microsoft.com/office/spreadsheetml/2017/richdata2" ref="H5:I94">
    <sortCondition descending="1" ref="I5:I94"/>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1"/>
  <dimension ref="A1:K105"/>
  <sheetViews>
    <sheetView zoomScaleNormal="100" workbookViewId="0">
      <selection activeCell="H2" sqref="H2"/>
    </sheetView>
  </sheetViews>
  <sheetFormatPr defaultColWidth="8.85546875" defaultRowHeight="14.25" customHeight="1"/>
  <cols>
    <col min="1" max="1" width="6.85546875" customWidth="1"/>
    <col min="2" max="2" width="20" style="84" customWidth="1"/>
    <col min="3" max="3" width="10.140625" style="144" customWidth="1"/>
    <col min="4" max="4" width="9.42578125" customWidth="1"/>
    <col min="5" max="5" width="8.85546875" customWidth="1"/>
    <col min="6" max="6" width="22.140625" customWidth="1"/>
    <col min="7" max="7" width="11.7109375" style="19" customWidth="1"/>
    <col min="8" max="8" width="25.28515625" style="3" bestFit="1" customWidth="1"/>
    <col min="9" max="9" width="20.5703125" style="3" bestFit="1" customWidth="1"/>
    <col min="10" max="10" width="6" bestFit="1" customWidth="1"/>
    <col min="11" max="11" width="8.85546875" customWidth="1"/>
  </cols>
  <sheetData>
    <row r="1" spans="1:11" ht="16.5" customHeight="1">
      <c r="B1" s="159" t="s">
        <v>542</v>
      </c>
    </row>
    <row r="2" spans="1:11" ht="14.25" customHeight="1">
      <c r="H2" s="516"/>
      <c r="I2" s="517"/>
    </row>
    <row r="3" spans="1:11" ht="14.25" customHeight="1">
      <c r="A3" s="3">
        <v>1</v>
      </c>
      <c r="B3" s="516" t="s">
        <v>28</v>
      </c>
      <c r="C3" s="319">
        <v>34705</v>
      </c>
      <c r="D3" s="90"/>
      <c r="E3" s="3">
        <v>48</v>
      </c>
      <c r="F3" s="516" t="s">
        <v>81</v>
      </c>
      <c r="G3" s="319">
        <v>12637.84</v>
      </c>
    </row>
    <row r="4" spans="1:11" ht="14.25" customHeight="1">
      <c r="A4" s="3">
        <v>2</v>
      </c>
      <c r="B4" s="516" t="s">
        <v>133</v>
      </c>
      <c r="C4" s="319">
        <v>31956.27</v>
      </c>
      <c r="D4" s="90"/>
      <c r="E4" s="3">
        <v>49</v>
      </c>
      <c r="F4" s="516" t="s">
        <v>221</v>
      </c>
      <c r="G4" s="319">
        <v>12439</v>
      </c>
      <c r="J4" s="260"/>
    </row>
    <row r="5" spans="1:11" ht="14.25" customHeight="1">
      <c r="A5" s="3">
        <v>3</v>
      </c>
      <c r="B5" s="516" t="s">
        <v>226</v>
      </c>
      <c r="C5" s="319">
        <v>26485.73</v>
      </c>
      <c r="D5" s="90"/>
      <c r="E5" s="3">
        <v>50</v>
      </c>
      <c r="F5" s="516" t="s">
        <v>31</v>
      </c>
      <c r="G5" s="319">
        <v>12315.28</v>
      </c>
      <c r="J5" s="268"/>
      <c r="K5" s="13"/>
    </row>
    <row r="6" spans="1:11" ht="14.25" customHeight="1">
      <c r="A6" s="3">
        <v>4</v>
      </c>
      <c r="B6" s="516" t="s">
        <v>222</v>
      </c>
      <c r="C6" s="319">
        <v>25442</v>
      </c>
      <c r="D6" s="90"/>
      <c r="E6" s="3">
        <v>51</v>
      </c>
      <c r="F6" s="516" t="s">
        <v>80</v>
      </c>
      <c r="G6" s="319">
        <v>12282</v>
      </c>
      <c r="J6" s="268"/>
      <c r="K6" s="13"/>
    </row>
    <row r="7" spans="1:11" ht="14.25" customHeight="1">
      <c r="A7" s="3">
        <v>5</v>
      </c>
      <c r="B7" s="516" t="s">
        <v>314</v>
      </c>
      <c r="C7" s="319">
        <v>24163.64</v>
      </c>
      <c r="D7" s="90"/>
      <c r="E7" s="3">
        <v>52</v>
      </c>
      <c r="F7" s="516" t="s">
        <v>110</v>
      </c>
      <c r="G7" s="319">
        <v>12212.71</v>
      </c>
      <c r="J7" s="268"/>
      <c r="K7" s="13"/>
    </row>
    <row r="8" spans="1:11" ht="14.25" customHeight="1">
      <c r="A8" s="3">
        <v>6</v>
      </c>
      <c r="B8" s="516" t="s">
        <v>185</v>
      </c>
      <c r="C8" s="319">
        <v>24031.71</v>
      </c>
      <c r="D8" s="90"/>
      <c r="E8" s="3">
        <v>53</v>
      </c>
      <c r="F8" s="516" t="s">
        <v>217</v>
      </c>
      <c r="G8" s="319">
        <v>12020.87</v>
      </c>
      <c r="J8" s="268"/>
      <c r="K8" s="13"/>
    </row>
    <row r="9" spans="1:11" ht="14.25" customHeight="1">
      <c r="A9" s="3">
        <v>7</v>
      </c>
      <c r="B9" s="516" t="s">
        <v>106</v>
      </c>
      <c r="C9" s="319">
        <v>23323.87</v>
      </c>
      <c r="D9" s="90"/>
      <c r="E9" s="3">
        <v>54</v>
      </c>
      <c r="F9" s="516" t="s">
        <v>164</v>
      </c>
      <c r="G9" s="319">
        <v>11363.68</v>
      </c>
      <c r="J9" s="268"/>
      <c r="K9" s="13"/>
    </row>
    <row r="10" spans="1:11" ht="14.25" customHeight="1">
      <c r="A10" s="3">
        <v>8</v>
      </c>
      <c r="B10" s="516" t="s">
        <v>223</v>
      </c>
      <c r="C10" s="319">
        <v>22059.16</v>
      </c>
      <c r="D10" s="90"/>
      <c r="E10" s="3">
        <v>55</v>
      </c>
      <c r="F10" s="516" t="s">
        <v>144</v>
      </c>
      <c r="G10" s="319">
        <v>11190.28</v>
      </c>
      <c r="J10" s="268"/>
      <c r="K10" s="13"/>
    </row>
    <row r="11" spans="1:11" ht="14.25" customHeight="1">
      <c r="A11" s="3">
        <v>9</v>
      </c>
      <c r="B11" s="516" t="s">
        <v>92</v>
      </c>
      <c r="C11" s="319">
        <v>20978.9</v>
      </c>
      <c r="D11" s="90"/>
      <c r="E11" s="3">
        <v>56</v>
      </c>
      <c r="F11" s="516" t="s">
        <v>316</v>
      </c>
      <c r="G11" s="319">
        <v>10972.62</v>
      </c>
      <c r="J11" s="268"/>
      <c r="K11" s="13"/>
    </row>
    <row r="12" spans="1:11" ht="14.25" customHeight="1">
      <c r="A12" s="3">
        <v>10</v>
      </c>
      <c r="B12" s="516" t="s">
        <v>41</v>
      </c>
      <c r="C12" s="319">
        <v>20974.52</v>
      </c>
      <c r="D12" s="90"/>
      <c r="E12" s="3">
        <v>57</v>
      </c>
      <c r="F12" s="516" t="s">
        <v>78</v>
      </c>
      <c r="G12" s="319">
        <v>10941.13</v>
      </c>
      <c r="J12" s="268"/>
      <c r="K12" s="13"/>
    </row>
    <row r="13" spans="1:11" ht="14.25" customHeight="1">
      <c r="A13" s="3">
        <v>11</v>
      </c>
      <c r="B13" s="516" t="s">
        <v>29</v>
      </c>
      <c r="C13" s="319">
        <v>19859.04</v>
      </c>
      <c r="D13" s="90"/>
      <c r="E13" s="3">
        <v>58</v>
      </c>
      <c r="F13" s="516" t="s">
        <v>317</v>
      </c>
      <c r="G13" s="319">
        <v>10639.33</v>
      </c>
      <c r="J13" s="268"/>
      <c r="K13" s="13"/>
    </row>
    <row r="14" spans="1:11" ht="14.25" customHeight="1">
      <c r="A14" s="3">
        <v>12</v>
      </c>
      <c r="B14" s="516" t="s">
        <v>149</v>
      </c>
      <c r="C14" s="319">
        <v>19472.77</v>
      </c>
      <c r="D14" s="90"/>
      <c r="E14" s="3">
        <v>59</v>
      </c>
      <c r="F14" s="516" t="s">
        <v>148</v>
      </c>
      <c r="G14" s="319">
        <v>10533.33</v>
      </c>
      <c r="J14" s="268"/>
      <c r="K14" s="13"/>
    </row>
    <row r="15" spans="1:11" ht="14.25" customHeight="1">
      <c r="A15" s="3">
        <v>13</v>
      </c>
      <c r="B15" s="516" t="s">
        <v>59</v>
      </c>
      <c r="C15" s="319">
        <v>19223.36</v>
      </c>
      <c r="D15" s="90"/>
      <c r="E15" s="3">
        <v>60</v>
      </c>
      <c r="F15" s="516" t="s">
        <v>115</v>
      </c>
      <c r="G15" s="319">
        <v>10086.43</v>
      </c>
      <c r="J15" s="268"/>
      <c r="K15" s="13"/>
    </row>
    <row r="16" spans="1:11" ht="14.25" customHeight="1">
      <c r="A16" s="3">
        <v>14</v>
      </c>
      <c r="B16" s="516" t="s">
        <v>143</v>
      </c>
      <c r="C16" s="319">
        <v>19079.59</v>
      </c>
      <c r="D16" s="90"/>
      <c r="E16" s="3">
        <v>61</v>
      </c>
      <c r="F16" s="516" t="s">
        <v>36</v>
      </c>
      <c r="G16" s="319">
        <v>9885.06</v>
      </c>
      <c r="J16" s="268"/>
      <c r="K16" s="13"/>
    </row>
    <row r="17" spans="1:11" ht="14.25" customHeight="1">
      <c r="A17" s="3">
        <v>15</v>
      </c>
      <c r="B17" s="516" t="s">
        <v>142</v>
      </c>
      <c r="C17" s="319">
        <v>18960.439999999999</v>
      </c>
      <c r="D17" s="90"/>
      <c r="E17" s="3">
        <v>62</v>
      </c>
      <c r="F17" s="516" t="s">
        <v>318</v>
      </c>
      <c r="G17" s="319">
        <v>9558.1</v>
      </c>
      <c r="J17" s="268"/>
      <c r="K17" s="13"/>
    </row>
    <row r="18" spans="1:11" ht="14.25" customHeight="1">
      <c r="A18" s="3">
        <v>16</v>
      </c>
      <c r="B18" s="516" t="s">
        <v>315</v>
      </c>
      <c r="C18" s="319">
        <v>18705.34</v>
      </c>
      <c r="D18" s="90"/>
      <c r="E18" s="3">
        <v>63</v>
      </c>
      <c r="F18" s="516" t="s">
        <v>132</v>
      </c>
      <c r="G18" s="319">
        <v>9466.2099999999991</v>
      </c>
      <c r="J18" s="268"/>
      <c r="K18" s="13"/>
    </row>
    <row r="19" spans="1:11" ht="14.25" customHeight="1">
      <c r="A19" s="3">
        <v>17</v>
      </c>
      <c r="B19" s="516" t="s">
        <v>32</v>
      </c>
      <c r="C19" s="319">
        <v>18568.66</v>
      </c>
      <c r="D19" s="90"/>
      <c r="E19" s="3">
        <v>64</v>
      </c>
      <c r="F19" s="516" t="s">
        <v>146</v>
      </c>
      <c r="G19" s="319">
        <v>9383.4699999999993</v>
      </c>
      <c r="J19" s="268"/>
      <c r="K19" s="13"/>
    </row>
    <row r="20" spans="1:11" ht="14.25" customHeight="1">
      <c r="A20" s="3">
        <v>18</v>
      </c>
      <c r="B20" s="516" t="s">
        <v>167</v>
      </c>
      <c r="C20" s="319">
        <v>18541.439999999999</v>
      </c>
      <c r="D20" s="90"/>
      <c r="E20" s="3">
        <v>65</v>
      </c>
      <c r="F20" s="516" t="s">
        <v>230</v>
      </c>
      <c r="G20" s="319">
        <v>9373.33</v>
      </c>
      <c r="J20" s="268"/>
      <c r="K20" s="13"/>
    </row>
    <row r="21" spans="1:11" ht="14.25" customHeight="1">
      <c r="A21" s="3">
        <v>19</v>
      </c>
      <c r="B21" s="516" t="s">
        <v>74</v>
      </c>
      <c r="C21" s="319">
        <v>18493.22</v>
      </c>
      <c r="D21" s="90"/>
      <c r="E21" s="3">
        <v>66</v>
      </c>
      <c r="F21" s="516" t="s">
        <v>52</v>
      </c>
      <c r="G21" s="319">
        <v>9117.5400000000009</v>
      </c>
      <c r="J21" s="268"/>
      <c r="K21" s="13"/>
    </row>
    <row r="22" spans="1:11" ht="14.25" customHeight="1">
      <c r="A22" s="3">
        <v>20</v>
      </c>
      <c r="B22" s="516" t="s">
        <v>113</v>
      </c>
      <c r="C22" s="319">
        <v>18339.84</v>
      </c>
      <c r="D22" s="90"/>
      <c r="E22" s="3">
        <v>67</v>
      </c>
      <c r="F22" s="516" t="s">
        <v>57</v>
      </c>
      <c r="G22" s="319">
        <v>9080.83</v>
      </c>
      <c r="J22" s="268"/>
      <c r="K22" s="13"/>
    </row>
    <row r="23" spans="1:11" ht="14.25" customHeight="1">
      <c r="A23" s="3">
        <v>21</v>
      </c>
      <c r="B23" s="516" t="s">
        <v>97</v>
      </c>
      <c r="C23" s="319">
        <v>18209.580000000002</v>
      </c>
      <c r="D23" s="90"/>
      <c r="E23" s="3">
        <v>68</v>
      </c>
      <c r="F23" s="516" t="s">
        <v>157</v>
      </c>
      <c r="G23" s="319">
        <v>9013.31</v>
      </c>
      <c r="J23" s="268"/>
      <c r="K23" s="13"/>
    </row>
    <row r="24" spans="1:11" ht="14.25" customHeight="1">
      <c r="A24" s="3">
        <v>22</v>
      </c>
      <c r="B24" s="516" t="s">
        <v>126</v>
      </c>
      <c r="C24" s="319">
        <v>18035.98</v>
      </c>
      <c r="D24" s="90"/>
      <c r="E24" s="3">
        <v>69</v>
      </c>
      <c r="F24" s="516" t="s">
        <v>225</v>
      </c>
      <c r="G24" s="319">
        <v>8794.48</v>
      </c>
      <c r="J24" s="268"/>
      <c r="K24" s="13"/>
    </row>
    <row r="25" spans="1:11" ht="14.25" customHeight="1">
      <c r="A25" s="3">
        <v>23</v>
      </c>
      <c r="B25" s="516" t="s">
        <v>65</v>
      </c>
      <c r="C25" s="319">
        <v>18005.71</v>
      </c>
      <c r="D25" s="90"/>
      <c r="E25" s="3">
        <v>70</v>
      </c>
      <c r="F25" s="516" t="s">
        <v>321</v>
      </c>
      <c r="G25" s="319">
        <v>8352.1</v>
      </c>
      <c r="J25" s="268"/>
      <c r="K25" s="13"/>
    </row>
    <row r="26" spans="1:11" ht="14.25" customHeight="1">
      <c r="A26" s="3">
        <v>24</v>
      </c>
      <c r="B26" s="516" t="s">
        <v>100</v>
      </c>
      <c r="C26" s="319">
        <v>17908.150000000001</v>
      </c>
      <c r="D26" s="90"/>
      <c r="E26" s="3">
        <v>71</v>
      </c>
      <c r="F26" s="516" t="s">
        <v>107</v>
      </c>
      <c r="G26" s="319">
        <v>8103.82</v>
      </c>
      <c r="J26" s="268"/>
      <c r="K26" s="13"/>
    </row>
    <row r="27" spans="1:11" ht="14.25" customHeight="1">
      <c r="A27" s="3">
        <v>25</v>
      </c>
      <c r="B27" s="516" t="s">
        <v>125</v>
      </c>
      <c r="C27" s="319">
        <v>17895.27</v>
      </c>
      <c r="D27" s="90"/>
      <c r="E27" s="3">
        <v>72</v>
      </c>
      <c r="F27" s="516" t="s">
        <v>70</v>
      </c>
      <c r="G27" s="319">
        <v>8039.89</v>
      </c>
      <c r="J27" s="268"/>
      <c r="K27" s="13"/>
    </row>
    <row r="28" spans="1:11" ht="14.25" customHeight="1">
      <c r="A28" s="3">
        <v>26</v>
      </c>
      <c r="B28" s="516" t="s">
        <v>172</v>
      </c>
      <c r="C28" s="319">
        <v>17625.12</v>
      </c>
      <c r="D28" s="90"/>
      <c r="E28" s="3">
        <v>73</v>
      </c>
      <c r="F28" s="516" t="s">
        <v>227</v>
      </c>
      <c r="G28" s="319">
        <v>7733.11</v>
      </c>
      <c r="J28" s="268"/>
      <c r="K28" s="13"/>
    </row>
    <row r="29" spans="1:11" ht="14.25" customHeight="1">
      <c r="A29" s="3">
        <v>27</v>
      </c>
      <c r="B29" s="516" t="s">
        <v>105</v>
      </c>
      <c r="C29" s="319">
        <v>17521.97</v>
      </c>
      <c r="D29" s="90"/>
      <c r="E29" s="3">
        <v>74</v>
      </c>
      <c r="F29" s="516" t="s">
        <v>47</v>
      </c>
      <c r="G29" s="319">
        <v>7707.71</v>
      </c>
      <c r="J29" s="268"/>
      <c r="K29" s="13"/>
    </row>
    <row r="30" spans="1:11" ht="14.25" customHeight="1">
      <c r="A30" s="3">
        <v>28</v>
      </c>
      <c r="B30" s="516" t="s">
        <v>229</v>
      </c>
      <c r="C30" s="319">
        <v>17482</v>
      </c>
      <c r="D30" s="90"/>
      <c r="E30" s="3">
        <v>75</v>
      </c>
      <c r="F30" s="516" t="s">
        <v>85</v>
      </c>
      <c r="G30" s="319">
        <v>7652.43</v>
      </c>
      <c r="J30" s="268"/>
      <c r="K30" s="13"/>
    </row>
    <row r="31" spans="1:11" ht="14.25" customHeight="1">
      <c r="A31" s="3">
        <v>29</v>
      </c>
      <c r="B31" s="516" t="s">
        <v>170</v>
      </c>
      <c r="C31" s="319">
        <v>16842.22</v>
      </c>
      <c r="D31" s="90"/>
      <c r="E31" s="3">
        <v>76</v>
      </c>
      <c r="F31" s="516" t="s">
        <v>234</v>
      </c>
      <c r="G31" s="319">
        <v>7598.2</v>
      </c>
      <c r="J31" s="268"/>
      <c r="K31" s="13"/>
    </row>
    <row r="32" spans="1:11" ht="14.25" customHeight="1">
      <c r="A32" s="3">
        <v>30</v>
      </c>
      <c r="B32" s="516" t="s">
        <v>127</v>
      </c>
      <c r="C32" s="319">
        <v>16646.78</v>
      </c>
      <c r="D32" s="90"/>
      <c r="E32" s="3">
        <v>77</v>
      </c>
      <c r="F32" s="516" t="s">
        <v>54</v>
      </c>
      <c r="G32" s="319">
        <v>7215.96</v>
      </c>
      <c r="J32" s="268"/>
      <c r="K32" s="13"/>
    </row>
    <row r="33" spans="1:11" ht="14.25" customHeight="1">
      <c r="A33" s="3">
        <v>31</v>
      </c>
      <c r="B33" s="516" t="s">
        <v>99</v>
      </c>
      <c r="C33" s="319">
        <v>16565.66</v>
      </c>
      <c r="D33" s="90"/>
      <c r="E33" s="3">
        <v>78</v>
      </c>
      <c r="F33" s="516" t="s">
        <v>91</v>
      </c>
      <c r="G33" s="319">
        <v>7185.16</v>
      </c>
      <c r="J33" s="268"/>
      <c r="K33" s="13"/>
    </row>
    <row r="34" spans="1:11" ht="14.25" customHeight="1">
      <c r="A34" s="3">
        <v>32</v>
      </c>
      <c r="B34" s="516" t="s">
        <v>141</v>
      </c>
      <c r="C34" s="319">
        <v>16284.3</v>
      </c>
      <c r="D34" s="90"/>
      <c r="E34" s="3">
        <v>79</v>
      </c>
      <c r="F34" s="516" t="s">
        <v>128</v>
      </c>
      <c r="G34" s="319">
        <v>6973.33</v>
      </c>
      <c r="J34" s="268"/>
      <c r="K34" s="13"/>
    </row>
    <row r="35" spans="1:11" ht="14.25" customHeight="1">
      <c r="A35" s="3">
        <v>33</v>
      </c>
      <c r="B35" s="516" t="s">
        <v>139</v>
      </c>
      <c r="C35" s="319">
        <v>15998.3</v>
      </c>
      <c r="D35" s="90"/>
      <c r="E35" s="3">
        <v>80</v>
      </c>
      <c r="F35" s="516" t="s">
        <v>109</v>
      </c>
      <c r="G35" s="319">
        <v>6578.84</v>
      </c>
      <c r="J35" s="268"/>
      <c r="K35" s="13"/>
    </row>
    <row r="36" spans="1:11" ht="14.25" customHeight="1">
      <c r="A36" s="3">
        <v>34</v>
      </c>
      <c r="B36" s="516" t="s">
        <v>320</v>
      </c>
      <c r="C36" s="319">
        <v>15838.65</v>
      </c>
      <c r="D36" s="90"/>
      <c r="E36" s="3">
        <v>81</v>
      </c>
      <c r="F36" s="516" t="s">
        <v>103</v>
      </c>
      <c r="G36" s="319">
        <v>6471.86</v>
      </c>
      <c r="J36" s="268"/>
      <c r="K36" s="13"/>
    </row>
    <row r="37" spans="1:11" ht="14.25" customHeight="1">
      <c r="A37" s="3">
        <v>35</v>
      </c>
      <c r="B37" s="516" t="s">
        <v>171</v>
      </c>
      <c r="C37" s="319">
        <v>15806.4</v>
      </c>
      <c r="D37" s="90"/>
      <c r="E37" s="3">
        <v>82</v>
      </c>
      <c r="F37" s="516" t="s">
        <v>188</v>
      </c>
      <c r="G37" s="319">
        <v>6316.27</v>
      </c>
      <c r="J37" s="268"/>
      <c r="K37" s="13"/>
    </row>
    <row r="38" spans="1:11" ht="14.25" customHeight="1">
      <c r="A38" s="3">
        <v>36</v>
      </c>
      <c r="B38" s="516" t="s">
        <v>168</v>
      </c>
      <c r="C38" s="319">
        <v>15770.78</v>
      </c>
      <c r="D38" s="90"/>
      <c r="E38" s="3">
        <v>83</v>
      </c>
      <c r="F38" s="516" t="s">
        <v>49</v>
      </c>
      <c r="G38" s="319">
        <v>6024.1</v>
      </c>
      <c r="J38" s="268"/>
      <c r="K38" s="13"/>
    </row>
    <row r="39" spans="1:11" ht="14.25" customHeight="1">
      <c r="A39" s="3">
        <v>37</v>
      </c>
      <c r="B39" s="516" t="s">
        <v>135</v>
      </c>
      <c r="C39" s="319">
        <v>15585.36</v>
      </c>
      <c r="D39" s="90"/>
      <c r="E39" s="3">
        <v>84</v>
      </c>
      <c r="F39" s="516" t="s">
        <v>75</v>
      </c>
      <c r="G39" s="319">
        <v>5887.35</v>
      </c>
      <c r="J39" s="268"/>
      <c r="K39" s="13"/>
    </row>
    <row r="40" spans="1:11" ht="14.25" customHeight="1">
      <c r="A40" s="3">
        <v>38</v>
      </c>
      <c r="B40" s="516" t="s">
        <v>117</v>
      </c>
      <c r="C40" s="319">
        <v>15383.63</v>
      </c>
      <c r="D40" s="90"/>
      <c r="E40" s="3">
        <v>85</v>
      </c>
      <c r="F40" s="516" t="s">
        <v>130</v>
      </c>
      <c r="G40" s="319">
        <v>5858.97</v>
      </c>
      <c r="J40" s="268"/>
      <c r="K40" s="13"/>
    </row>
    <row r="41" spans="1:11" ht="14.25" customHeight="1">
      <c r="A41" s="3">
        <v>39</v>
      </c>
      <c r="B41" s="516" t="s">
        <v>235</v>
      </c>
      <c r="C41" s="319">
        <v>15244.18</v>
      </c>
      <c r="D41" s="90"/>
      <c r="E41" s="3">
        <v>86</v>
      </c>
      <c r="F41" s="516" t="s">
        <v>154</v>
      </c>
      <c r="G41" s="319">
        <v>5024.3999999999996</v>
      </c>
      <c r="J41" s="268"/>
      <c r="K41" s="13"/>
    </row>
    <row r="42" spans="1:11" ht="14.25" customHeight="1">
      <c r="A42" s="3">
        <v>40</v>
      </c>
      <c r="B42" s="516" t="s">
        <v>313</v>
      </c>
      <c r="C42" s="319">
        <v>15225.34</v>
      </c>
      <c r="D42" s="90"/>
      <c r="E42" s="3">
        <v>87</v>
      </c>
      <c r="F42" s="516" t="s">
        <v>63</v>
      </c>
      <c r="G42" s="319">
        <v>4950.13</v>
      </c>
      <c r="J42" s="268"/>
      <c r="K42" s="13"/>
    </row>
    <row r="43" spans="1:11" ht="14.25" customHeight="1">
      <c r="A43" s="3">
        <v>41</v>
      </c>
      <c r="B43" s="516" t="s">
        <v>319</v>
      </c>
      <c r="C43" s="319">
        <v>15149.74</v>
      </c>
      <c r="D43" s="90"/>
      <c r="E43" s="3">
        <v>88</v>
      </c>
      <c r="F43" s="516" t="s">
        <v>209</v>
      </c>
      <c r="G43" s="319">
        <v>3983.11</v>
      </c>
      <c r="J43" s="268"/>
      <c r="K43" s="13"/>
    </row>
    <row r="44" spans="1:11" ht="14.25" customHeight="1">
      <c r="A44" s="3">
        <v>42</v>
      </c>
      <c r="B44" s="516" t="s">
        <v>88</v>
      </c>
      <c r="C44" s="319">
        <v>14974.62</v>
      </c>
      <c r="D44" s="90"/>
      <c r="E44" s="3">
        <v>89</v>
      </c>
      <c r="F44" s="516" t="s">
        <v>166</v>
      </c>
      <c r="G44" s="319">
        <v>3882.89</v>
      </c>
      <c r="J44" s="268"/>
      <c r="K44" s="13"/>
    </row>
    <row r="45" spans="1:11" ht="14.25" customHeight="1">
      <c r="A45" s="3">
        <v>43</v>
      </c>
      <c r="B45" s="516" t="s">
        <v>37</v>
      </c>
      <c r="C45" s="319">
        <v>14831.92</v>
      </c>
      <c r="D45" s="90"/>
      <c r="E45" s="3">
        <v>90</v>
      </c>
      <c r="F45" s="516" t="s">
        <v>43</v>
      </c>
      <c r="G45" s="319">
        <v>3476.05</v>
      </c>
      <c r="J45" s="268"/>
      <c r="K45" s="13"/>
    </row>
    <row r="46" spans="1:11" ht="14.25" customHeight="1">
      <c r="A46" s="3">
        <v>44</v>
      </c>
      <c r="B46" s="516" t="s">
        <v>131</v>
      </c>
      <c r="C46" s="319">
        <v>14452.16</v>
      </c>
      <c r="D46" s="90"/>
      <c r="E46" s="3"/>
      <c r="G46" s="284"/>
      <c r="J46" s="268"/>
      <c r="K46" s="13"/>
    </row>
    <row r="47" spans="1:11" ht="14.25" customHeight="1">
      <c r="A47" s="3">
        <v>45</v>
      </c>
      <c r="B47" s="516" t="s">
        <v>56</v>
      </c>
      <c r="C47" s="319">
        <v>14002.68</v>
      </c>
      <c r="D47" s="90"/>
      <c r="E47" s="3"/>
      <c r="G47" s="284"/>
      <c r="J47" s="268"/>
      <c r="K47" s="13"/>
    </row>
    <row r="48" spans="1:11" ht="14.25" customHeight="1">
      <c r="A48" s="3">
        <v>46</v>
      </c>
      <c r="B48" s="516" t="s">
        <v>60</v>
      </c>
      <c r="C48" s="319">
        <v>13031.32</v>
      </c>
      <c r="D48" s="90"/>
      <c r="E48" s="3"/>
      <c r="F48" s="8" t="s">
        <v>11</v>
      </c>
      <c r="G48" s="481">
        <f>MEDIAN(G3:G45,C3:C49)</f>
        <v>13517</v>
      </c>
      <c r="J48" s="268"/>
      <c r="K48" s="13"/>
    </row>
    <row r="49" spans="1:11" ht="14.25" customHeight="1">
      <c r="A49" s="3">
        <v>47</v>
      </c>
      <c r="B49" s="516" t="s">
        <v>187</v>
      </c>
      <c r="C49" s="319">
        <v>12714.5</v>
      </c>
      <c r="D49" s="90"/>
      <c r="E49" s="3"/>
      <c r="F49" s="8" t="s">
        <v>10</v>
      </c>
      <c r="G49" s="75">
        <f>AVERAGE(G3:G45,C3:C49)</f>
        <v>13830.214777777775</v>
      </c>
      <c r="J49" s="268"/>
      <c r="K49" s="13"/>
    </row>
    <row r="50" spans="1:11" ht="14.25" customHeight="1">
      <c r="A50" s="3"/>
      <c r="E50" s="3"/>
      <c r="F50" s="126"/>
      <c r="G50" s="323"/>
      <c r="J50" s="268"/>
      <c r="K50" s="13"/>
    </row>
    <row r="51" spans="1:11" ht="14.25" customHeight="1">
      <c r="A51" s="3"/>
      <c r="E51" s="3"/>
      <c r="F51" s="3"/>
      <c r="J51" s="268"/>
      <c r="K51" s="13"/>
    </row>
    <row r="52" spans="1:11" ht="14.25" customHeight="1">
      <c r="A52" s="3"/>
      <c r="J52" s="268"/>
      <c r="K52" s="13"/>
    </row>
    <row r="53" spans="1:11" ht="14.25" customHeight="1">
      <c r="A53" s="3"/>
      <c r="J53" s="268"/>
      <c r="K53" s="13"/>
    </row>
    <row r="54" spans="1:11" ht="14.25" customHeight="1">
      <c r="A54" s="3"/>
      <c r="G54" s="115"/>
      <c r="J54" s="268"/>
      <c r="K54" s="13"/>
    </row>
    <row r="55" spans="1:11" ht="14.25" customHeight="1">
      <c r="A55" s="3"/>
      <c r="G55" s="115"/>
      <c r="J55" s="268"/>
      <c r="K55" s="13"/>
    </row>
    <row r="56" spans="1:11" ht="14.25" customHeight="1">
      <c r="J56" s="268"/>
      <c r="K56" s="13"/>
    </row>
    <row r="57" spans="1:11" ht="14.25" customHeight="1">
      <c r="A57" s="9"/>
      <c r="J57" s="268"/>
      <c r="K57" s="13"/>
    </row>
    <row r="58" spans="1:11" ht="14.25" customHeight="1">
      <c r="J58" s="268"/>
      <c r="K58" s="13"/>
    </row>
    <row r="59" spans="1:11" ht="14.25" customHeight="1">
      <c r="J59" s="268"/>
      <c r="K59" s="13"/>
    </row>
    <row r="60" spans="1:11" ht="14.25" customHeight="1">
      <c r="J60" s="268"/>
      <c r="K60" s="13"/>
    </row>
    <row r="61" spans="1:11" ht="14.25" customHeight="1">
      <c r="J61" s="268"/>
      <c r="K61" s="13"/>
    </row>
    <row r="62" spans="1:11" ht="14.25" customHeight="1">
      <c r="J62" s="268"/>
      <c r="K62" s="13"/>
    </row>
    <row r="63" spans="1:11" ht="14.25" customHeight="1">
      <c r="J63" s="268"/>
      <c r="K63" s="13"/>
    </row>
    <row r="64" spans="1:11" ht="14.25" customHeight="1">
      <c r="J64" s="268"/>
      <c r="K64" s="13"/>
    </row>
    <row r="65" spans="10:11" ht="14.25" customHeight="1">
      <c r="J65" s="268"/>
      <c r="K65" s="13"/>
    </row>
    <row r="66" spans="10:11" ht="14.25" customHeight="1">
      <c r="J66" s="268"/>
      <c r="K66" s="13"/>
    </row>
    <row r="67" spans="10:11" ht="14.25" customHeight="1">
      <c r="J67" s="268"/>
      <c r="K67" s="13"/>
    </row>
    <row r="68" spans="10:11" ht="14.25" customHeight="1">
      <c r="J68" s="268"/>
      <c r="K68" s="13"/>
    </row>
    <row r="69" spans="10:11" ht="14.25" customHeight="1">
      <c r="J69" s="268"/>
      <c r="K69" s="13"/>
    </row>
    <row r="70" spans="10:11" ht="14.25" customHeight="1">
      <c r="J70" s="268"/>
      <c r="K70" s="13"/>
    </row>
    <row r="71" spans="10:11" ht="14.25" customHeight="1">
      <c r="J71" s="268"/>
      <c r="K71" s="13"/>
    </row>
    <row r="72" spans="10:11" ht="14.25" customHeight="1">
      <c r="J72" s="268"/>
      <c r="K72" s="13"/>
    </row>
    <row r="73" spans="10:11" ht="14.25" customHeight="1">
      <c r="J73" s="268"/>
      <c r="K73" s="13"/>
    </row>
    <row r="74" spans="10:11" ht="14.25" customHeight="1">
      <c r="J74" s="268"/>
      <c r="K74" s="13"/>
    </row>
    <row r="75" spans="10:11" ht="14.25" customHeight="1">
      <c r="J75" s="268"/>
      <c r="K75" s="13"/>
    </row>
    <row r="76" spans="10:11" ht="14.25" customHeight="1">
      <c r="J76" s="268"/>
      <c r="K76" s="13"/>
    </row>
    <row r="77" spans="10:11" ht="14.25" customHeight="1">
      <c r="J77" s="268"/>
      <c r="K77" s="13"/>
    </row>
    <row r="78" spans="10:11" ht="14.25" customHeight="1">
      <c r="J78" s="268"/>
      <c r="K78" s="13"/>
    </row>
    <row r="79" spans="10:11" ht="14.25" customHeight="1">
      <c r="J79" s="268"/>
      <c r="K79" s="13"/>
    </row>
    <row r="80" spans="10:11" ht="14.25" customHeight="1">
      <c r="J80" s="268"/>
      <c r="K80" s="13"/>
    </row>
    <row r="81" spans="9:11" ht="14.25" customHeight="1">
      <c r="J81" s="268"/>
      <c r="K81" s="13"/>
    </row>
    <row r="82" spans="9:11" ht="14.25" customHeight="1">
      <c r="J82" s="268"/>
      <c r="K82" s="13"/>
    </row>
    <row r="83" spans="9:11" ht="14.25" customHeight="1">
      <c r="J83" s="268"/>
      <c r="K83" s="13"/>
    </row>
    <row r="84" spans="9:11" ht="14.25" customHeight="1">
      <c r="J84" s="268"/>
      <c r="K84" s="13"/>
    </row>
    <row r="85" spans="9:11" ht="14.25" customHeight="1">
      <c r="J85" s="268"/>
      <c r="K85" s="13"/>
    </row>
    <row r="86" spans="9:11" ht="14.25" customHeight="1">
      <c r="J86" s="268"/>
      <c r="K86" s="13"/>
    </row>
    <row r="87" spans="9:11" ht="14.25" customHeight="1">
      <c r="J87" s="268"/>
      <c r="K87" s="13"/>
    </row>
    <row r="88" spans="9:11" ht="14.25" customHeight="1">
      <c r="J88" s="268"/>
      <c r="K88" s="13"/>
    </row>
    <row r="89" spans="9:11" ht="14.25" customHeight="1">
      <c r="J89" s="268"/>
      <c r="K89" s="13"/>
    </row>
    <row r="90" spans="9:11" ht="14.25" customHeight="1">
      <c r="J90" s="268"/>
      <c r="K90" s="13"/>
    </row>
    <row r="91" spans="9:11" ht="14.25" customHeight="1">
      <c r="J91" s="268"/>
      <c r="K91" s="13"/>
    </row>
    <row r="92" spans="9:11" ht="14.25" customHeight="1">
      <c r="J92" s="268"/>
      <c r="K92" s="13"/>
    </row>
    <row r="93" spans="9:11" ht="14.25" customHeight="1">
      <c r="I93"/>
      <c r="J93" s="268"/>
      <c r="K93" s="13"/>
    </row>
    <row r="94" spans="9:11" ht="14.25" customHeight="1">
      <c r="I94"/>
      <c r="J94" s="268"/>
      <c r="K94" s="13"/>
    </row>
    <row r="95" spans="9:11" ht="14.25" customHeight="1">
      <c r="I95"/>
      <c r="J95" s="268"/>
      <c r="K95" s="13"/>
    </row>
    <row r="96" spans="9:11" ht="14.25" customHeight="1">
      <c r="I96"/>
      <c r="J96" s="268"/>
      <c r="K96" s="13"/>
    </row>
    <row r="97" spans="9:11" ht="14.25" customHeight="1">
      <c r="I97"/>
      <c r="J97" s="268"/>
      <c r="K97" s="13"/>
    </row>
    <row r="98" spans="9:11" ht="14.25" customHeight="1">
      <c r="I98"/>
      <c r="J98" s="268"/>
      <c r="K98" s="13"/>
    </row>
    <row r="99" spans="9:11" ht="14.25" customHeight="1">
      <c r="I99"/>
      <c r="J99" s="268"/>
      <c r="K99" s="13"/>
    </row>
    <row r="100" spans="9:11" ht="14.25" customHeight="1">
      <c r="I100"/>
      <c r="J100" s="268"/>
      <c r="K100" s="13"/>
    </row>
    <row r="101" spans="9:11" ht="14.25" customHeight="1">
      <c r="I101"/>
      <c r="J101" s="268"/>
      <c r="K101" s="13"/>
    </row>
    <row r="102" spans="9:11" ht="14.25" customHeight="1">
      <c r="I102"/>
      <c r="J102" s="268"/>
      <c r="K102" s="13"/>
    </row>
    <row r="103" spans="9:11" ht="14.25" customHeight="1">
      <c r="I103"/>
      <c r="J103" s="268"/>
      <c r="K103" s="13"/>
    </row>
    <row r="104" spans="9:11" ht="14.25" customHeight="1">
      <c r="I104" s="286"/>
      <c r="J104" s="268"/>
      <c r="K104" s="13"/>
    </row>
    <row r="105" spans="9:11" ht="14.25" customHeight="1">
      <c r="I105" s="12"/>
      <c r="J105" s="268"/>
      <c r="K105" s="13"/>
    </row>
  </sheetData>
  <sortState xmlns:xlrd2="http://schemas.microsoft.com/office/spreadsheetml/2017/richdata2" ref="H3:I92">
    <sortCondition descending="1" ref="I3:I92"/>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2"/>
  <dimension ref="A1:I130"/>
  <sheetViews>
    <sheetView zoomScaleNormal="100" workbookViewId="0">
      <selection activeCell="H1" sqref="H1"/>
    </sheetView>
  </sheetViews>
  <sheetFormatPr defaultColWidth="8.85546875" defaultRowHeight="14.25" customHeight="1"/>
  <cols>
    <col min="1" max="1" width="6.140625" customWidth="1"/>
    <col min="2" max="2" width="19.42578125" customWidth="1"/>
    <col min="3" max="4" width="8.5703125" style="77" customWidth="1"/>
    <col min="5" max="5" width="10.140625" style="70" customWidth="1"/>
    <col min="6" max="6" width="24.7109375" customWidth="1"/>
    <col min="7" max="7" width="8.140625" bestFit="1" customWidth="1"/>
    <col min="8" max="8" width="25.28515625" bestFit="1" customWidth="1"/>
    <col min="9" max="9" width="9.85546875" style="13" customWidth="1"/>
  </cols>
  <sheetData>
    <row r="1" spans="1:9" ht="16.5" customHeight="1">
      <c r="A1" s="61"/>
      <c r="B1" s="10" t="s">
        <v>543</v>
      </c>
    </row>
    <row r="2" spans="1:9" ht="14.25" customHeight="1">
      <c r="A2" s="50"/>
      <c r="B2" s="4" t="s">
        <v>544</v>
      </c>
    </row>
    <row r="3" spans="1:9" ht="14.25" customHeight="1">
      <c r="A3" s="50"/>
      <c r="B3" s="4"/>
      <c r="H3" s="516"/>
      <c r="I3" s="517"/>
    </row>
    <row r="4" spans="1:9" ht="14.25" customHeight="1">
      <c r="A4" s="3">
        <v>1</v>
      </c>
      <c r="B4" s="516" t="s">
        <v>57</v>
      </c>
      <c r="C4" s="319">
        <v>100</v>
      </c>
      <c r="D4" s="90"/>
      <c r="E4" s="3">
        <v>48</v>
      </c>
      <c r="F4" s="516" t="s">
        <v>65</v>
      </c>
      <c r="G4" s="319">
        <v>15.75</v>
      </c>
    </row>
    <row r="5" spans="1:9" ht="14.25" customHeight="1">
      <c r="A5" s="3">
        <v>2</v>
      </c>
      <c r="B5" s="516" t="s">
        <v>59</v>
      </c>
      <c r="C5" s="319">
        <v>81.52</v>
      </c>
      <c r="D5" s="90"/>
      <c r="E5" s="3">
        <v>49</v>
      </c>
      <c r="F5" s="516" t="s">
        <v>135</v>
      </c>
      <c r="G5" s="319">
        <v>14.14</v>
      </c>
    </row>
    <row r="6" spans="1:9" ht="14.25" customHeight="1">
      <c r="A6" s="3">
        <v>3</v>
      </c>
      <c r="B6" s="516" t="s">
        <v>320</v>
      </c>
      <c r="C6" s="319">
        <v>80.650000000000006</v>
      </c>
      <c r="D6" s="90"/>
      <c r="E6" s="3">
        <v>50</v>
      </c>
      <c r="F6" s="516" t="s">
        <v>230</v>
      </c>
      <c r="G6" s="319">
        <v>13.8</v>
      </c>
    </row>
    <row r="7" spans="1:9" ht="14.25" customHeight="1">
      <c r="A7" s="3">
        <v>4</v>
      </c>
      <c r="B7" s="516" t="s">
        <v>127</v>
      </c>
      <c r="C7" s="319">
        <v>77.7</v>
      </c>
      <c r="D7" s="90"/>
      <c r="E7" s="3">
        <v>51</v>
      </c>
      <c r="F7" s="516" t="s">
        <v>60</v>
      </c>
      <c r="G7" s="319">
        <v>13.6</v>
      </c>
    </row>
    <row r="8" spans="1:9" ht="14.25" customHeight="1">
      <c r="A8" s="3">
        <v>5</v>
      </c>
      <c r="B8" s="516" t="s">
        <v>229</v>
      </c>
      <c r="C8" s="319">
        <v>76.72</v>
      </c>
      <c r="D8" s="90"/>
      <c r="E8" s="3">
        <v>52</v>
      </c>
      <c r="F8" s="516" t="s">
        <v>148</v>
      </c>
      <c r="G8" s="319">
        <v>13.2</v>
      </c>
    </row>
    <row r="9" spans="1:9" ht="14.25" customHeight="1">
      <c r="A9" s="3">
        <v>6</v>
      </c>
      <c r="B9" s="516" t="s">
        <v>125</v>
      </c>
      <c r="C9" s="319">
        <v>71.84</v>
      </c>
      <c r="D9" s="90"/>
      <c r="E9" s="3">
        <v>53</v>
      </c>
      <c r="F9" s="516" t="s">
        <v>168</v>
      </c>
      <c r="G9" s="319">
        <v>12.97</v>
      </c>
    </row>
    <row r="10" spans="1:9" ht="14.25" customHeight="1">
      <c r="A10" s="3">
        <v>7</v>
      </c>
      <c r="B10" s="516" t="s">
        <v>131</v>
      </c>
      <c r="C10" s="319">
        <v>68.62</v>
      </c>
      <c r="D10" s="90"/>
      <c r="E10" s="3">
        <v>54</v>
      </c>
      <c r="F10" s="516" t="s">
        <v>81</v>
      </c>
      <c r="G10" s="319">
        <v>12.29</v>
      </c>
    </row>
    <row r="11" spans="1:9" ht="14.25" customHeight="1">
      <c r="A11" s="3">
        <v>8</v>
      </c>
      <c r="B11" s="516" t="s">
        <v>187</v>
      </c>
      <c r="C11" s="319">
        <v>67.099999999999994</v>
      </c>
      <c r="D11" s="90"/>
      <c r="E11" s="3">
        <v>55</v>
      </c>
      <c r="F11" s="516" t="s">
        <v>74</v>
      </c>
      <c r="G11" s="319">
        <v>11.95</v>
      </c>
    </row>
    <row r="12" spans="1:9" ht="14.25" customHeight="1">
      <c r="A12" s="3">
        <v>9</v>
      </c>
      <c r="B12" s="516" t="s">
        <v>170</v>
      </c>
      <c r="C12" s="319">
        <v>64.16</v>
      </c>
      <c r="D12" s="90"/>
      <c r="E12" s="3">
        <v>56</v>
      </c>
      <c r="F12" s="516" t="s">
        <v>209</v>
      </c>
      <c r="G12" s="319">
        <v>11.9</v>
      </c>
    </row>
    <row r="13" spans="1:9" ht="14.25" customHeight="1">
      <c r="A13" s="3">
        <v>10</v>
      </c>
      <c r="B13" s="516" t="s">
        <v>70</v>
      </c>
      <c r="C13" s="319">
        <v>63.05</v>
      </c>
      <c r="D13" s="90"/>
      <c r="E13" s="3">
        <v>57</v>
      </c>
      <c r="F13" s="516" t="s">
        <v>32</v>
      </c>
      <c r="G13" s="319">
        <v>11.52</v>
      </c>
    </row>
    <row r="14" spans="1:9" ht="14.25" customHeight="1">
      <c r="A14" s="3">
        <v>11</v>
      </c>
      <c r="B14" s="516" t="s">
        <v>318</v>
      </c>
      <c r="C14" s="319">
        <v>62.69</v>
      </c>
      <c r="D14" s="90"/>
      <c r="E14" s="3">
        <v>58</v>
      </c>
      <c r="F14" s="516" t="s">
        <v>29</v>
      </c>
      <c r="G14" s="319">
        <v>11.45</v>
      </c>
    </row>
    <row r="15" spans="1:9" ht="14.25" customHeight="1">
      <c r="A15" s="3">
        <v>12</v>
      </c>
      <c r="B15" s="516" t="s">
        <v>105</v>
      </c>
      <c r="C15" s="319">
        <v>61.9</v>
      </c>
      <c r="D15" s="90"/>
      <c r="E15" s="3">
        <v>59</v>
      </c>
      <c r="F15" s="516" t="s">
        <v>188</v>
      </c>
      <c r="G15" s="319">
        <v>11</v>
      </c>
    </row>
    <row r="16" spans="1:9" ht="14.25" customHeight="1">
      <c r="A16" s="3">
        <v>13</v>
      </c>
      <c r="B16" s="516" t="s">
        <v>149</v>
      </c>
      <c r="C16" s="319">
        <v>61.11</v>
      </c>
      <c r="D16" s="90"/>
      <c r="E16" s="3">
        <v>60</v>
      </c>
      <c r="F16" s="516" t="s">
        <v>99</v>
      </c>
      <c r="G16" s="319">
        <v>10.57</v>
      </c>
    </row>
    <row r="17" spans="1:7" ht="14.25" customHeight="1">
      <c r="A17" s="3">
        <v>14</v>
      </c>
      <c r="B17" s="516" t="s">
        <v>37</v>
      </c>
      <c r="C17" s="319">
        <v>60.5</v>
      </c>
      <c r="D17" s="90"/>
      <c r="E17" s="3">
        <v>61</v>
      </c>
      <c r="F17" s="516" t="s">
        <v>185</v>
      </c>
      <c r="G17" s="319">
        <v>10.25</v>
      </c>
    </row>
    <row r="18" spans="1:7" ht="14.25" customHeight="1">
      <c r="A18" s="3">
        <v>15</v>
      </c>
      <c r="B18" s="516" t="s">
        <v>78</v>
      </c>
      <c r="C18" s="319">
        <v>58.28</v>
      </c>
      <c r="D18" s="90"/>
      <c r="E18" s="3">
        <v>62</v>
      </c>
      <c r="F18" s="516" t="s">
        <v>144</v>
      </c>
      <c r="G18" s="319">
        <v>9.8800000000000008</v>
      </c>
    </row>
    <row r="19" spans="1:7" ht="14.25" customHeight="1">
      <c r="A19" s="3">
        <v>16</v>
      </c>
      <c r="B19" s="516" t="s">
        <v>75</v>
      </c>
      <c r="C19" s="319">
        <v>54.4</v>
      </c>
      <c r="D19" s="90"/>
      <c r="E19" s="3">
        <v>63</v>
      </c>
      <c r="F19" s="516" t="s">
        <v>146</v>
      </c>
      <c r="G19" s="319">
        <v>8.65</v>
      </c>
    </row>
    <row r="20" spans="1:7" ht="14.25" customHeight="1">
      <c r="A20" s="3">
        <v>17</v>
      </c>
      <c r="B20" s="516" t="s">
        <v>54</v>
      </c>
      <c r="C20" s="319">
        <v>51.5</v>
      </c>
      <c r="D20" s="90"/>
      <c r="E20" s="3">
        <v>64</v>
      </c>
      <c r="F20" s="516" t="s">
        <v>109</v>
      </c>
      <c r="G20" s="319">
        <v>8.6</v>
      </c>
    </row>
    <row r="21" spans="1:7" ht="14.25" customHeight="1">
      <c r="A21" s="3">
        <v>18</v>
      </c>
      <c r="B21" s="516" t="s">
        <v>110</v>
      </c>
      <c r="C21" s="319">
        <v>49.71</v>
      </c>
      <c r="D21" s="90"/>
      <c r="E21" s="3">
        <v>65</v>
      </c>
      <c r="F21" s="516" t="s">
        <v>100</v>
      </c>
      <c r="G21" s="319">
        <v>7.85</v>
      </c>
    </row>
    <row r="22" spans="1:7" ht="14.25" customHeight="1">
      <c r="A22" s="3">
        <v>19</v>
      </c>
      <c r="B22" s="516" t="s">
        <v>141</v>
      </c>
      <c r="C22" s="319">
        <v>49.69</v>
      </c>
      <c r="D22" s="90"/>
      <c r="E22" s="3">
        <v>66</v>
      </c>
      <c r="F22" s="516" t="s">
        <v>115</v>
      </c>
      <c r="G22" s="319">
        <v>7.59</v>
      </c>
    </row>
    <row r="23" spans="1:7" ht="14.25" customHeight="1">
      <c r="A23" s="3">
        <v>20</v>
      </c>
      <c r="B23" s="516" t="s">
        <v>132</v>
      </c>
      <c r="C23" s="319">
        <v>45.13</v>
      </c>
      <c r="D23" s="90"/>
      <c r="E23" s="3">
        <v>67</v>
      </c>
      <c r="F23" s="516" t="s">
        <v>227</v>
      </c>
      <c r="G23" s="319">
        <v>7.4</v>
      </c>
    </row>
    <row r="24" spans="1:7" ht="14.25" customHeight="1">
      <c r="A24" s="3">
        <v>21</v>
      </c>
      <c r="B24" s="516" t="s">
        <v>139</v>
      </c>
      <c r="C24" s="319">
        <v>43.58</v>
      </c>
      <c r="D24" s="90"/>
      <c r="E24" s="3">
        <v>68</v>
      </c>
      <c r="F24" s="516" t="s">
        <v>97</v>
      </c>
      <c r="G24" s="319">
        <v>7.2</v>
      </c>
    </row>
    <row r="25" spans="1:7" ht="14.25" customHeight="1">
      <c r="A25" s="3">
        <v>22</v>
      </c>
      <c r="B25" s="516" t="s">
        <v>92</v>
      </c>
      <c r="C25" s="319">
        <v>43.27</v>
      </c>
      <c r="D25" s="90"/>
      <c r="E25" s="3">
        <v>69</v>
      </c>
      <c r="F25" s="516" t="s">
        <v>47</v>
      </c>
      <c r="G25" s="319">
        <v>7</v>
      </c>
    </row>
    <row r="26" spans="1:7" ht="14.25" customHeight="1">
      <c r="A26" s="3">
        <v>23</v>
      </c>
      <c r="B26" s="516" t="s">
        <v>31</v>
      </c>
      <c r="C26" s="319">
        <v>43.13</v>
      </c>
      <c r="D26" s="90"/>
      <c r="E26" s="3">
        <v>70</v>
      </c>
      <c r="F26" s="516" t="s">
        <v>130</v>
      </c>
      <c r="G26" s="319">
        <v>6.8</v>
      </c>
    </row>
    <row r="27" spans="1:7" ht="14.25" customHeight="1">
      <c r="A27" s="3">
        <v>24</v>
      </c>
      <c r="B27" s="516" t="s">
        <v>223</v>
      </c>
      <c r="C27" s="319">
        <v>39.86</v>
      </c>
      <c r="D27" s="90"/>
      <c r="E27" s="3">
        <v>71</v>
      </c>
      <c r="F27" s="516" t="s">
        <v>91</v>
      </c>
      <c r="G27" s="319">
        <v>6.67</v>
      </c>
    </row>
    <row r="28" spans="1:7" ht="14.25" customHeight="1">
      <c r="A28" s="3">
        <v>25</v>
      </c>
      <c r="B28" s="516" t="s">
        <v>222</v>
      </c>
      <c r="C28" s="319">
        <v>39.5</v>
      </c>
      <c r="D28" s="90"/>
      <c r="E28" s="3">
        <v>72</v>
      </c>
      <c r="F28" s="516" t="s">
        <v>321</v>
      </c>
      <c r="G28" s="319">
        <v>6.2</v>
      </c>
    </row>
    <row r="29" spans="1:7" ht="14.25" customHeight="1">
      <c r="A29" s="3">
        <v>26</v>
      </c>
      <c r="B29" s="516" t="s">
        <v>167</v>
      </c>
      <c r="C29" s="319">
        <v>39.36</v>
      </c>
      <c r="D29" s="90"/>
      <c r="E29" s="3">
        <v>73</v>
      </c>
      <c r="F29" s="516" t="s">
        <v>234</v>
      </c>
      <c r="G29" s="319">
        <v>5.01</v>
      </c>
    </row>
    <row r="30" spans="1:7" ht="14.25" customHeight="1">
      <c r="A30" s="3">
        <v>27</v>
      </c>
      <c r="B30" s="516" t="s">
        <v>171</v>
      </c>
      <c r="C30" s="319">
        <v>35.92</v>
      </c>
      <c r="D30" s="90"/>
      <c r="E30" s="3">
        <v>74</v>
      </c>
      <c r="F30" s="516" t="s">
        <v>80</v>
      </c>
      <c r="G30" s="319">
        <v>5</v>
      </c>
    </row>
    <row r="31" spans="1:7" ht="14.25" customHeight="1">
      <c r="A31" s="3">
        <v>28</v>
      </c>
      <c r="B31" s="516" t="s">
        <v>164</v>
      </c>
      <c r="C31" s="319">
        <v>29.93</v>
      </c>
      <c r="D31" s="90"/>
      <c r="E31" s="3">
        <v>75</v>
      </c>
      <c r="F31" s="516" t="s">
        <v>154</v>
      </c>
      <c r="G31" s="319">
        <v>4.55</v>
      </c>
    </row>
    <row r="32" spans="1:7" ht="14.25" customHeight="1">
      <c r="A32" s="3">
        <v>29</v>
      </c>
      <c r="B32" s="516" t="s">
        <v>126</v>
      </c>
      <c r="C32" s="319">
        <v>29.88</v>
      </c>
      <c r="D32" s="90"/>
      <c r="E32" s="3">
        <v>76</v>
      </c>
      <c r="F32" s="516" t="s">
        <v>166</v>
      </c>
      <c r="G32" s="319">
        <v>4.5</v>
      </c>
    </row>
    <row r="33" spans="1:7" ht="14.25" customHeight="1">
      <c r="A33" s="3">
        <v>30</v>
      </c>
      <c r="B33" s="516" t="s">
        <v>56</v>
      </c>
      <c r="C33" s="319">
        <v>29.48</v>
      </c>
      <c r="D33" s="90"/>
      <c r="E33" s="3">
        <v>77</v>
      </c>
      <c r="F33" s="516" t="s">
        <v>172</v>
      </c>
      <c r="G33" s="319">
        <v>4.18</v>
      </c>
    </row>
    <row r="34" spans="1:7" ht="14.25" customHeight="1">
      <c r="A34" s="3">
        <v>31</v>
      </c>
      <c r="B34" s="516" t="s">
        <v>225</v>
      </c>
      <c r="C34" s="319">
        <v>28.43</v>
      </c>
      <c r="D34" s="90"/>
      <c r="E34" s="3">
        <v>78</v>
      </c>
      <c r="F34" s="516" t="s">
        <v>315</v>
      </c>
      <c r="G34" s="319">
        <v>4.12</v>
      </c>
    </row>
    <row r="35" spans="1:7" ht="14.25" customHeight="1">
      <c r="A35" s="3">
        <v>32</v>
      </c>
      <c r="B35" s="516" t="s">
        <v>317</v>
      </c>
      <c r="C35" s="319">
        <v>26.29</v>
      </c>
      <c r="D35" s="90"/>
      <c r="E35" s="3">
        <v>79</v>
      </c>
      <c r="F35" s="516" t="s">
        <v>107</v>
      </c>
      <c r="G35" s="319">
        <v>3.93</v>
      </c>
    </row>
    <row r="36" spans="1:7" ht="14.25" customHeight="1">
      <c r="A36" s="3">
        <v>33</v>
      </c>
      <c r="B36" s="516" t="s">
        <v>52</v>
      </c>
      <c r="C36" s="319">
        <v>24.8</v>
      </c>
      <c r="D36" s="90"/>
      <c r="E36" s="3">
        <v>80</v>
      </c>
      <c r="F36" s="516" t="s">
        <v>63</v>
      </c>
      <c r="G36" s="319">
        <v>3.83</v>
      </c>
    </row>
    <row r="37" spans="1:7" ht="14.25" customHeight="1">
      <c r="A37" s="3">
        <v>34</v>
      </c>
      <c r="B37" s="516" t="s">
        <v>226</v>
      </c>
      <c r="C37" s="319">
        <v>24.6</v>
      </c>
      <c r="D37" s="90"/>
      <c r="E37" s="3">
        <v>81</v>
      </c>
      <c r="F37" s="516" t="s">
        <v>85</v>
      </c>
      <c r="G37" s="319">
        <v>3.7</v>
      </c>
    </row>
    <row r="38" spans="1:7" ht="14.25" customHeight="1">
      <c r="A38" s="3">
        <v>35</v>
      </c>
      <c r="B38" s="516" t="s">
        <v>143</v>
      </c>
      <c r="C38" s="319">
        <v>24.5</v>
      </c>
      <c r="D38" s="90"/>
      <c r="E38" s="3">
        <v>82</v>
      </c>
      <c r="F38" s="516" t="s">
        <v>316</v>
      </c>
      <c r="G38" s="319">
        <v>3.47</v>
      </c>
    </row>
    <row r="39" spans="1:7" ht="14.25" customHeight="1">
      <c r="A39" s="3">
        <v>36</v>
      </c>
      <c r="B39" s="516" t="s">
        <v>142</v>
      </c>
      <c r="C39" s="319">
        <v>24.34</v>
      </c>
      <c r="D39" s="90"/>
      <c r="E39" s="3">
        <v>83</v>
      </c>
      <c r="F39" s="516" t="s">
        <v>36</v>
      </c>
      <c r="G39" s="319">
        <v>3.08</v>
      </c>
    </row>
    <row r="40" spans="1:7" ht="14.25" customHeight="1">
      <c r="A40" s="3">
        <v>37</v>
      </c>
      <c r="B40" s="516" t="s">
        <v>41</v>
      </c>
      <c r="C40" s="319">
        <v>23</v>
      </c>
      <c r="D40" s="90"/>
      <c r="E40" s="3">
        <v>84</v>
      </c>
      <c r="F40" s="516" t="s">
        <v>157</v>
      </c>
      <c r="G40" s="319">
        <v>2.93</v>
      </c>
    </row>
    <row r="41" spans="1:7" ht="14.25" customHeight="1">
      <c r="A41" s="3">
        <v>38</v>
      </c>
      <c r="B41" s="516" t="s">
        <v>106</v>
      </c>
      <c r="C41" s="319">
        <v>22.54</v>
      </c>
      <c r="D41" s="90"/>
      <c r="E41" s="3">
        <v>85</v>
      </c>
      <c r="F41" s="516" t="s">
        <v>103</v>
      </c>
      <c r="G41" s="319">
        <v>2.63</v>
      </c>
    </row>
    <row r="42" spans="1:7" ht="14.25" customHeight="1">
      <c r="A42" s="3">
        <v>39</v>
      </c>
      <c r="B42" s="516" t="s">
        <v>113</v>
      </c>
      <c r="C42" s="319">
        <v>21.81</v>
      </c>
      <c r="D42" s="90"/>
      <c r="E42" s="3">
        <v>86</v>
      </c>
      <c r="F42" s="516" t="s">
        <v>43</v>
      </c>
      <c r="G42" s="319">
        <v>2.38</v>
      </c>
    </row>
    <row r="43" spans="1:7" ht="14.25" customHeight="1">
      <c r="A43" s="3">
        <v>40</v>
      </c>
      <c r="B43" s="516" t="s">
        <v>313</v>
      </c>
      <c r="C43" s="319">
        <v>21.78</v>
      </c>
      <c r="D43" s="90"/>
      <c r="E43" s="3">
        <v>87</v>
      </c>
      <c r="F43" s="516" t="s">
        <v>128</v>
      </c>
      <c r="G43" s="319">
        <v>1.5</v>
      </c>
    </row>
    <row r="44" spans="1:7" ht="14.25" customHeight="1">
      <c r="A44" s="3">
        <v>41</v>
      </c>
      <c r="B44" s="516" t="s">
        <v>319</v>
      </c>
      <c r="C44" s="319">
        <v>21.27</v>
      </c>
      <c r="D44" s="90"/>
      <c r="E44" s="3">
        <v>88</v>
      </c>
      <c r="F44" s="516" t="s">
        <v>314</v>
      </c>
      <c r="G44" s="319">
        <v>1.1000000000000001</v>
      </c>
    </row>
    <row r="45" spans="1:7" ht="14.25" customHeight="1">
      <c r="A45" s="3">
        <v>42</v>
      </c>
      <c r="B45" s="516" t="s">
        <v>133</v>
      </c>
      <c r="C45" s="319">
        <v>20.9</v>
      </c>
      <c r="D45" s="90"/>
      <c r="E45" s="3">
        <v>89</v>
      </c>
      <c r="F45" s="516" t="s">
        <v>28</v>
      </c>
      <c r="G45" s="319">
        <v>1</v>
      </c>
    </row>
    <row r="46" spans="1:7" ht="14.25" customHeight="1">
      <c r="A46" s="3">
        <v>43</v>
      </c>
      <c r="B46" s="516" t="s">
        <v>217</v>
      </c>
      <c r="C46" s="319">
        <v>19.739999999999998</v>
      </c>
      <c r="D46" s="90"/>
      <c r="E46" s="3">
        <v>90</v>
      </c>
      <c r="F46" s="516" t="s">
        <v>221</v>
      </c>
      <c r="G46" s="319">
        <v>1</v>
      </c>
    </row>
    <row r="47" spans="1:7" ht="14.25" customHeight="1">
      <c r="A47" s="3">
        <v>44</v>
      </c>
      <c r="B47" s="516" t="s">
        <v>117</v>
      </c>
      <c r="C47" s="319">
        <v>18.940000000000001</v>
      </c>
      <c r="D47" s="90"/>
      <c r="E47" s="3"/>
      <c r="G47" s="284"/>
    </row>
    <row r="48" spans="1:7" ht="14.25" customHeight="1">
      <c r="A48" s="3">
        <v>45</v>
      </c>
      <c r="B48" s="516" t="s">
        <v>49</v>
      </c>
      <c r="C48" s="319">
        <v>16.72</v>
      </c>
      <c r="D48" s="90"/>
      <c r="E48" s="3"/>
      <c r="F48" s="8" t="s">
        <v>11</v>
      </c>
      <c r="G48" s="346">
        <f>MEDIAN(G4:G46,C4:C50)</f>
        <v>16.574999999999999</v>
      </c>
    </row>
    <row r="49" spans="1:7" ht="14.25" customHeight="1">
      <c r="A49" s="3">
        <v>46</v>
      </c>
      <c r="B49" s="516" t="s">
        <v>88</v>
      </c>
      <c r="C49" s="319">
        <v>16.43</v>
      </c>
      <c r="D49" s="90"/>
      <c r="E49" s="3"/>
      <c r="F49" s="8" t="s">
        <v>10</v>
      </c>
      <c r="G49" s="346">
        <f>AVERAGE(G4:G46,C4:C50)</f>
        <v>26.31344444444445</v>
      </c>
    </row>
    <row r="50" spans="1:7" ht="14.25" customHeight="1">
      <c r="A50" s="3">
        <v>47</v>
      </c>
      <c r="B50" s="516" t="s">
        <v>235</v>
      </c>
      <c r="C50" s="319">
        <v>15.8</v>
      </c>
      <c r="D50" s="90"/>
      <c r="E50" s="3"/>
      <c r="F50" s="8" t="s">
        <v>237</v>
      </c>
      <c r="G50" s="62">
        <f>SUM(G4:G46,C4:C50)</f>
        <v>2368.2100000000005</v>
      </c>
    </row>
    <row r="51" spans="1:7" ht="14.25" customHeight="1">
      <c r="A51" s="3"/>
      <c r="D51" s="94"/>
      <c r="E51" s="3"/>
      <c r="F51" s="48"/>
      <c r="G51" s="323"/>
    </row>
    <row r="52" spans="1:7" ht="14.25" customHeight="1">
      <c r="A52" s="3"/>
      <c r="B52" s="3"/>
      <c r="D52" s="94"/>
      <c r="E52" s="3"/>
      <c r="F52" s="3"/>
      <c r="G52" s="13"/>
    </row>
    <row r="53" spans="1:7" ht="14.25" customHeight="1">
      <c r="A53" s="3"/>
      <c r="B53" s="3"/>
      <c r="D53" s="94"/>
    </row>
    <row r="54" spans="1:7" ht="14.25" customHeight="1">
      <c r="A54" s="3"/>
      <c r="D54" s="94"/>
      <c r="G54" s="115"/>
    </row>
    <row r="55" spans="1:7" ht="14.25" customHeight="1">
      <c r="A55" s="3"/>
      <c r="D55" s="94"/>
      <c r="G55" s="115"/>
    </row>
    <row r="56" spans="1:7" ht="14.25" customHeight="1">
      <c r="A56" s="3"/>
      <c r="G56" s="115"/>
    </row>
    <row r="57" spans="1:7" ht="14.25" customHeight="1">
      <c r="A57" s="3"/>
    </row>
    <row r="58" spans="1:7" ht="14.25" customHeight="1">
      <c r="A58" s="9"/>
      <c r="F58" s="100"/>
    </row>
    <row r="59" spans="1:7" ht="14.25" customHeight="1">
      <c r="A59" s="3"/>
      <c r="F59" s="100"/>
    </row>
    <row r="60" spans="1:7" ht="14.25" customHeight="1">
      <c r="A60" s="3"/>
      <c r="F60" s="100"/>
    </row>
    <row r="61" spans="1:7" ht="14.25" customHeight="1">
      <c r="A61" s="3"/>
      <c r="F61" s="100"/>
    </row>
    <row r="62" spans="1:7" ht="14.25" customHeight="1">
      <c r="A62" s="3"/>
      <c r="F62" s="100"/>
    </row>
    <row r="63" spans="1:7" ht="14.25" customHeight="1">
      <c r="A63" s="3"/>
      <c r="F63" s="100"/>
    </row>
    <row r="64" spans="1:7" ht="14.25" customHeight="1">
      <c r="A64" s="3"/>
      <c r="F64" s="100"/>
    </row>
    <row r="65" spans="1:6" ht="14.25" customHeight="1">
      <c r="A65" s="3"/>
      <c r="F65" s="100"/>
    </row>
    <row r="66" spans="1:6" ht="14.25" customHeight="1">
      <c r="A66" s="3"/>
      <c r="F66" s="100"/>
    </row>
    <row r="67" spans="1:6" ht="14.25" customHeight="1">
      <c r="A67" s="3"/>
      <c r="F67" s="100"/>
    </row>
    <row r="68" spans="1:6" ht="14.25" customHeight="1">
      <c r="A68" s="3"/>
      <c r="F68" s="100"/>
    </row>
    <row r="69" spans="1:6" ht="14.25" customHeight="1">
      <c r="A69" s="3"/>
      <c r="F69" s="100"/>
    </row>
    <row r="70" spans="1:6" ht="14.25" customHeight="1">
      <c r="A70" s="3"/>
      <c r="F70" s="100"/>
    </row>
    <row r="71" spans="1:6" ht="14.25" customHeight="1">
      <c r="A71" s="3"/>
      <c r="F71" s="100"/>
    </row>
    <row r="72" spans="1:6" ht="14.25" customHeight="1">
      <c r="A72" s="3"/>
      <c r="F72" s="100"/>
    </row>
    <row r="73" spans="1:6" ht="14.25" customHeight="1">
      <c r="A73" s="3"/>
      <c r="F73" s="100"/>
    </row>
    <row r="74" spans="1:6" ht="14.25" customHeight="1">
      <c r="A74" s="3"/>
      <c r="F74" s="100"/>
    </row>
    <row r="75" spans="1:6" ht="14.25" customHeight="1">
      <c r="A75" s="3"/>
      <c r="F75" s="100"/>
    </row>
    <row r="76" spans="1:6" ht="14.25" customHeight="1">
      <c r="A76" s="3"/>
      <c r="F76" s="100"/>
    </row>
    <row r="77" spans="1:6" ht="14.25" customHeight="1">
      <c r="A77" s="3"/>
      <c r="F77" s="100"/>
    </row>
    <row r="78" spans="1:6" ht="14.25" customHeight="1">
      <c r="A78" s="3"/>
      <c r="F78" s="100"/>
    </row>
    <row r="79" spans="1:6" ht="14.25" customHeight="1">
      <c r="A79" s="3"/>
      <c r="F79" s="100"/>
    </row>
    <row r="80" spans="1:6" ht="14.25" customHeight="1">
      <c r="A80" s="3"/>
      <c r="F80" s="100"/>
    </row>
    <row r="81" spans="1:6" ht="14.25" customHeight="1">
      <c r="A81" s="3"/>
      <c r="F81" s="100"/>
    </row>
    <row r="82" spans="1:6" ht="14.25" customHeight="1">
      <c r="A82" s="3"/>
      <c r="F82" s="100"/>
    </row>
    <row r="83" spans="1:6" ht="14.25" customHeight="1">
      <c r="A83" s="3"/>
      <c r="F83" s="100"/>
    </row>
    <row r="84" spans="1:6" ht="14.25" customHeight="1">
      <c r="A84" s="3"/>
      <c r="F84" s="100"/>
    </row>
    <row r="85" spans="1:6" ht="14.25" customHeight="1">
      <c r="A85" s="3"/>
      <c r="F85" s="100"/>
    </row>
    <row r="86" spans="1:6" ht="14.25" customHeight="1">
      <c r="A86" s="3"/>
      <c r="F86" s="100"/>
    </row>
    <row r="87" spans="1:6" ht="14.25" customHeight="1">
      <c r="A87" s="3"/>
      <c r="F87" s="100"/>
    </row>
    <row r="88" spans="1:6" ht="14.25" customHeight="1">
      <c r="A88" s="3"/>
      <c r="F88" s="100"/>
    </row>
    <row r="89" spans="1:6" ht="14.25" customHeight="1">
      <c r="A89" s="3"/>
      <c r="F89" s="100"/>
    </row>
    <row r="90" spans="1:6" ht="14.25" customHeight="1">
      <c r="A90" s="3"/>
      <c r="F90" s="100"/>
    </row>
    <row r="91" spans="1:6" ht="14.25" customHeight="1">
      <c r="A91" s="3"/>
      <c r="F91" s="100"/>
    </row>
    <row r="92" spans="1:6" ht="14.25" customHeight="1">
      <c r="A92" s="3"/>
      <c r="F92" s="100"/>
    </row>
    <row r="93" spans="1:6" ht="14.25" customHeight="1">
      <c r="A93" s="3"/>
      <c r="F93" s="100"/>
    </row>
    <row r="94" spans="1:6" ht="14.25" customHeight="1">
      <c r="A94" s="3"/>
      <c r="F94" s="100"/>
    </row>
    <row r="95" spans="1:6" ht="14.25" customHeight="1">
      <c r="A95" s="3"/>
      <c r="F95" s="100"/>
    </row>
    <row r="96" spans="1:6" ht="14.25" customHeight="1">
      <c r="A96" s="3"/>
      <c r="F96" s="100"/>
    </row>
    <row r="97" spans="1:8" ht="14.25" customHeight="1">
      <c r="A97" s="3"/>
      <c r="F97" s="100"/>
    </row>
    <row r="98" spans="1:8" ht="14.25" customHeight="1">
      <c r="A98" s="3"/>
      <c r="F98" s="100"/>
    </row>
    <row r="99" spans="1:8" ht="14.25" customHeight="1">
      <c r="A99" s="3"/>
      <c r="F99" s="100"/>
    </row>
    <row r="100" spans="1:8" ht="14.25" customHeight="1">
      <c r="A100" s="3"/>
      <c r="G100" s="10"/>
    </row>
    <row r="101" spans="1:8" ht="14.25" customHeight="1">
      <c r="A101" s="3"/>
      <c r="B101" s="93"/>
    </row>
    <row r="102" spans="1:8" ht="14.25" customHeight="1">
      <c r="B102" s="93"/>
      <c r="D102" s="62"/>
      <c r="G102" s="49"/>
    </row>
    <row r="103" spans="1:8" ht="14.25" customHeight="1">
      <c r="C103" s="62"/>
      <c r="D103" s="62"/>
      <c r="G103" s="49"/>
    </row>
    <row r="104" spans="1:8" ht="14.25" customHeight="1">
      <c r="C104" s="62"/>
      <c r="D104" s="62"/>
    </row>
    <row r="105" spans="1:8" ht="14.25" customHeight="1">
      <c r="C105" s="62"/>
    </row>
    <row r="107" spans="1:8" ht="14.25" customHeight="1">
      <c r="H107" s="3"/>
    </row>
    <row r="108" spans="1:8" ht="14.25" customHeight="1">
      <c r="G108" s="3"/>
      <c r="H108" s="3"/>
    </row>
    <row r="109" spans="1:8" ht="14.25" customHeight="1">
      <c r="G109" s="3"/>
      <c r="H109" s="3"/>
    </row>
    <row r="110" spans="1:8" ht="14.25" customHeight="1">
      <c r="G110" s="3"/>
      <c r="H110" s="3"/>
    </row>
    <row r="111" spans="1:8" ht="14.25" customHeight="1">
      <c r="G111" s="3"/>
      <c r="H111" s="3"/>
    </row>
    <row r="112" spans="1:8" ht="14.25" customHeight="1">
      <c r="G112" s="3"/>
      <c r="H112" s="3"/>
    </row>
    <row r="113" spans="7:8" ht="14.25" customHeight="1">
      <c r="G113" s="3"/>
      <c r="H113" s="3"/>
    </row>
    <row r="114" spans="7:8" ht="14.25" customHeight="1">
      <c r="G114" s="3"/>
      <c r="H114" s="3"/>
    </row>
    <row r="115" spans="7:8" ht="14.25" customHeight="1">
      <c r="G115" s="3"/>
      <c r="H115" s="3"/>
    </row>
    <row r="116" spans="7:8" ht="14.25" customHeight="1">
      <c r="G116" s="3"/>
      <c r="H116" s="3"/>
    </row>
    <row r="117" spans="7:8" ht="14.25" customHeight="1">
      <c r="G117" s="3"/>
      <c r="H117" s="3"/>
    </row>
    <row r="118" spans="7:8" ht="14.25" customHeight="1">
      <c r="G118" s="3"/>
      <c r="H118" s="3"/>
    </row>
    <row r="119" spans="7:8" ht="14.25" customHeight="1">
      <c r="G119" s="3"/>
      <c r="H119" s="3"/>
    </row>
    <row r="120" spans="7:8" ht="14.25" customHeight="1">
      <c r="G120" s="3"/>
      <c r="H120" s="3"/>
    </row>
    <row r="121" spans="7:8" ht="14.25" customHeight="1">
      <c r="G121" s="3"/>
      <c r="H121" s="3"/>
    </row>
    <row r="122" spans="7:8" ht="14.25" customHeight="1">
      <c r="G122" s="3"/>
      <c r="H122" s="3"/>
    </row>
    <row r="123" spans="7:8" ht="14.25" customHeight="1">
      <c r="G123" s="3"/>
      <c r="H123" s="3"/>
    </row>
    <row r="124" spans="7:8" ht="14.25" customHeight="1">
      <c r="G124" s="3"/>
      <c r="H124" s="3"/>
    </row>
    <row r="125" spans="7:8" ht="14.25" customHeight="1">
      <c r="G125" s="3"/>
      <c r="H125" s="3"/>
    </row>
    <row r="126" spans="7:8" ht="14.25" customHeight="1">
      <c r="G126" s="3"/>
      <c r="H126" s="3"/>
    </row>
    <row r="127" spans="7:8" ht="14.25" customHeight="1">
      <c r="G127" s="3"/>
      <c r="H127" s="3"/>
    </row>
    <row r="128" spans="7:8" ht="14.25" customHeight="1">
      <c r="G128" s="3"/>
      <c r="H128" s="3"/>
    </row>
    <row r="129" spans="7:7" ht="14.25" customHeight="1">
      <c r="G129" s="3"/>
    </row>
    <row r="130" spans="7:7" ht="14.25" customHeight="1">
      <c r="G130" s="3"/>
    </row>
  </sheetData>
  <sortState xmlns:xlrd2="http://schemas.microsoft.com/office/spreadsheetml/2017/richdata2" ref="H4:I93">
    <sortCondition descending="1" ref="I4:I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3"/>
  <dimension ref="A1:H105"/>
  <sheetViews>
    <sheetView zoomScaleNormal="100" workbookViewId="0">
      <selection activeCell="G2" sqref="G2"/>
    </sheetView>
  </sheetViews>
  <sheetFormatPr defaultColWidth="8.85546875" defaultRowHeight="14.25" customHeight="1"/>
  <cols>
    <col min="1" max="1" width="6.85546875" style="3" customWidth="1"/>
    <col min="2" max="2" width="20.140625" customWidth="1"/>
    <col min="3" max="3" width="10.5703125" style="70" customWidth="1"/>
    <col min="4" max="4" width="14.28515625" customWidth="1"/>
    <col min="5" max="5" width="24.42578125" customWidth="1"/>
    <col min="6" max="6" width="11.28515625" style="131" customWidth="1"/>
    <col min="7" max="7" width="21.5703125" style="131" bestFit="1" customWidth="1"/>
    <col min="8" max="8" width="14.5703125" style="3" bestFit="1" customWidth="1"/>
  </cols>
  <sheetData>
    <row r="1" spans="1:8" ht="17.25" customHeight="1">
      <c r="B1" s="10" t="s">
        <v>545</v>
      </c>
    </row>
    <row r="2" spans="1:8" ht="14.25" customHeight="1">
      <c r="G2" s="516"/>
      <c r="H2" s="517"/>
    </row>
    <row r="3" spans="1:8" ht="14.25" customHeight="1">
      <c r="A3" s="3">
        <v>1</v>
      </c>
      <c r="B3" s="516" t="s">
        <v>314</v>
      </c>
      <c r="C3" s="525">
        <v>10123.64</v>
      </c>
      <c r="D3" s="3">
        <v>48</v>
      </c>
      <c r="E3" s="516" t="s">
        <v>185</v>
      </c>
      <c r="F3" s="319">
        <v>3002.83</v>
      </c>
    </row>
    <row r="4" spans="1:8" ht="14.25" customHeight="1">
      <c r="A4" s="3">
        <v>2</v>
      </c>
      <c r="B4" s="516" t="s">
        <v>37</v>
      </c>
      <c r="C4" s="319">
        <v>6189.27</v>
      </c>
      <c r="D4" s="3">
        <v>49</v>
      </c>
      <c r="E4" s="516" t="s">
        <v>32</v>
      </c>
      <c r="F4" s="319">
        <v>2992.71</v>
      </c>
    </row>
    <row r="5" spans="1:8" ht="14.25" customHeight="1">
      <c r="A5" s="3">
        <v>3</v>
      </c>
      <c r="B5" s="516" t="s">
        <v>65</v>
      </c>
      <c r="C5" s="319">
        <v>4906.4799999999996</v>
      </c>
      <c r="D5" s="3">
        <v>50</v>
      </c>
      <c r="E5" s="516" t="s">
        <v>187</v>
      </c>
      <c r="F5" s="319">
        <v>2992.71</v>
      </c>
    </row>
    <row r="6" spans="1:8" ht="14.25" customHeight="1">
      <c r="A6" s="3">
        <v>4</v>
      </c>
      <c r="B6" s="516" t="s">
        <v>188</v>
      </c>
      <c r="C6" s="319">
        <v>4831.7299999999996</v>
      </c>
      <c r="D6" s="3">
        <v>51</v>
      </c>
      <c r="E6" s="516" t="s">
        <v>100</v>
      </c>
      <c r="F6" s="319">
        <v>2979.11</v>
      </c>
    </row>
    <row r="7" spans="1:8" ht="14.25" customHeight="1">
      <c r="A7" s="3">
        <v>5</v>
      </c>
      <c r="B7" s="516" t="s">
        <v>315</v>
      </c>
      <c r="C7" s="319">
        <v>4807.04</v>
      </c>
      <c r="D7" s="3">
        <v>52</v>
      </c>
      <c r="E7" s="516" t="s">
        <v>141</v>
      </c>
      <c r="F7" s="319">
        <v>2943.27</v>
      </c>
    </row>
    <row r="8" spans="1:8" ht="14.25" customHeight="1">
      <c r="A8" s="3">
        <v>6</v>
      </c>
      <c r="B8" s="516" t="s">
        <v>132</v>
      </c>
      <c r="C8" s="319">
        <v>4719.1899999999996</v>
      </c>
      <c r="D8" s="3">
        <v>53</v>
      </c>
      <c r="E8" s="516" t="s">
        <v>107</v>
      </c>
      <c r="F8" s="319">
        <v>2912.21</v>
      </c>
    </row>
    <row r="9" spans="1:8" ht="14.25" customHeight="1">
      <c r="A9" s="3">
        <v>7</v>
      </c>
      <c r="B9" s="516" t="s">
        <v>110</v>
      </c>
      <c r="C9" s="319">
        <v>4578.25</v>
      </c>
      <c r="D9" s="3">
        <v>54</v>
      </c>
      <c r="E9" s="516" t="s">
        <v>316</v>
      </c>
      <c r="F9" s="525">
        <v>2900.86</v>
      </c>
    </row>
    <row r="10" spans="1:8" ht="14.25" customHeight="1">
      <c r="A10" s="3">
        <v>8</v>
      </c>
      <c r="B10" s="516" t="s">
        <v>222</v>
      </c>
      <c r="C10" s="319">
        <v>4505.54</v>
      </c>
      <c r="D10" s="3">
        <v>55</v>
      </c>
      <c r="E10" s="516" t="s">
        <v>229</v>
      </c>
      <c r="F10" s="319">
        <v>2872.81</v>
      </c>
    </row>
    <row r="11" spans="1:8" ht="14.25" customHeight="1">
      <c r="A11" s="3">
        <v>9</v>
      </c>
      <c r="B11" s="516" t="s">
        <v>60</v>
      </c>
      <c r="C11" s="319">
        <v>4410.66</v>
      </c>
      <c r="D11" s="3">
        <v>56</v>
      </c>
      <c r="E11" s="516" t="s">
        <v>36</v>
      </c>
      <c r="F11" s="319">
        <v>2840.91</v>
      </c>
    </row>
    <row r="12" spans="1:8" ht="14.25" customHeight="1">
      <c r="A12" s="3">
        <v>10</v>
      </c>
      <c r="B12" s="516" t="s">
        <v>217</v>
      </c>
      <c r="C12" s="319">
        <v>4362.3599999999997</v>
      </c>
      <c r="D12" s="3">
        <v>57</v>
      </c>
      <c r="E12" s="516" t="s">
        <v>234</v>
      </c>
      <c r="F12" s="319">
        <v>2830.34</v>
      </c>
    </row>
    <row r="13" spans="1:8" ht="14.25" customHeight="1">
      <c r="A13" s="3">
        <v>11</v>
      </c>
      <c r="B13" s="516" t="s">
        <v>135</v>
      </c>
      <c r="C13" s="319">
        <v>4321.08</v>
      </c>
      <c r="D13" s="3">
        <v>58</v>
      </c>
      <c r="E13" s="516" t="s">
        <v>99</v>
      </c>
      <c r="F13" s="319">
        <v>2814.1</v>
      </c>
    </row>
    <row r="14" spans="1:8" ht="14.25" customHeight="1">
      <c r="A14" s="3">
        <v>12</v>
      </c>
      <c r="B14" s="516" t="s">
        <v>143</v>
      </c>
      <c r="C14" s="319">
        <v>4312.16</v>
      </c>
      <c r="D14" s="3">
        <v>59</v>
      </c>
      <c r="E14" s="516" t="s">
        <v>91</v>
      </c>
      <c r="F14" s="319">
        <v>2804.2</v>
      </c>
    </row>
    <row r="15" spans="1:8" ht="14.25" customHeight="1">
      <c r="A15" s="3">
        <v>13</v>
      </c>
      <c r="B15" s="516" t="s">
        <v>59</v>
      </c>
      <c r="C15" s="319">
        <v>4219.43</v>
      </c>
      <c r="D15" s="3">
        <v>60</v>
      </c>
      <c r="E15" s="516" t="s">
        <v>157</v>
      </c>
      <c r="F15" s="319">
        <v>2750.51</v>
      </c>
    </row>
    <row r="16" spans="1:8" ht="14.25" customHeight="1">
      <c r="A16" s="3">
        <v>14</v>
      </c>
      <c r="B16" s="516" t="s">
        <v>31</v>
      </c>
      <c r="C16" s="319">
        <v>4136.24</v>
      </c>
      <c r="D16" s="3">
        <v>61</v>
      </c>
      <c r="E16" s="516" t="s">
        <v>78</v>
      </c>
      <c r="F16" s="319">
        <v>2736.29</v>
      </c>
    </row>
    <row r="17" spans="1:6" ht="14.25" customHeight="1">
      <c r="A17" s="3">
        <v>15</v>
      </c>
      <c r="B17" s="516" t="s">
        <v>88</v>
      </c>
      <c r="C17" s="319">
        <v>4095.92</v>
      </c>
      <c r="D17" s="3">
        <v>62</v>
      </c>
      <c r="E17" s="516" t="s">
        <v>235</v>
      </c>
      <c r="F17" s="319">
        <v>2695.76</v>
      </c>
    </row>
    <row r="18" spans="1:6" ht="14.25" customHeight="1">
      <c r="A18" s="3">
        <v>16</v>
      </c>
      <c r="B18" s="516" t="s">
        <v>52</v>
      </c>
      <c r="C18" s="319">
        <v>4090.2</v>
      </c>
      <c r="D18" s="3">
        <v>63</v>
      </c>
      <c r="E18" s="516" t="s">
        <v>321</v>
      </c>
      <c r="F18" s="319">
        <v>2641.45</v>
      </c>
    </row>
    <row r="19" spans="1:6" ht="14.25" customHeight="1">
      <c r="A19" s="3">
        <v>17</v>
      </c>
      <c r="B19" s="516" t="s">
        <v>172</v>
      </c>
      <c r="C19" s="319">
        <v>4087.8</v>
      </c>
      <c r="D19" s="3">
        <v>64</v>
      </c>
      <c r="E19" s="516" t="s">
        <v>81</v>
      </c>
      <c r="F19" s="319">
        <v>2533.12</v>
      </c>
    </row>
    <row r="20" spans="1:6" ht="14.25" customHeight="1">
      <c r="A20" s="3">
        <v>18</v>
      </c>
      <c r="B20" s="516" t="s">
        <v>133</v>
      </c>
      <c r="C20" s="319">
        <v>4044.26</v>
      </c>
      <c r="D20" s="3">
        <v>65</v>
      </c>
      <c r="E20" s="516" t="s">
        <v>109</v>
      </c>
      <c r="F20" s="319">
        <v>2512.21</v>
      </c>
    </row>
    <row r="21" spans="1:6" ht="14.25" customHeight="1">
      <c r="A21" s="3">
        <v>19</v>
      </c>
      <c r="B21" s="516" t="s">
        <v>168</v>
      </c>
      <c r="C21" s="319">
        <v>3942.48</v>
      </c>
      <c r="D21" s="3">
        <v>66</v>
      </c>
      <c r="E21" s="516" t="s">
        <v>126</v>
      </c>
      <c r="F21" s="319">
        <v>2510.7399999999998</v>
      </c>
    </row>
    <row r="22" spans="1:6" ht="14.25" customHeight="1">
      <c r="A22" s="3">
        <v>20</v>
      </c>
      <c r="B22" s="516" t="s">
        <v>113</v>
      </c>
      <c r="C22" s="319">
        <v>3904.91</v>
      </c>
      <c r="D22" s="3">
        <v>67</v>
      </c>
      <c r="E22" s="516" t="s">
        <v>47</v>
      </c>
      <c r="F22" s="319">
        <v>2497</v>
      </c>
    </row>
    <row r="23" spans="1:6" ht="14.25" customHeight="1">
      <c r="A23" s="3">
        <v>21</v>
      </c>
      <c r="B23" s="516" t="s">
        <v>75</v>
      </c>
      <c r="C23" s="319">
        <v>3891.45</v>
      </c>
      <c r="D23" s="3">
        <v>68</v>
      </c>
      <c r="E23" s="516" t="s">
        <v>313</v>
      </c>
      <c r="F23" s="319">
        <v>2495.5500000000002</v>
      </c>
    </row>
    <row r="24" spans="1:6" ht="14.25" customHeight="1">
      <c r="A24" s="3">
        <v>22</v>
      </c>
      <c r="B24" s="516" t="s">
        <v>70</v>
      </c>
      <c r="C24" s="319">
        <v>3830.63</v>
      </c>
      <c r="D24" s="3">
        <v>69</v>
      </c>
      <c r="E24" s="516" t="s">
        <v>164</v>
      </c>
      <c r="F24" s="319">
        <v>2482.29</v>
      </c>
    </row>
    <row r="25" spans="1:6" ht="14.25" customHeight="1">
      <c r="A25" s="3">
        <v>23</v>
      </c>
      <c r="B25" s="516" t="s">
        <v>226</v>
      </c>
      <c r="C25" s="319">
        <v>3814.47</v>
      </c>
      <c r="D25" s="3">
        <v>70</v>
      </c>
      <c r="E25" s="516" t="s">
        <v>225</v>
      </c>
      <c r="F25" s="319">
        <v>2445.09</v>
      </c>
    </row>
    <row r="26" spans="1:6" ht="14.25" customHeight="1">
      <c r="A26" s="3">
        <v>24</v>
      </c>
      <c r="B26" s="516" t="s">
        <v>29</v>
      </c>
      <c r="C26" s="319">
        <v>3809.43</v>
      </c>
      <c r="D26" s="3">
        <v>71</v>
      </c>
      <c r="E26" s="516" t="s">
        <v>49</v>
      </c>
      <c r="F26" s="319">
        <v>2428.9499999999998</v>
      </c>
    </row>
    <row r="27" spans="1:6" ht="14.25" customHeight="1">
      <c r="A27" s="3">
        <v>25</v>
      </c>
      <c r="B27" s="516" t="s">
        <v>57</v>
      </c>
      <c r="C27" s="319">
        <v>3779.17</v>
      </c>
      <c r="D27" s="3">
        <v>72</v>
      </c>
      <c r="E27" s="516" t="s">
        <v>146</v>
      </c>
      <c r="F27" s="319">
        <v>2404.0500000000002</v>
      </c>
    </row>
    <row r="28" spans="1:6" ht="14.25" customHeight="1">
      <c r="A28" s="3">
        <v>26</v>
      </c>
      <c r="B28" s="516" t="s">
        <v>149</v>
      </c>
      <c r="C28" s="319">
        <v>3773.7</v>
      </c>
      <c r="D28" s="3">
        <v>73</v>
      </c>
      <c r="E28" s="516" t="s">
        <v>144</v>
      </c>
      <c r="F28" s="319">
        <v>2374.6</v>
      </c>
    </row>
    <row r="29" spans="1:6" ht="14.25" customHeight="1">
      <c r="A29" s="3">
        <v>27</v>
      </c>
      <c r="B29" s="516" t="s">
        <v>131</v>
      </c>
      <c r="C29" s="319">
        <v>3748.13</v>
      </c>
      <c r="D29" s="3">
        <v>74</v>
      </c>
      <c r="E29" s="516" t="s">
        <v>97</v>
      </c>
      <c r="F29" s="319">
        <v>2345.83</v>
      </c>
    </row>
    <row r="30" spans="1:6" ht="14.25" customHeight="1">
      <c r="A30" s="3">
        <v>28</v>
      </c>
      <c r="B30" s="516" t="s">
        <v>317</v>
      </c>
      <c r="C30" s="319">
        <v>3730.62</v>
      </c>
      <c r="D30" s="3">
        <v>75</v>
      </c>
      <c r="E30" s="516" t="s">
        <v>28</v>
      </c>
      <c r="F30" s="319">
        <v>2338</v>
      </c>
    </row>
    <row r="31" spans="1:6" ht="14.25" customHeight="1">
      <c r="A31" s="3">
        <v>29</v>
      </c>
      <c r="B31" s="516" t="s">
        <v>221</v>
      </c>
      <c r="C31" s="319">
        <v>3613</v>
      </c>
      <c r="D31" s="3">
        <v>76</v>
      </c>
      <c r="E31" s="516" t="s">
        <v>230</v>
      </c>
      <c r="F31" s="319">
        <v>2337.75</v>
      </c>
    </row>
    <row r="32" spans="1:6" ht="14.25" customHeight="1">
      <c r="A32" s="3">
        <v>30</v>
      </c>
      <c r="B32" s="516" t="s">
        <v>128</v>
      </c>
      <c r="C32" s="319">
        <v>3607.33</v>
      </c>
      <c r="D32" s="3">
        <v>77</v>
      </c>
      <c r="E32" s="516" t="s">
        <v>103</v>
      </c>
      <c r="F32" s="319">
        <v>2309.89</v>
      </c>
    </row>
    <row r="33" spans="1:6" ht="14.25" customHeight="1">
      <c r="A33" s="3">
        <v>31</v>
      </c>
      <c r="B33" s="516" t="s">
        <v>139</v>
      </c>
      <c r="C33" s="319">
        <v>3571.57</v>
      </c>
      <c r="D33" s="3">
        <v>78</v>
      </c>
      <c r="E33" s="516" t="s">
        <v>318</v>
      </c>
      <c r="F33" s="319">
        <v>2245.35</v>
      </c>
    </row>
    <row r="34" spans="1:6" ht="14.25" customHeight="1">
      <c r="A34" s="3">
        <v>32</v>
      </c>
      <c r="B34" s="516" t="s">
        <v>148</v>
      </c>
      <c r="C34" s="319">
        <v>3555</v>
      </c>
      <c r="D34" s="3">
        <v>79</v>
      </c>
      <c r="E34" s="516" t="s">
        <v>130</v>
      </c>
      <c r="F34" s="319">
        <v>2181.91</v>
      </c>
    </row>
    <row r="35" spans="1:6" ht="14.25" customHeight="1">
      <c r="A35" s="3">
        <v>33</v>
      </c>
      <c r="B35" s="516" t="s">
        <v>127</v>
      </c>
      <c r="C35" s="319">
        <v>3519.94</v>
      </c>
      <c r="D35" s="3">
        <v>80</v>
      </c>
      <c r="E35" s="516" t="s">
        <v>167</v>
      </c>
      <c r="F35" s="319">
        <v>2062.73</v>
      </c>
    </row>
    <row r="36" spans="1:6" ht="14.25" customHeight="1">
      <c r="A36" s="3">
        <v>34</v>
      </c>
      <c r="B36" s="516" t="s">
        <v>92</v>
      </c>
      <c r="C36" s="319">
        <v>3514.19</v>
      </c>
      <c r="D36" s="3">
        <v>81</v>
      </c>
      <c r="E36" s="516" t="s">
        <v>227</v>
      </c>
      <c r="F36" s="319">
        <v>1820.81</v>
      </c>
    </row>
    <row r="37" spans="1:6" ht="14.25" customHeight="1">
      <c r="A37" s="3">
        <v>35</v>
      </c>
      <c r="B37" s="516" t="s">
        <v>125</v>
      </c>
      <c r="C37" s="319">
        <v>3458.73</v>
      </c>
      <c r="D37" s="3">
        <v>82</v>
      </c>
      <c r="E37" s="516" t="s">
        <v>106</v>
      </c>
      <c r="F37" s="319">
        <v>1781.5</v>
      </c>
    </row>
    <row r="38" spans="1:6" ht="14.25" customHeight="1">
      <c r="A38" s="3">
        <v>36</v>
      </c>
      <c r="B38" s="516" t="s">
        <v>41</v>
      </c>
      <c r="C38" s="319">
        <v>3439.91</v>
      </c>
      <c r="D38" s="3">
        <v>83</v>
      </c>
      <c r="E38" s="516" t="s">
        <v>80</v>
      </c>
      <c r="F38" s="319">
        <v>1774.2</v>
      </c>
    </row>
    <row r="39" spans="1:6" ht="14.25" customHeight="1">
      <c r="A39" s="3">
        <v>37</v>
      </c>
      <c r="B39" s="516" t="s">
        <v>85</v>
      </c>
      <c r="C39" s="319">
        <v>3427.3</v>
      </c>
      <c r="D39" s="3">
        <v>84</v>
      </c>
      <c r="E39" s="516" t="s">
        <v>209</v>
      </c>
      <c r="F39" s="319">
        <v>1750</v>
      </c>
    </row>
    <row r="40" spans="1:6" ht="14.25" customHeight="1">
      <c r="A40" s="3">
        <v>38</v>
      </c>
      <c r="B40" s="516" t="s">
        <v>170</v>
      </c>
      <c r="C40" s="319">
        <v>3399.53</v>
      </c>
      <c r="D40" s="3">
        <v>85</v>
      </c>
      <c r="E40" s="516" t="s">
        <v>171</v>
      </c>
      <c r="F40" s="319">
        <v>1653.31</v>
      </c>
    </row>
    <row r="41" spans="1:6" ht="14.25" customHeight="1">
      <c r="A41" s="3">
        <v>39</v>
      </c>
      <c r="B41" s="516" t="s">
        <v>115</v>
      </c>
      <c r="C41" s="319">
        <v>3326.88</v>
      </c>
      <c r="D41" s="3">
        <v>86</v>
      </c>
      <c r="E41" s="516" t="s">
        <v>117</v>
      </c>
      <c r="F41" s="319">
        <v>1635.74</v>
      </c>
    </row>
    <row r="42" spans="1:6" ht="14.25" customHeight="1">
      <c r="A42" s="3">
        <v>40</v>
      </c>
      <c r="B42" s="516" t="s">
        <v>105</v>
      </c>
      <c r="C42" s="319">
        <v>3326.35</v>
      </c>
      <c r="D42" s="3">
        <v>87</v>
      </c>
      <c r="E42" s="516" t="s">
        <v>166</v>
      </c>
      <c r="F42" s="319">
        <v>1567.33</v>
      </c>
    </row>
    <row r="43" spans="1:6" ht="14.25" customHeight="1">
      <c r="A43" s="3">
        <v>41</v>
      </c>
      <c r="B43" s="516" t="s">
        <v>54</v>
      </c>
      <c r="C43" s="319">
        <v>3319.28</v>
      </c>
      <c r="D43" s="3">
        <v>88</v>
      </c>
      <c r="E43" s="516" t="s">
        <v>154</v>
      </c>
      <c r="F43" s="319">
        <v>1449.23</v>
      </c>
    </row>
    <row r="44" spans="1:6" ht="14.25" customHeight="1">
      <c r="A44" s="3">
        <v>42</v>
      </c>
      <c r="B44" s="516" t="s">
        <v>56</v>
      </c>
      <c r="C44" s="319">
        <v>3258.96</v>
      </c>
      <c r="D44" s="3">
        <v>89</v>
      </c>
      <c r="E44" s="516" t="s">
        <v>63</v>
      </c>
      <c r="F44" s="319">
        <v>1216.19</v>
      </c>
    </row>
    <row r="45" spans="1:6" ht="14.25" customHeight="1">
      <c r="A45" s="3">
        <v>43</v>
      </c>
      <c r="B45" s="516" t="s">
        <v>74</v>
      </c>
      <c r="C45" s="319">
        <v>3219.5</v>
      </c>
      <c r="D45" s="3">
        <v>90</v>
      </c>
      <c r="E45" s="516" t="s">
        <v>43</v>
      </c>
      <c r="F45" s="319">
        <v>1088.24</v>
      </c>
    </row>
    <row r="46" spans="1:6" ht="14.25" customHeight="1">
      <c r="A46" s="3">
        <v>44</v>
      </c>
      <c r="B46" s="516" t="s">
        <v>223</v>
      </c>
      <c r="C46" s="319">
        <v>3189.99</v>
      </c>
      <c r="D46" s="3"/>
      <c r="F46" s="284"/>
    </row>
    <row r="47" spans="1:6" ht="14.25" customHeight="1">
      <c r="A47" s="3">
        <v>45</v>
      </c>
      <c r="B47" s="516" t="s">
        <v>320</v>
      </c>
      <c r="C47" s="319">
        <v>3054.47</v>
      </c>
      <c r="D47" s="3"/>
      <c r="F47" s="284"/>
    </row>
    <row r="48" spans="1:6" ht="14.25" customHeight="1">
      <c r="A48" s="3">
        <v>46</v>
      </c>
      <c r="B48" s="516" t="s">
        <v>319</v>
      </c>
      <c r="C48" s="319">
        <v>3039.87</v>
      </c>
      <c r="D48" s="3"/>
      <c r="E48" s="8" t="s">
        <v>11</v>
      </c>
      <c r="F48" s="481">
        <f>MEDIAN(F3:F45,C3:C49)</f>
        <v>3047.17</v>
      </c>
    </row>
    <row r="49" spans="1:6" ht="14.25" customHeight="1">
      <c r="A49" s="3">
        <v>47</v>
      </c>
      <c r="B49" s="516" t="s">
        <v>142</v>
      </c>
      <c r="C49" s="319">
        <v>3008.75</v>
      </c>
      <c r="D49" s="3"/>
      <c r="E49" s="8" t="s">
        <v>10</v>
      </c>
      <c r="F49" s="75">
        <f>AVERAGE(F3:F45,C3:C49)</f>
        <v>3230.760777777778</v>
      </c>
    </row>
    <row r="50" spans="1:6" ht="14.25" customHeight="1">
      <c r="D50" s="3"/>
      <c r="E50" s="126"/>
      <c r="F50" s="323"/>
    </row>
    <row r="51" spans="1:6" ht="14.25" customHeight="1">
      <c r="D51" s="3"/>
      <c r="E51" s="3"/>
      <c r="F51" s="114"/>
    </row>
    <row r="52" spans="1:6" ht="14.25" customHeight="1">
      <c r="D52" s="127"/>
    </row>
    <row r="53" spans="1:6" ht="14.25" customHeight="1">
      <c r="D53" s="127"/>
    </row>
    <row r="54" spans="1:6" ht="14.25" customHeight="1">
      <c r="D54" s="127"/>
      <c r="F54" s="254"/>
    </row>
    <row r="55" spans="1:6" ht="14.25" customHeight="1">
      <c r="D55" s="127"/>
      <c r="F55" s="149"/>
    </row>
    <row r="56" spans="1:6" ht="14.25" customHeight="1">
      <c r="D56" s="127"/>
    </row>
    <row r="57" spans="1:6" ht="14.25" customHeight="1">
      <c r="A57" s="9"/>
      <c r="D57" s="127"/>
    </row>
    <row r="58" spans="1:6" ht="14.25" customHeight="1">
      <c r="D58" s="127"/>
      <c r="F58" s="148"/>
    </row>
    <row r="59" spans="1:6" ht="14.25" customHeight="1">
      <c r="D59" s="127"/>
    </row>
    <row r="60" spans="1:6" ht="14.25" customHeight="1">
      <c r="D60" s="127"/>
      <c r="F60" s="148"/>
    </row>
    <row r="61" spans="1:6" ht="14.25" customHeight="1">
      <c r="D61" s="127"/>
      <c r="F61" s="148"/>
    </row>
    <row r="62" spans="1:6" ht="14.25" customHeight="1">
      <c r="D62" s="127"/>
      <c r="F62" s="148"/>
    </row>
    <row r="63" spans="1:6" ht="14.25" customHeight="1">
      <c r="D63" s="127"/>
      <c r="F63" s="148"/>
    </row>
    <row r="64" spans="1:6" ht="14.25" customHeight="1">
      <c r="D64" s="127"/>
      <c r="F64" s="148"/>
    </row>
    <row r="65" spans="4:6" ht="14.25" customHeight="1">
      <c r="D65" s="127"/>
      <c r="F65" s="148"/>
    </row>
    <row r="66" spans="4:6" ht="14.25" customHeight="1">
      <c r="D66" s="127"/>
      <c r="F66" s="148"/>
    </row>
    <row r="67" spans="4:6" ht="14.25" customHeight="1">
      <c r="D67" s="127"/>
      <c r="F67" s="148"/>
    </row>
    <row r="68" spans="4:6" ht="14.25" customHeight="1">
      <c r="D68" s="127"/>
      <c r="F68" s="148"/>
    </row>
    <row r="69" spans="4:6" ht="14.25" customHeight="1">
      <c r="D69" s="127"/>
      <c r="F69" s="148"/>
    </row>
    <row r="70" spans="4:6" ht="14.25" customHeight="1">
      <c r="D70" s="127"/>
      <c r="F70" s="148"/>
    </row>
    <row r="71" spans="4:6" ht="14.25" customHeight="1">
      <c r="D71" s="127"/>
      <c r="F71" s="148"/>
    </row>
    <row r="72" spans="4:6" ht="14.25" customHeight="1">
      <c r="D72" s="127"/>
      <c r="F72" s="148"/>
    </row>
    <row r="73" spans="4:6" ht="14.25" customHeight="1">
      <c r="D73" s="127"/>
      <c r="F73" s="148"/>
    </row>
    <row r="74" spans="4:6" ht="14.25" customHeight="1">
      <c r="D74" s="127"/>
      <c r="F74" s="148"/>
    </row>
    <row r="75" spans="4:6" ht="14.25" customHeight="1">
      <c r="D75" s="127"/>
      <c r="F75" s="148"/>
    </row>
    <row r="76" spans="4:6" ht="14.25" customHeight="1">
      <c r="D76" s="127"/>
      <c r="F76" s="148"/>
    </row>
    <row r="77" spans="4:6" ht="14.25" customHeight="1">
      <c r="D77" s="127"/>
      <c r="F77" s="148"/>
    </row>
    <row r="78" spans="4:6" ht="14.25" customHeight="1">
      <c r="D78" s="127"/>
      <c r="F78" s="148"/>
    </row>
    <row r="79" spans="4:6" ht="14.25" customHeight="1">
      <c r="D79" s="127"/>
      <c r="F79" s="148"/>
    </row>
    <row r="80" spans="4:6" ht="14.25" customHeight="1">
      <c r="D80" s="127"/>
      <c r="F80" s="148"/>
    </row>
    <row r="81" spans="4:6" ht="14.25" customHeight="1">
      <c r="D81" s="127"/>
      <c r="F81" s="148"/>
    </row>
    <row r="82" spans="4:6" ht="14.25" customHeight="1">
      <c r="D82" s="127"/>
      <c r="F82" s="148"/>
    </row>
    <row r="83" spans="4:6" ht="14.25" customHeight="1">
      <c r="D83" s="127"/>
      <c r="F83" s="148"/>
    </row>
    <row r="84" spans="4:6" ht="14.25" customHeight="1">
      <c r="D84" s="127"/>
      <c r="F84" s="148"/>
    </row>
    <row r="85" spans="4:6" ht="14.25" customHeight="1">
      <c r="D85" s="127"/>
      <c r="F85" s="148"/>
    </row>
    <row r="86" spans="4:6" ht="14.25" customHeight="1">
      <c r="D86" s="127"/>
      <c r="F86" s="148"/>
    </row>
    <row r="87" spans="4:6" ht="14.25" customHeight="1">
      <c r="D87" s="127"/>
      <c r="F87" s="148"/>
    </row>
    <row r="88" spans="4:6" ht="14.25" customHeight="1">
      <c r="D88" s="127"/>
      <c r="F88" s="148"/>
    </row>
    <row r="89" spans="4:6" ht="14.25" customHeight="1">
      <c r="D89" s="127"/>
      <c r="F89" s="148"/>
    </row>
    <row r="90" spans="4:6" ht="14.25" customHeight="1">
      <c r="D90" s="127"/>
      <c r="F90" s="148"/>
    </row>
    <row r="91" spans="4:6" ht="14.25" customHeight="1">
      <c r="D91" s="127"/>
      <c r="F91" s="148"/>
    </row>
    <row r="92" spans="4:6" ht="14.25" customHeight="1">
      <c r="D92" s="127"/>
      <c r="F92" s="148"/>
    </row>
    <row r="93" spans="4:6" ht="14.25" customHeight="1">
      <c r="D93" s="127"/>
      <c r="F93" s="148"/>
    </row>
    <row r="94" spans="4:6" ht="14.25" customHeight="1">
      <c r="D94" s="127"/>
      <c r="F94" s="148"/>
    </row>
    <row r="95" spans="4:6" ht="14.25" customHeight="1">
      <c r="D95" s="127"/>
      <c r="F95" s="148"/>
    </row>
    <row r="96" spans="4:6" ht="14.25" customHeight="1">
      <c r="D96" s="127"/>
      <c r="F96" s="148"/>
    </row>
    <row r="97" spans="2:6" ht="14.25" customHeight="1">
      <c r="D97" s="127"/>
      <c r="F97" s="148"/>
    </row>
    <row r="98" spans="2:6" ht="14.25" customHeight="1">
      <c r="D98" s="127"/>
      <c r="F98" s="148"/>
    </row>
    <row r="99" spans="2:6" ht="14.25" customHeight="1">
      <c r="D99" s="127"/>
    </row>
    <row r="100" spans="2:6" ht="14.25" customHeight="1">
      <c r="D100" s="127"/>
    </row>
    <row r="101" spans="2:6" ht="14.25" customHeight="1">
      <c r="B101" s="93"/>
      <c r="C101" s="145"/>
      <c r="D101" s="127"/>
    </row>
    <row r="102" spans="2:6" ht="14.25" customHeight="1">
      <c r="C102" s="147"/>
      <c r="D102" s="127"/>
    </row>
    <row r="103" spans="2:6" ht="14.25" customHeight="1">
      <c r="C103" s="147"/>
      <c r="D103" s="127"/>
    </row>
    <row r="104" spans="2:6" ht="14.25" customHeight="1">
      <c r="D104" s="30"/>
    </row>
    <row r="105" spans="2:6" ht="14.25" customHeight="1">
      <c r="D105" s="30"/>
    </row>
  </sheetData>
  <sortState xmlns:xlrd2="http://schemas.microsoft.com/office/spreadsheetml/2017/richdata2" ref="G3:H92">
    <sortCondition descending="1" ref="H3:H92"/>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J129"/>
  <sheetViews>
    <sheetView zoomScaleNormal="100" workbookViewId="0">
      <selection activeCell="H2" sqref="H2"/>
    </sheetView>
  </sheetViews>
  <sheetFormatPr defaultRowHeight="14.25" customHeight="1"/>
  <cols>
    <col min="1" max="1" width="7.28515625" customWidth="1"/>
    <col min="2" max="2" width="18.5703125" customWidth="1"/>
    <col min="3" max="3" width="7.7109375" style="77" customWidth="1"/>
    <col min="4" max="4" width="10.7109375" customWidth="1"/>
    <col min="5" max="5" width="8.7109375" customWidth="1"/>
    <col min="6" max="6" width="20.85546875" customWidth="1"/>
    <col min="7" max="7" width="10.28515625" style="77" customWidth="1"/>
    <col min="8" max="8" width="19.140625" bestFit="1" customWidth="1"/>
    <col min="9" max="9" width="13.28515625" bestFit="1" customWidth="1"/>
  </cols>
  <sheetData>
    <row r="1" spans="1:10" ht="16.5" customHeight="1">
      <c r="B1" s="10" t="s">
        <v>546</v>
      </c>
      <c r="C1" s="75"/>
      <c r="D1" s="102"/>
      <c r="F1" s="6"/>
      <c r="G1" s="463"/>
    </row>
    <row r="2" spans="1:10" ht="14.25" customHeight="1">
      <c r="B2" s="4" t="s">
        <v>547</v>
      </c>
      <c r="C2" s="75"/>
      <c r="D2" s="102"/>
      <c r="F2" s="6"/>
      <c r="G2" s="463"/>
    </row>
    <row r="3" spans="1:10" ht="14.25" customHeight="1">
      <c r="B3" s="4" t="s">
        <v>548</v>
      </c>
      <c r="C3" s="75"/>
      <c r="D3" s="102"/>
      <c r="F3" s="6"/>
      <c r="G3" s="463"/>
    </row>
    <row r="4" spans="1:10" ht="14.25" customHeight="1">
      <c r="C4" s="75"/>
      <c r="D4" s="102"/>
      <c r="F4" s="6"/>
      <c r="G4" s="463"/>
      <c r="H4" s="516"/>
      <c r="I4" s="516"/>
    </row>
    <row r="5" spans="1:10" ht="14.25" customHeight="1">
      <c r="A5" s="3">
        <v>1</v>
      </c>
      <c r="B5" s="516" t="s">
        <v>127</v>
      </c>
      <c r="C5" s="319">
        <v>37</v>
      </c>
      <c r="D5" s="90"/>
      <c r="E5" s="3">
        <v>48</v>
      </c>
      <c r="F5" s="516" t="s">
        <v>319</v>
      </c>
      <c r="G5" s="319">
        <v>5.2</v>
      </c>
      <c r="J5" s="3"/>
    </row>
    <row r="6" spans="1:10" ht="14.25" customHeight="1">
      <c r="A6" s="3">
        <v>2</v>
      </c>
      <c r="B6" s="516" t="s">
        <v>320</v>
      </c>
      <c r="C6" s="319">
        <v>33</v>
      </c>
      <c r="D6" s="90"/>
      <c r="E6" s="3">
        <v>49</v>
      </c>
      <c r="F6" s="516" t="s">
        <v>235</v>
      </c>
      <c r="G6" s="319">
        <v>5.2</v>
      </c>
      <c r="J6" s="3"/>
    </row>
    <row r="7" spans="1:10" ht="14.25" customHeight="1">
      <c r="A7" s="3">
        <v>3</v>
      </c>
      <c r="B7" s="516" t="s">
        <v>149</v>
      </c>
      <c r="C7" s="319">
        <v>32.89</v>
      </c>
      <c r="D7" s="90"/>
      <c r="E7" s="3">
        <v>50</v>
      </c>
      <c r="F7" s="516" t="s">
        <v>313</v>
      </c>
      <c r="G7" s="319">
        <v>5.0999999999999996</v>
      </c>
      <c r="J7" s="3"/>
    </row>
    <row r="8" spans="1:10" ht="14.25" customHeight="1">
      <c r="A8" s="3">
        <v>4</v>
      </c>
      <c r="B8" s="516" t="s">
        <v>131</v>
      </c>
      <c r="C8" s="319">
        <v>30.47</v>
      </c>
      <c r="D8" s="90"/>
      <c r="E8" s="3">
        <v>51</v>
      </c>
      <c r="F8" s="516" t="s">
        <v>168</v>
      </c>
      <c r="G8" s="319">
        <v>5</v>
      </c>
      <c r="J8" s="3"/>
    </row>
    <row r="9" spans="1:10" ht="14.25" customHeight="1">
      <c r="A9" s="3">
        <v>5</v>
      </c>
      <c r="B9" s="516" t="s">
        <v>59</v>
      </c>
      <c r="C9" s="319">
        <v>29.5</v>
      </c>
      <c r="D9" s="90"/>
      <c r="E9" s="3">
        <v>52</v>
      </c>
      <c r="F9" s="516" t="s">
        <v>188</v>
      </c>
      <c r="G9" s="319">
        <v>5</v>
      </c>
      <c r="J9" s="3"/>
    </row>
    <row r="10" spans="1:10" ht="14.25" customHeight="1">
      <c r="A10" s="3">
        <v>6</v>
      </c>
      <c r="B10" s="516" t="s">
        <v>57</v>
      </c>
      <c r="C10" s="319">
        <v>27</v>
      </c>
      <c r="D10" s="90"/>
      <c r="E10" s="3">
        <v>53</v>
      </c>
      <c r="F10" s="516" t="s">
        <v>81</v>
      </c>
      <c r="G10" s="319">
        <v>4.43</v>
      </c>
      <c r="J10" s="3"/>
    </row>
    <row r="11" spans="1:10" ht="14.25" customHeight="1">
      <c r="A11" s="3">
        <v>7</v>
      </c>
      <c r="B11" s="516" t="s">
        <v>78</v>
      </c>
      <c r="C11" s="319">
        <v>24.28</v>
      </c>
      <c r="D11" s="90"/>
      <c r="E11" s="3">
        <v>54</v>
      </c>
      <c r="F11" s="516" t="s">
        <v>88</v>
      </c>
      <c r="G11" s="319">
        <v>4</v>
      </c>
      <c r="J11" s="3"/>
    </row>
    <row r="12" spans="1:10" ht="14.25" customHeight="1">
      <c r="A12" s="3">
        <v>8</v>
      </c>
      <c r="B12" s="516" t="s">
        <v>170</v>
      </c>
      <c r="C12" s="319">
        <v>23</v>
      </c>
      <c r="D12" s="90"/>
      <c r="E12" s="3">
        <v>55</v>
      </c>
      <c r="F12" s="516" t="s">
        <v>29</v>
      </c>
      <c r="G12" s="319">
        <v>3.9</v>
      </c>
      <c r="J12" s="3"/>
    </row>
    <row r="13" spans="1:10" ht="14.25" customHeight="1">
      <c r="A13" s="3">
        <v>9</v>
      </c>
      <c r="B13" s="516" t="s">
        <v>37</v>
      </c>
      <c r="C13" s="319">
        <v>21</v>
      </c>
      <c r="D13" s="90"/>
      <c r="E13" s="3">
        <v>56</v>
      </c>
      <c r="F13" s="516" t="s">
        <v>135</v>
      </c>
      <c r="G13" s="319">
        <v>3.61</v>
      </c>
      <c r="J13" s="3"/>
    </row>
    <row r="14" spans="1:10" ht="14.25" customHeight="1">
      <c r="A14" s="3">
        <v>10</v>
      </c>
      <c r="B14" s="516" t="s">
        <v>125</v>
      </c>
      <c r="C14" s="319">
        <v>21</v>
      </c>
      <c r="D14" s="90"/>
      <c r="E14" s="3">
        <v>57</v>
      </c>
      <c r="F14" s="516" t="s">
        <v>74</v>
      </c>
      <c r="G14" s="319">
        <v>3.48</v>
      </c>
      <c r="J14" s="3"/>
    </row>
    <row r="15" spans="1:10" ht="14.25" customHeight="1">
      <c r="A15" s="3">
        <v>11</v>
      </c>
      <c r="B15" s="516" t="s">
        <v>70</v>
      </c>
      <c r="C15" s="319">
        <v>19.100000000000001</v>
      </c>
      <c r="D15" s="90"/>
      <c r="E15" s="3">
        <v>58</v>
      </c>
      <c r="F15" s="516" t="s">
        <v>99</v>
      </c>
      <c r="G15" s="319">
        <v>3.48</v>
      </c>
      <c r="J15" s="3"/>
    </row>
    <row r="16" spans="1:10" ht="14.25" customHeight="1">
      <c r="A16" s="3">
        <v>12</v>
      </c>
      <c r="B16" s="516" t="s">
        <v>141</v>
      </c>
      <c r="C16" s="319">
        <v>19.07</v>
      </c>
      <c r="D16" s="90"/>
      <c r="E16" s="3">
        <v>59</v>
      </c>
      <c r="F16" s="516" t="s">
        <v>109</v>
      </c>
      <c r="G16" s="319">
        <v>3.4</v>
      </c>
      <c r="J16" s="3"/>
    </row>
    <row r="17" spans="1:10" ht="14.25" customHeight="1">
      <c r="A17" s="3">
        <v>13</v>
      </c>
      <c r="B17" s="516" t="s">
        <v>187</v>
      </c>
      <c r="C17" s="319">
        <v>18.600000000000001</v>
      </c>
      <c r="D17" s="90"/>
      <c r="E17" s="3">
        <v>60</v>
      </c>
      <c r="F17" s="516" t="s">
        <v>32</v>
      </c>
      <c r="G17" s="319">
        <v>3</v>
      </c>
      <c r="J17" s="3"/>
    </row>
    <row r="18" spans="1:10" ht="14.25" customHeight="1">
      <c r="A18" s="3">
        <v>14</v>
      </c>
      <c r="B18" s="516" t="s">
        <v>132</v>
      </c>
      <c r="C18" s="319">
        <v>18.600000000000001</v>
      </c>
      <c r="D18" s="90"/>
      <c r="E18" s="3">
        <v>61</v>
      </c>
      <c r="F18" s="516" t="s">
        <v>209</v>
      </c>
      <c r="G18" s="319">
        <v>3</v>
      </c>
      <c r="J18" s="3"/>
    </row>
    <row r="19" spans="1:10" ht="14.25" customHeight="1">
      <c r="A19" s="3">
        <v>15</v>
      </c>
      <c r="B19" s="516" t="s">
        <v>92</v>
      </c>
      <c r="C19" s="319">
        <v>18.22</v>
      </c>
      <c r="D19" s="90"/>
      <c r="E19" s="3">
        <v>62</v>
      </c>
      <c r="F19" s="516" t="s">
        <v>130</v>
      </c>
      <c r="G19" s="319">
        <v>3</v>
      </c>
      <c r="J19" s="3"/>
    </row>
    <row r="20" spans="1:10" ht="14.25" customHeight="1">
      <c r="A20" s="3">
        <v>16</v>
      </c>
      <c r="B20" s="516" t="s">
        <v>167</v>
      </c>
      <c r="C20" s="319">
        <v>17.73</v>
      </c>
      <c r="D20" s="90"/>
      <c r="E20" s="3">
        <v>63</v>
      </c>
      <c r="F20" s="516" t="s">
        <v>148</v>
      </c>
      <c r="G20" s="319">
        <v>3</v>
      </c>
      <c r="J20" s="3"/>
    </row>
    <row r="21" spans="1:10" ht="14.25" customHeight="1">
      <c r="A21" s="3">
        <v>17</v>
      </c>
      <c r="B21" s="516" t="s">
        <v>222</v>
      </c>
      <c r="C21" s="319">
        <v>17.5</v>
      </c>
      <c r="D21" s="90"/>
      <c r="E21" s="3">
        <v>64</v>
      </c>
      <c r="F21" s="516" t="s">
        <v>146</v>
      </c>
      <c r="G21" s="319">
        <v>2.85</v>
      </c>
      <c r="J21" s="3"/>
    </row>
    <row r="22" spans="1:10" ht="14.25" customHeight="1">
      <c r="A22" s="3">
        <v>18</v>
      </c>
      <c r="B22" s="516" t="s">
        <v>229</v>
      </c>
      <c r="C22" s="319">
        <v>17</v>
      </c>
      <c r="D22" s="90"/>
      <c r="E22" s="3">
        <v>65</v>
      </c>
      <c r="F22" s="516" t="s">
        <v>157</v>
      </c>
      <c r="G22" s="319">
        <v>2.09</v>
      </c>
      <c r="J22" s="3"/>
    </row>
    <row r="23" spans="1:10" ht="14.25" customHeight="1">
      <c r="A23" s="3">
        <v>19</v>
      </c>
      <c r="B23" s="516" t="s">
        <v>223</v>
      </c>
      <c r="C23" s="319">
        <v>14.23</v>
      </c>
      <c r="D23" s="90"/>
      <c r="E23" s="3">
        <v>66</v>
      </c>
      <c r="F23" s="516" t="s">
        <v>97</v>
      </c>
      <c r="G23" s="319">
        <v>2</v>
      </c>
      <c r="J23" s="3"/>
    </row>
    <row r="24" spans="1:10" ht="14.25" customHeight="1">
      <c r="A24" s="3">
        <v>20</v>
      </c>
      <c r="B24" s="516" t="s">
        <v>54</v>
      </c>
      <c r="C24" s="319">
        <v>14</v>
      </c>
      <c r="D24" s="90"/>
      <c r="E24" s="3">
        <v>67</v>
      </c>
      <c r="F24" s="516" t="s">
        <v>100</v>
      </c>
      <c r="G24" s="319">
        <v>2</v>
      </c>
      <c r="J24" s="3"/>
    </row>
    <row r="25" spans="1:10" ht="14.25" customHeight="1">
      <c r="A25" s="3">
        <v>21</v>
      </c>
      <c r="B25" s="516" t="s">
        <v>110</v>
      </c>
      <c r="C25" s="319">
        <v>13.9</v>
      </c>
      <c r="D25" s="90"/>
      <c r="E25" s="3">
        <v>68</v>
      </c>
      <c r="F25" s="516" t="s">
        <v>115</v>
      </c>
      <c r="G25" s="319">
        <v>2</v>
      </c>
      <c r="J25" s="3"/>
    </row>
    <row r="26" spans="1:10" ht="14.25" customHeight="1">
      <c r="A26" s="3">
        <v>22</v>
      </c>
      <c r="B26" s="516" t="s">
        <v>105</v>
      </c>
      <c r="C26" s="319">
        <v>13</v>
      </c>
      <c r="D26" s="90"/>
      <c r="E26" s="3">
        <v>69</v>
      </c>
      <c r="F26" s="516" t="s">
        <v>227</v>
      </c>
      <c r="G26" s="319">
        <v>2</v>
      </c>
      <c r="J26" s="3"/>
    </row>
    <row r="27" spans="1:10" ht="14.25" customHeight="1">
      <c r="A27" s="3">
        <v>23</v>
      </c>
      <c r="B27" s="516" t="s">
        <v>139</v>
      </c>
      <c r="C27" s="319">
        <v>13</v>
      </c>
      <c r="D27" s="90"/>
      <c r="E27" s="3">
        <v>70</v>
      </c>
      <c r="F27" s="516" t="s">
        <v>144</v>
      </c>
      <c r="G27" s="319">
        <v>2</v>
      </c>
      <c r="J27" s="3"/>
    </row>
    <row r="28" spans="1:10" ht="14.25" customHeight="1">
      <c r="A28" s="3">
        <v>24</v>
      </c>
      <c r="B28" s="516" t="s">
        <v>31</v>
      </c>
      <c r="C28" s="319">
        <v>12.71</v>
      </c>
      <c r="D28" s="90"/>
      <c r="E28" s="3">
        <v>71</v>
      </c>
      <c r="F28" s="516" t="s">
        <v>234</v>
      </c>
      <c r="G28" s="319">
        <v>2</v>
      </c>
      <c r="J28" s="3"/>
    </row>
    <row r="29" spans="1:10" ht="14.25" customHeight="1">
      <c r="A29" s="3">
        <v>25</v>
      </c>
      <c r="B29" s="516" t="s">
        <v>164</v>
      </c>
      <c r="C29" s="319">
        <v>12</v>
      </c>
      <c r="D29" s="90"/>
      <c r="E29" s="3">
        <v>72</v>
      </c>
      <c r="F29" s="516" t="s">
        <v>36</v>
      </c>
      <c r="G29" s="319">
        <v>1</v>
      </c>
      <c r="J29" s="3"/>
    </row>
    <row r="30" spans="1:10" ht="14.25" customHeight="1">
      <c r="A30" s="3">
        <v>26</v>
      </c>
      <c r="B30" s="516" t="s">
        <v>117</v>
      </c>
      <c r="C30" s="319">
        <v>11.7</v>
      </c>
      <c r="D30" s="90"/>
      <c r="E30" s="3">
        <v>73</v>
      </c>
      <c r="F30" s="516" t="s">
        <v>47</v>
      </c>
      <c r="G30" s="319">
        <v>1</v>
      </c>
      <c r="J30" s="3"/>
    </row>
    <row r="31" spans="1:10" ht="14.25" customHeight="1">
      <c r="A31" s="3">
        <v>27</v>
      </c>
      <c r="B31" s="516" t="s">
        <v>126</v>
      </c>
      <c r="C31" s="319">
        <v>11.27</v>
      </c>
      <c r="D31" s="90"/>
      <c r="E31" s="3">
        <v>74</v>
      </c>
      <c r="F31" s="516" t="s">
        <v>63</v>
      </c>
      <c r="G31" s="319">
        <v>1</v>
      </c>
      <c r="J31" s="3"/>
    </row>
    <row r="32" spans="1:10" ht="14.25" customHeight="1">
      <c r="A32" s="3">
        <v>28</v>
      </c>
      <c r="B32" s="516" t="s">
        <v>41</v>
      </c>
      <c r="C32" s="319">
        <v>10</v>
      </c>
      <c r="D32" s="90"/>
      <c r="E32" s="3">
        <v>75</v>
      </c>
      <c r="F32" s="516" t="s">
        <v>80</v>
      </c>
      <c r="G32" s="319">
        <v>1</v>
      </c>
      <c r="J32" s="3"/>
    </row>
    <row r="33" spans="1:10" ht="14.25" customHeight="1">
      <c r="A33" s="3">
        <v>29</v>
      </c>
      <c r="B33" s="516" t="s">
        <v>318</v>
      </c>
      <c r="C33" s="319">
        <v>10</v>
      </c>
      <c r="D33" s="90"/>
      <c r="E33" s="3">
        <v>76</v>
      </c>
      <c r="F33" s="516" t="s">
        <v>221</v>
      </c>
      <c r="G33" s="319">
        <v>1</v>
      </c>
      <c r="J33" s="3"/>
    </row>
    <row r="34" spans="1:10" ht="14.25" customHeight="1">
      <c r="A34" s="3">
        <v>30</v>
      </c>
      <c r="B34" s="516" t="s">
        <v>143</v>
      </c>
      <c r="C34" s="319">
        <v>10</v>
      </c>
      <c r="D34" s="90"/>
      <c r="E34" s="3">
        <v>77</v>
      </c>
      <c r="F34" s="516" t="s">
        <v>85</v>
      </c>
      <c r="G34" s="319">
        <v>1</v>
      </c>
      <c r="J34" s="3"/>
    </row>
    <row r="35" spans="1:10" ht="14.25" customHeight="1">
      <c r="A35" s="3">
        <v>31</v>
      </c>
      <c r="B35" s="516" t="s">
        <v>171</v>
      </c>
      <c r="C35" s="319">
        <v>9.3699999999999992</v>
      </c>
      <c r="D35" s="90"/>
      <c r="E35" s="3">
        <v>78</v>
      </c>
      <c r="F35" s="516" t="s">
        <v>91</v>
      </c>
      <c r="G35" s="319">
        <v>1</v>
      </c>
      <c r="J35" s="3"/>
    </row>
    <row r="36" spans="1:10" ht="14.25" customHeight="1">
      <c r="A36" s="3">
        <v>32</v>
      </c>
      <c r="B36" s="516" t="s">
        <v>52</v>
      </c>
      <c r="C36" s="319">
        <v>9.3000000000000007</v>
      </c>
      <c r="D36" s="90"/>
      <c r="E36" s="3">
        <v>79</v>
      </c>
      <c r="F36" s="516" t="s">
        <v>103</v>
      </c>
      <c r="G36" s="319">
        <v>1</v>
      </c>
      <c r="J36" s="3"/>
    </row>
    <row r="37" spans="1:10" ht="14.25" customHeight="1">
      <c r="A37" s="3">
        <v>33</v>
      </c>
      <c r="B37" s="516" t="s">
        <v>317</v>
      </c>
      <c r="C37" s="319">
        <v>9</v>
      </c>
      <c r="D37" s="90"/>
      <c r="E37" s="3">
        <v>80</v>
      </c>
      <c r="F37" s="516" t="s">
        <v>107</v>
      </c>
      <c r="G37" s="319">
        <v>1</v>
      </c>
      <c r="J37" s="3"/>
    </row>
    <row r="38" spans="1:10" ht="14.25" customHeight="1">
      <c r="A38" s="3">
        <v>34</v>
      </c>
      <c r="B38" s="516" t="s">
        <v>75</v>
      </c>
      <c r="C38" s="319">
        <v>9</v>
      </c>
      <c r="D38" s="90"/>
      <c r="E38" s="3">
        <v>81</v>
      </c>
      <c r="F38" s="516" t="s">
        <v>315</v>
      </c>
      <c r="G38" s="319">
        <v>1</v>
      </c>
      <c r="J38" s="3"/>
    </row>
    <row r="39" spans="1:10" ht="14.25" customHeight="1">
      <c r="A39" s="3">
        <v>35</v>
      </c>
      <c r="B39" s="516" t="s">
        <v>225</v>
      </c>
      <c r="C39" s="319">
        <v>9</v>
      </c>
      <c r="D39" s="90"/>
      <c r="E39" s="3">
        <v>82</v>
      </c>
      <c r="F39" s="516" t="s">
        <v>128</v>
      </c>
      <c r="G39" s="319">
        <v>1</v>
      </c>
      <c r="J39" s="3"/>
    </row>
    <row r="40" spans="1:10" ht="14.25" customHeight="1">
      <c r="A40" s="3">
        <v>36</v>
      </c>
      <c r="B40" s="516" t="s">
        <v>133</v>
      </c>
      <c r="C40" s="319">
        <v>9</v>
      </c>
      <c r="D40" s="90"/>
      <c r="E40" s="3">
        <v>83</v>
      </c>
      <c r="F40" s="516" t="s">
        <v>154</v>
      </c>
      <c r="G40" s="319">
        <v>1</v>
      </c>
      <c r="J40" s="3"/>
    </row>
    <row r="41" spans="1:10" ht="14.25" customHeight="1">
      <c r="A41" s="3">
        <v>37</v>
      </c>
      <c r="B41" s="516" t="s">
        <v>226</v>
      </c>
      <c r="C41" s="319">
        <v>8.9600000000000009</v>
      </c>
      <c r="D41" s="90"/>
      <c r="E41" s="3">
        <v>84</v>
      </c>
      <c r="F41" s="516" t="s">
        <v>321</v>
      </c>
      <c r="G41" s="319">
        <v>1</v>
      </c>
      <c r="J41" s="3"/>
    </row>
    <row r="42" spans="1:10" ht="14.25" customHeight="1">
      <c r="A42" s="3">
        <v>38</v>
      </c>
      <c r="B42" s="516" t="s">
        <v>106</v>
      </c>
      <c r="C42" s="319">
        <v>8.86</v>
      </c>
      <c r="D42" s="90"/>
      <c r="E42" s="3">
        <v>85</v>
      </c>
      <c r="F42" s="516" t="s">
        <v>166</v>
      </c>
      <c r="G42" s="319">
        <v>1</v>
      </c>
      <c r="J42" s="3"/>
    </row>
    <row r="43" spans="1:10" ht="14.25" customHeight="1">
      <c r="A43" s="3">
        <v>39</v>
      </c>
      <c r="B43" s="516" t="s">
        <v>56</v>
      </c>
      <c r="C43" s="319">
        <v>8.4</v>
      </c>
      <c r="D43" s="90"/>
      <c r="E43" s="3">
        <v>86</v>
      </c>
      <c r="F43" s="516" t="s">
        <v>172</v>
      </c>
      <c r="G43" s="319">
        <v>1</v>
      </c>
      <c r="J43" s="3"/>
    </row>
    <row r="44" spans="1:10" ht="14.25" customHeight="1">
      <c r="A44" s="3">
        <v>40</v>
      </c>
      <c r="B44" s="516" t="s">
        <v>217</v>
      </c>
      <c r="C44" s="319">
        <v>8.0500000000000007</v>
      </c>
      <c r="D44" s="90"/>
      <c r="E44" s="3">
        <v>87</v>
      </c>
      <c r="F44" s="516" t="s">
        <v>43</v>
      </c>
      <c r="G44" s="319">
        <v>0.69</v>
      </c>
      <c r="J44" s="3"/>
    </row>
    <row r="45" spans="1:10" ht="14.25" customHeight="1">
      <c r="A45" s="3">
        <v>41</v>
      </c>
      <c r="B45" s="516" t="s">
        <v>60</v>
      </c>
      <c r="C45" s="319">
        <v>7</v>
      </c>
      <c r="D45" s="90"/>
      <c r="E45" s="3">
        <v>88</v>
      </c>
      <c r="F45" s="516" t="s">
        <v>28</v>
      </c>
      <c r="G45" s="319"/>
      <c r="J45" s="3"/>
    </row>
    <row r="46" spans="1:10" ht="14.25" customHeight="1">
      <c r="A46" s="3">
        <v>42</v>
      </c>
      <c r="B46" s="516" t="s">
        <v>49</v>
      </c>
      <c r="C46" s="319">
        <v>6.96</v>
      </c>
      <c r="D46" s="90"/>
      <c r="E46" s="3">
        <v>89</v>
      </c>
      <c r="F46" s="516" t="s">
        <v>316</v>
      </c>
      <c r="G46" s="319"/>
      <c r="J46" s="3"/>
    </row>
    <row r="47" spans="1:10" ht="14.25" customHeight="1">
      <c r="A47" s="3">
        <v>43</v>
      </c>
      <c r="B47" s="516" t="s">
        <v>113</v>
      </c>
      <c r="C47" s="319">
        <v>6.5</v>
      </c>
      <c r="D47" s="90"/>
      <c r="E47" s="3">
        <v>90</v>
      </c>
      <c r="F47" s="516" t="s">
        <v>314</v>
      </c>
      <c r="G47" s="319"/>
      <c r="J47" s="3"/>
    </row>
    <row r="48" spans="1:10" ht="14.25" customHeight="1">
      <c r="A48" s="3">
        <v>44</v>
      </c>
      <c r="B48" s="516" t="s">
        <v>142</v>
      </c>
      <c r="C48" s="319">
        <v>6</v>
      </c>
      <c r="D48" s="90"/>
      <c r="E48" s="3"/>
      <c r="G48" s="464"/>
      <c r="J48" s="3"/>
    </row>
    <row r="49" spans="1:10" ht="14.25" customHeight="1">
      <c r="A49" s="3">
        <v>45</v>
      </c>
      <c r="B49" s="516" t="s">
        <v>230</v>
      </c>
      <c r="C49" s="319">
        <v>5.79</v>
      </c>
      <c r="D49" s="90"/>
      <c r="E49" s="3"/>
      <c r="F49" s="8" t="s">
        <v>11</v>
      </c>
      <c r="G49" s="346">
        <f>MEDIAN(G5:G47,C5:C51)</f>
        <v>6</v>
      </c>
      <c r="J49" s="3"/>
    </row>
    <row r="50" spans="1:10" ht="14.25" customHeight="1">
      <c r="A50" s="3">
        <v>46</v>
      </c>
      <c r="B50" s="516" t="s">
        <v>185</v>
      </c>
      <c r="C50" s="319">
        <v>5.64</v>
      </c>
      <c r="D50" s="90"/>
      <c r="E50" s="3"/>
      <c r="F50" s="8" t="s">
        <v>10</v>
      </c>
      <c r="G50" s="346">
        <f>AVERAGE(G5:G47,C5:C51)</f>
        <v>9.1886206896551723</v>
      </c>
      <c r="J50" s="3"/>
    </row>
    <row r="51" spans="1:10" ht="14.25" customHeight="1">
      <c r="A51" s="3">
        <v>47</v>
      </c>
      <c r="B51" s="516" t="s">
        <v>65</v>
      </c>
      <c r="C51" s="319">
        <v>5.38</v>
      </c>
      <c r="D51" s="90"/>
      <c r="E51" s="3"/>
      <c r="F51" s="8" t="s">
        <v>237</v>
      </c>
      <c r="G51" s="62">
        <f>SUM(G5:G47,C5:C51)</f>
        <v>799.41</v>
      </c>
      <c r="J51" s="3"/>
    </row>
    <row r="52" spans="1:10" ht="14.25" customHeight="1">
      <c r="A52" s="3"/>
      <c r="D52" s="94"/>
      <c r="E52" s="3"/>
      <c r="F52" s="16"/>
      <c r="G52" s="464"/>
      <c r="J52" s="3"/>
    </row>
    <row r="53" spans="1:10" ht="14.25" customHeight="1">
      <c r="A53" s="3"/>
      <c r="B53" s="3"/>
      <c r="D53" s="173"/>
      <c r="E53" s="3"/>
      <c r="F53" s="3"/>
      <c r="J53" s="3"/>
    </row>
    <row r="54" spans="1:10" ht="14.25" customHeight="1">
      <c r="A54" s="3"/>
      <c r="B54" s="3"/>
      <c r="D54" s="43"/>
      <c r="E54" s="3"/>
      <c r="J54" s="3"/>
    </row>
    <row r="55" spans="1:10" ht="14.25" customHeight="1">
      <c r="A55" s="3"/>
      <c r="D55" s="43"/>
      <c r="G55" s="324"/>
      <c r="J55" s="3"/>
    </row>
    <row r="56" spans="1:10" ht="14.25" customHeight="1">
      <c r="A56" s="3"/>
      <c r="G56" s="324"/>
      <c r="J56" s="3"/>
    </row>
    <row r="57" spans="1:10" ht="14.25" customHeight="1">
      <c r="A57" s="3"/>
      <c r="G57" s="324"/>
      <c r="J57" s="3"/>
    </row>
    <row r="58" spans="1:10" ht="14.25" customHeight="1">
      <c r="J58" s="3"/>
    </row>
    <row r="59" spans="1:10" ht="14.25" customHeight="1">
      <c r="A59" s="9"/>
      <c r="J59" s="3"/>
    </row>
    <row r="60" spans="1:10" ht="14.25" customHeight="1">
      <c r="J60" s="3"/>
    </row>
    <row r="61" spans="1:10" ht="14.25" customHeight="1">
      <c r="J61" s="3"/>
    </row>
    <row r="62" spans="1:10" ht="14.25" customHeight="1">
      <c r="J62" s="3"/>
    </row>
    <row r="63" spans="1:10" ht="14.25" customHeight="1">
      <c r="J63" s="3"/>
    </row>
    <row r="64" spans="1:10" ht="14.25" customHeight="1">
      <c r="J64" s="3"/>
    </row>
    <row r="65" spans="10:10" ht="14.25" customHeight="1">
      <c r="J65" s="3"/>
    </row>
    <row r="66" spans="10:10" ht="14.25" customHeight="1">
      <c r="J66" s="3"/>
    </row>
    <row r="67" spans="10:10" ht="14.25" customHeight="1">
      <c r="J67" s="3"/>
    </row>
    <row r="68" spans="10:10" ht="14.25" customHeight="1">
      <c r="J68" s="3"/>
    </row>
    <row r="69" spans="10:10" ht="14.25" customHeight="1">
      <c r="J69" s="3"/>
    </row>
    <row r="70" spans="10:10" ht="14.25" customHeight="1">
      <c r="J70" s="3"/>
    </row>
    <row r="71" spans="10:10" ht="14.25" customHeight="1">
      <c r="J71" s="3"/>
    </row>
    <row r="72" spans="10:10" ht="14.25" customHeight="1">
      <c r="J72" s="3"/>
    </row>
    <row r="73" spans="10:10" ht="14.25" customHeight="1">
      <c r="J73" s="3"/>
    </row>
    <row r="74" spans="10:10" ht="14.25" customHeight="1">
      <c r="J74" s="3"/>
    </row>
    <row r="75" spans="10:10" ht="14.25" customHeight="1">
      <c r="J75" s="3"/>
    </row>
    <row r="76" spans="10:10" ht="14.25" customHeight="1">
      <c r="J76" s="3"/>
    </row>
    <row r="77" spans="10:10" ht="14.25" customHeight="1">
      <c r="J77" s="3"/>
    </row>
    <row r="78" spans="10:10" ht="14.25" customHeight="1">
      <c r="J78" s="3"/>
    </row>
    <row r="79" spans="10:10" ht="14.25" customHeight="1">
      <c r="J79" s="3"/>
    </row>
    <row r="80" spans="10:10" ht="14.25" customHeight="1">
      <c r="J80" s="3"/>
    </row>
    <row r="81" spans="8:10" ht="14.25" customHeight="1">
      <c r="J81" s="3"/>
    </row>
    <row r="82" spans="8:10" ht="14.25" customHeight="1">
      <c r="J82" s="3"/>
    </row>
    <row r="83" spans="8:10" ht="14.25" customHeight="1">
      <c r="J83" s="3"/>
    </row>
    <row r="84" spans="8:10" ht="14.25" customHeight="1">
      <c r="J84" s="3"/>
    </row>
    <row r="85" spans="8:10" ht="14.25" customHeight="1">
      <c r="J85" s="3"/>
    </row>
    <row r="86" spans="8:10" ht="14.25" customHeight="1">
      <c r="J86" s="3"/>
    </row>
    <row r="87" spans="8:10" ht="14.25" customHeight="1">
      <c r="J87" s="3"/>
    </row>
    <row r="88" spans="8:10" ht="14.25" customHeight="1">
      <c r="J88" s="3"/>
    </row>
    <row r="89" spans="8:10" ht="14.25" customHeight="1">
      <c r="J89" s="3"/>
    </row>
    <row r="90" spans="8:10" ht="14.25" customHeight="1">
      <c r="J90" s="3"/>
    </row>
    <row r="91" spans="8:10" ht="14.25" customHeight="1">
      <c r="J91" s="3"/>
    </row>
    <row r="92" spans="8:10" ht="14.25" customHeight="1">
      <c r="J92" s="3"/>
    </row>
    <row r="93" spans="8:10" ht="14.25" customHeight="1">
      <c r="J93" s="3"/>
    </row>
    <row r="94" spans="8:10" ht="14.25" customHeight="1">
      <c r="J94" s="3"/>
    </row>
    <row r="95" spans="8:10" ht="14.25" customHeight="1">
      <c r="H95" s="516"/>
      <c r="I95" s="516"/>
      <c r="J95" s="3"/>
    </row>
    <row r="96" spans="8:10" ht="14.25" customHeight="1">
      <c r="H96" s="516"/>
      <c r="I96" s="516"/>
      <c r="J96" s="3"/>
    </row>
    <row r="97" spans="8:10" ht="14.25" customHeight="1">
      <c r="H97" s="516"/>
      <c r="I97" s="516"/>
      <c r="J97" s="3"/>
    </row>
    <row r="98" spans="8:10" ht="14.25" customHeight="1">
      <c r="H98" s="516"/>
      <c r="I98" s="516"/>
      <c r="J98" s="3"/>
    </row>
    <row r="99" spans="8:10" ht="14.25" customHeight="1">
      <c r="J99" s="3"/>
    </row>
    <row r="100" spans="8:10" ht="14.25" customHeight="1">
      <c r="J100" s="3"/>
    </row>
    <row r="101" spans="8:10" ht="14.25" customHeight="1">
      <c r="J101" s="3"/>
    </row>
    <row r="102" spans="8:10" ht="14.25" customHeight="1">
      <c r="J102" s="3"/>
    </row>
    <row r="103" spans="8:10" ht="14.25" customHeight="1">
      <c r="J103" s="3"/>
    </row>
    <row r="104" spans="8:10" ht="14.25" customHeight="1">
      <c r="J104" s="3"/>
    </row>
    <row r="105" spans="8:10" ht="14.25" customHeight="1">
      <c r="J105" s="3"/>
    </row>
    <row r="106" spans="8:10" ht="14.25" customHeight="1">
      <c r="J106" s="3"/>
    </row>
    <row r="107" spans="8:10" ht="14.25" customHeight="1">
      <c r="J107" s="3"/>
    </row>
    <row r="108" spans="8:10" ht="14.25" customHeight="1">
      <c r="J108" s="3"/>
    </row>
    <row r="109" spans="8:10" ht="14.25" customHeight="1">
      <c r="J109" s="3"/>
    </row>
    <row r="110" spans="8:10" ht="14.25" customHeight="1">
      <c r="J110" s="3"/>
    </row>
    <row r="111" spans="8:10" ht="14.25" customHeight="1">
      <c r="J111" s="3"/>
    </row>
    <row r="112" spans="8:10" ht="14.25" customHeight="1">
      <c r="J112" s="3"/>
    </row>
    <row r="113" spans="10:10" ht="14.25" customHeight="1">
      <c r="J113" s="3"/>
    </row>
    <row r="114" spans="10:10" ht="14.25" customHeight="1">
      <c r="J114" s="3"/>
    </row>
    <row r="115" spans="10:10" ht="14.25" customHeight="1">
      <c r="J115" s="3"/>
    </row>
    <row r="116" spans="10:10" ht="14.25" customHeight="1">
      <c r="J116" s="3"/>
    </row>
    <row r="117" spans="10:10" ht="14.25" customHeight="1">
      <c r="J117" s="3"/>
    </row>
    <row r="118" spans="10:10" ht="14.25" customHeight="1">
      <c r="J118" s="3"/>
    </row>
    <row r="119" spans="10:10" ht="14.25" customHeight="1">
      <c r="J119" s="3"/>
    </row>
    <row r="120" spans="10:10" ht="14.25" customHeight="1">
      <c r="J120" s="3"/>
    </row>
    <row r="121" spans="10:10" ht="14.25" customHeight="1">
      <c r="J121" s="3"/>
    </row>
    <row r="122" spans="10:10" ht="14.25" customHeight="1">
      <c r="J122" s="3"/>
    </row>
    <row r="123" spans="10:10" ht="14.25" customHeight="1">
      <c r="J123" s="3"/>
    </row>
    <row r="124" spans="10:10" ht="14.25" customHeight="1">
      <c r="J124" s="3"/>
    </row>
    <row r="125" spans="10:10" ht="14.25" customHeight="1">
      <c r="J125" s="3"/>
    </row>
    <row r="126" spans="10:10" ht="14.25" customHeight="1">
      <c r="J126" s="3"/>
    </row>
    <row r="127" spans="10:10" ht="14.25" customHeight="1">
      <c r="J127" s="3"/>
    </row>
    <row r="128" spans="10:10" ht="14.25" customHeight="1">
      <c r="J128" s="3"/>
    </row>
    <row r="129" spans="10:10" ht="14.25" customHeight="1">
      <c r="J129" s="3"/>
    </row>
  </sheetData>
  <sortState xmlns:xlrd2="http://schemas.microsoft.com/office/spreadsheetml/2017/richdata2" ref="H5:I94">
    <sortCondition descending="1" ref="I5:I94"/>
  </sortState>
  <phoneticPr fontId="61"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5"/>
  <dimension ref="A1:I103"/>
  <sheetViews>
    <sheetView zoomScaleNormal="100" workbookViewId="0">
      <selection activeCell="H2" sqref="H2"/>
    </sheetView>
  </sheetViews>
  <sheetFormatPr defaultColWidth="9.140625" defaultRowHeight="14.25" customHeight="1"/>
  <cols>
    <col min="1" max="1" width="5.7109375" customWidth="1"/>
    <col min="2" max="2" width="22.140625" customWidth="1"/>
    <col min="3" max="3" width="11" style="19" customWidth="1"/>
    <col min="4" max="4" width="7.28515625" style="114" customWidth="1"/>
    <col min="5" max="5" width="8.42578125" style="114" customWidth="1"/>
    <col min="6" max="6" width="21.5703125" style="114" bestFit="1" customWidth="1"/>
    <col min="7" max="7" width="13.7109375" style="131" customWidth="1"/>
    <col min="8" max="8" width="19.140625" style="3" bestFit="1" customWidth="1"/>
    <col min="9" max="9" width="21.28515625" style="3" bestFit="1" customWidth="1"/>
  </cols>
  <sheetData>
    <row r="1" spans="1:9" ht="16.5" customHeight="1">
      <c r="B1" s="10" t="s">
        <v>549</v>
      </c>
    </row>
    <row r="2" spans="1:9" ht="14.25" customHeight="1">
      <c r="C2" s="70"/>
      <c r="D2"/>
      <c r="H2" s="516"/>
      <c r="I2" s="516"/>
    </row>
    <row r="3" spans="1:9" ht="14.25" customHeight="1">
      <c r="A3" s="3">
        <v>1</v>
      </c>
      <c r="B3" s="516" t="s">
        <v>75</v>
      </c>
      <c r="C3" s="319">
        <v>23521.67</v>
      </c>
      <c r="D3" s="90"/>
      <c r="E3" s="3">
        <v>48</v>
      </c>
      <c r="F3" s="516" t="s">
        <v>223</v>
      </c>
      <c r="G3" s="319">
        <v>8935.56</v>
      </c>
    </row>
    <row r="4" spans="1:9" ht="14.25" customHeight="1">
      <c r="A4" s="3">
        <v>2</v>
      </c>
      <c r="B4" s="516" t="s">
        <v>315</v>
      </c>
      <c r="C4" s="319">
        <v>19805</v>
      </c>
      <c r="D4" s="90"/>
      <c r="E4" s="3">
        <v>49</v>
      </c>
      <c r="F4" s="516" t="s">
        <v>80</v>
      </c>
      <c r="G4" s="319">
        <v>8871</v>
      </c>
    </row>
    <row r="5" spans="1:9" ht="14.25" customHeight="1">
      <c r="A5" s="3">
        <v>3</v>
      </c>
      <c r="B5" s="516" t="s">
        <v>91</v>
      </c>
      <c r="C5" s="319">
        <v>18704</v>
      </c>
      <c r="D5" s="90"/>
      <c r="E5" s="3">
        <v>50</v>
      </c>
      <c r="F5" s="516" t="s">
        <v>36</v>
      </c>
      <c r="G5" s="319">
        <v>8750</v>
      </c>
    </row>
    <row r="6" spans="1:9" ht="14.25" customHeight="1">
      <c r="A6" s="3">
        <v>4</v>
      </c>
      <c r="B6" s="516" t="s">
        <v>37</v>
      </c>
      <c r="C6" s="319">
        <v>17831</v>
      </c>
      <c r="D6" s="90"/>
      <c r="E6" s="3">
        <v>51</v>
      </c>
      <c r="F6" s="516" t="s">
        <v>60</v>
      </c>
      <c r="G6" s="319">
        <v>8569.2900000000009</v>
      </c>
    </row>
    <row r="7" spans="1:9" ht="14.25" customHeight="1">
      <c r="A7" s="3">
        <v>5</v>
      </c>
      <c r="B7" s="516" t="s">
        <v>47</v>
      </c>
      <c r="C7" s="319">
        <v>17479</v>
      </c>
      <c r="D7" s="90"/>
      <c r="E7" s="3">
        <v>52</v>
      </c>
      <c r="F7" s="516" t="s">
        <v>99</v>
      </c>
      <c r="G7" s="319">
        <v>8547.41</v>
      </c>
    </row>
    <row r="8" spans="1:9" ht="14.25" customHeight="1">
      <c r="A8" s="3">
        <v>6</v>
      </c>
      <c r="B8" s="516" t="s">
        <v>172</v>
      </c>
      <c r="C8" s="319">
        <v>17087</v>
      </c>
      <c r="D8" s="90"/>
      <c r="E8" s="3">
        <v>53</v>
      </c>
      <c r="F8" s="516" t="s">
        <v>97</v>
      </c>
      <c r="G8" s="319">
        <v>8445</v>
      </c>
    </row>
    <row r="9" spans="1:9" ht="14.25" customHeight="1">
      <c r="A9" s="3">
        <v>7</v>
      </c>
      <c r="B9" s="516" t="s">
        <v>135</v>
      </c>
      <c r="C9" s="319">
        <v>16925.21</v>
      </c>
      <c r="D9" s="90"/>
      <c r="E9" s="3">
        <v>54</v>
      </c>
      <c r="F9" s="516" t="s">
        <v>131</v>
      </c>
      <c r="G9" s="319">
        <v>8440.99</v>
      </c>
    </row>
    <row r="10" spans="1:9" ht="14.25" customHeight="1">
      <c r="A10" s="3">
        <v>8</v>
      </c>
      <c r="B10" s="516" t="s">
        <v>88</v>
      </c>
      <c r="C10" s="319">
        <v>16824</v>
      </c>
      <c r="D10" s="90"/>
      <c r="E10" s="3">
        <v>55</v>
      </c>
      <c r="F10" s="516" t="s">
        <v>92</v>
      </c>
      <c r="G10" s="319">
        <v>8345.7199999999993</v>
      </c>
    </row>
    <row r="11" spans="1:9" ht="14.25" customHeight="1">
      <c r="A11" s="3">
        <v>9</v>
      </c>
      <c r="B11" s="516" t="s">
        <v>321</v>
      </c>
      <c r="C11" s="319">
        <v>16377</v>
      </c>
      <c r="D11" s="90"/>
      <c r="E11" s="3">
        <v>56</v>
      </c>
      <c r="F11" s="516" t="s">
        <v>235</v>
      </c>
      <c r="G11" s="319">
        <v>8190.96</v>
      </c>
    </row>
    <row r="12" spans="1:9" ht="14.25" customHeight="1">
      <c r="A12" s="3">
        <v>10</v>
      </c>
      <c r="B12" s="516" t="s">
        <v>110</v>
      </c>
      <c r="C12" s="319">
        <v>16373.02</v>
      </c>
      <c r="D12" s="90"/>
      <c r="E12" s="3">
        <v>57</v>
      </c>
      <c r="F12" s="516" t="s">
        <v>41</v>
      </c>
      <c r="G12" s="319">
        <v>7911.8</v>
      </c>
    </row>
    <row r="13" spans="1:9" ht="14.25" customHeight="1">
      <c r="A13" s="3">
        <v>11</v>
      </c>
      <c r="B13" s="516" t="s">
        <v>105</v>
      </c>
      <c r="C13" s="319">
        <v>15838.54</v>
      </c>
      <c r="D13" s="90"/>
      <c r="E13" s="3">
        <v>58</v>
      </c>
      <c r="F13" s="516" t="s">
        <v>225</v>
      </c>
      <c r="G13" s="319">
        <v>7723.78</v>
      </c>
    </row>
    <row r="14" spans="1:9" ht="14.25" customHeight="1">
      <c r="A14" s="3">
        <v>12</v>
      </c>
      <c r="B14" s="516" t="s">
        <v>148</v>
      </c>
      <c r="C14" s="319">
        <v>15642</v>
      </c>
      <c r="D14" s="90"/>
      <c r="E14" s="3">
        <v>59</v>
      </c>
      <c r="F14" s="516" t="s">
        <v>141</v>
      </c>
      <c r="G14" s="319">
        <v>7669.17</v>
      </c>
    </row>
    <row r="15" spans="1:9" ht="14.25" customHeight="1">
      <c r="A15" s="3">
        <v>13</v>
      </c>
      <c r="B15" s="516" t="s">
        <v>65</v>
      </c>
      <c r="C15" s="319">
        <v>14363.75</v>
      </c>
      <c r="D15" s="90"/>
      <c r="E15" s="3">
        <v>60</v>
      </c>
      <c r="F15" s="516" t="s">
        <v>320</v>
      </c>
      <c r="G15" s="319">
        <v>7464.94</v>
      </c>
    </row>
    <row r="16" spans="1:9" ht="14.25" customHeight="1">
      <c r="A16" s="3">
        <v>14</v>
      </c>
      <c r="B16" s="516" t="s">
        <v>318</v>
      </c>
      <c r="C16" s="319">
        <v>14076.1</v>
      </c>
      <c r="D16" s="90"/>
      <c r="E16" s="3">
        <v>61</v>
      </c>
      <c r="F16" s="516" t="s">
        <v>127</v>
      </c>
      <c r="G16" s="319">
        <v>7391.86</v>
      </c>
    </row>
    <row r="17" spans="1:7" ht="14.25" customHeight="1">
      <c r="A17" s="3">
        <v>15</v>
      </c>
      <c r="B17" s="516" t="s">
        <v>31</v>
      </c>
      <c r="C17" s="319">
        <v>14035.88</v>
      </c>
      <c r="D17" s="90"/>
      <c r="E17" s="3">
        <v>62</v>
      </c>
      <c r="F17" s="516" t="s">
        <v>146</v>
      </c>
      <c r="G17" s="319">
        <v>7296.49</v>
      </c>
    </row>
    <row r="18" spans="1:7" ht="14.25" customHeight="1">
      <c r="A18" s="3">
        <v>16</v>
      </c>
      <c r="B18" s="516" t="s">
        <v>57</v>
      </c>
      <c r="C18" s="319">
        <v>13996.93</v>
      </c>
      <c r="D18" s="90"/>
      <c r="E18" s="3">
        <v>63</v>
      </c>
      <c r="F18" s="516" t="s">
        <v>234</v>
      </c>
      <c r="G18" s="319">
        <v>7090</v>
      </c>
    </row>
    <row r="19" spans="1:7" ht="14.25" customHeight="1">
      <c r="A19" s="3">
        <v>17</v>
      </c>
      <c r="B19" s="516" t="s">
        <v>113</v>
      </c>
      <c r="C19" s="319">
        <v>13102.46</v>
      </c>
      <c r="D19" s="90"/>
      <c r="E19" s="3">
        <v>64</v>
      </c>
      <c r="F19" s="516" t="s">
        <v>166</v>
      </c>
      <c r="G19" s="319">
        <v>7053</v>
      </c>
    </row>
    <row r="20" spans="1:7" ht="14.25" customHeight="1">
      <c r="A20" s="3">
        <v>18</v>
      </c>
      <c r="B20" s="516" t="s">
        <v>229</v>
      </c>
      <c r="C20" s="319">
        <v>12964.82</v>
      </c>
      <c r="D20" s="90"/>
      <c r="E20" s="3">
        <v>65</v>
      </c>
      <c r="F20" s="516" t="s">
        <v>81</v>
      </c>
      <c r="G20" s="319">
        <v>7027.54</v>
      </c>
    </row>
    <row r="21" spans="1:7" ht="14.25" customHeight="1">
      <c r="A21" s="3">
        <v>19</v>
      </c>
      <c r="B21" s="516" t="s">
        <v>85</v>
      </c>
      <c r="C21" s="319">
        <v>12681</v>
      </c>
      <c r="D21" s="90"/>
      <c r="E21" s="3">
        <v>66</v>
      </c>
      <c r="F21" s="516" t="s">
        <v>149</v>
      </c>
      <c r="G21" s="319">
        <v>7011.58</v>
      </c>
    </row>
    <row r="22" spans="1:7" ht="14.25" customHeight="1">
      <c r="A22" s="3">
        <v>20</v>
      </c>
      <c r="B22" s="516" t="s">
        <v>70</v>
      </c>
      <c r="C22" s="319">
        <v>12645.08</v>
      </c>
      <c r="D22" s="90"/>
      <c r="E22" s="3">
        <v>67</v>
      </c>
      <c r="F22" s="516" t="s">
        <v>209</v>
      </c>
      <c r="G22" s="319">
        <v>6941.67</v>
      </c>
    </row>
    <row r="23" spans="1:7" ht="14.25" customHeight="1">
      <c r="A23" s="3">
        <v>21</v>
      </c>
      <c r="B23" s="516" t="s">
        <v>115</v>
      </c>
      <c r="C23" s="319">
        <v>12625.5</v>
      </c>
      <c r="D23" s="90"/>
      <c r="E23" s="3">
        <v>68</v>
      </c>
      <c r="F23" s="516" t="s">
        <v>227</v>
      </c>
      <c r="G23" s="319">
        <v>6737</v>
      </c>
    </row>
    <row r="24" spans="1:7" ht="14.25" customHeight="1">
      <c r="A24" s="3">
        <v>22</v>
      </c>
      <c r="B24" s="516" t="s">
        <v>319</v>
      </c>
      <c r="C24" s="319">
        <v>12434.23</v>
      </c>
      <c r="D24" s="90"/>
      <c r="E24" s="3">
        <v>69</v>
      </c>
      <c r="F24" s="516" t="s">
        <v>126</v>
      </c>
      <c r="G24" s="319">
        <v>6656.7</v>
      </c>
    </row>
    <row r="25" spans="1:7" ht="14.25" customHeight="1">
      <c r="A25" s="3">
        <v>23</v>
      </c>
      <c r="B25" s="516" t="s">
        <v>54</v>
      </c>
      <c r="C25" s="319">
        <v>12210.21</v>
      </c>
      <c r="D25" s="90"/>
      <c r="E25" s="3">
        <v>70</v>
      </c>
      <c r="F25" s="516" t="s">
        <v>154</v>
      </c>
      <c r="G25" s="319">
        <v>6594</v>
      </c>
    </row>
    <row r="26" spans="1:7" ht="14.25" customHeight="1">
      <c r="A26" s="3">
        <v>24</v>
      </c>
      <c r="B26" s="516" t="s">
        <v>142</v>
      </c>
      <c r="C26" s="319">
        <v>12205.5</v>
      </c>
      <c r="D26" s="90"/>
      <c r="E26" s="3">
        <v>71</v>
      </c>
      <c r="F26" s="516" t="s">
        <v>78</v>
      </c>
      <c r="G26" s="319">
        <v>6568</v>
      </c>
    </row>
    <row r="27" spans="1:7" ht="14.25" customHeight="1">
      <c r="A27" s="3">
        <v>25</v>
      </c>
      <c r="B27" s="516" t="s">
        <v>139</v>
      </c>
      <c r="C27" s="319">
        <v>11973</v>
      </c>
      <c r="D27" s="90"/>
      <c r="E27" s="3">
        <v>72</v>
      </c>
      <c r="F27" s="516" t="s">
        <v>109</v>
      </c>
      <c r="G27" s="319">
        <v>6354.41</v>
      </c>
    </row>
    <row r="28" spans="1:7" ht="14.25" customHeight="1">
      <c r="A28" s="3">
        <v>26</v>
      </c>
      <c r="B28" s="516" t="s">
        <v>125</v>
      </c>
      <c r="C28" s="319">
        <v>11832.14</v>
      </c>
      <c r="D28" s="90"/>
      <c r="E28" s="3">
        <v>73</v>
      </c>
      <c r="F28" s="516" t="s">
        <v>171</v>
      </c>
      <c r="G28" s="319">
        <v>6337.99</v>
      </c>
    </row>
    <row r="29" spans="1:7" ht="14.25" customHeight="1">
      <c r="A29" s="3">
        <v>27</v>
      </c>
      <c r="B29" s="516" t="s">
        <v>144</v>
      </c>
      <c r="C29" s="319">
        <v>11730.5</v>
      </c>
      <c r="D29" s="90"/>
      <c r="E29" s="3">
        <v>74</v>
      </c>
      <c r="F29" s="516" t="s">
        <v>164</v>
      </c>
      <c r="G29" s="319">
        <v>6191.25</v>
      </c>
    </row>
    <row r="30" spans="1:7" ht="14.25" customHeight="1">
      <c r="A30" s="3">
        <v>28</v>
      </c>
      <c r="B30" s="516" t="s">
        <v>100</v>
      </c>
      <c r="C30" s="319">
        <v>11693</v>
      </c>
      <c r="D30" s="90"/>
      <c r="E30" s="3">
        <v>75</v>
      </c>
      <c r="F30" s="516" t="s">
        <v>103</v>
      </c>
      <c r="G30" s="319">
        <v>6075</v>
      </c>
    </row>
    <row r="31" spans="1:7" ht="14.25" customHeight="1">
      <c r="A31" s="3">
        <v>29</v>
      </c>
      <c r="B31" s="516" t="s">
        <v>59</v>
      </c>
      <c r="C31" s="319">
        <v>11659.93</v>
      </c>
      <c r="D31" s="90"/>
      <c r="E31" s="3">
        <v>76</v>
      </c>
      <c r="F31" s="516" t="s">
        <v>49</v>
      </c>
      <c r="G31" s="319">
        <v>5835.06</v>
      </c>
    </row>
    <row r="32" spans="1:7" ht="14.25" customHeight="1">
      <c r="A32" s="3">
        <v>30</v>
      </c>
      <c r="B32" s="516" t="s">
        <v>32</v>
      </c>
      <c r="C32" s="319">
        <v>11492</v>
      </c>
      <c r="D32" s="90"/>
      <c r="E32" s="3">
        <v>77</v>
      </c>
      <c r="F32" s="516" t="s">
        <v>230</v>
      </c>
      <c r="G32" s="319">
        <v>5571.85</v>
      </c>
    </row>
    <row r="33" spans="1:7" ht="14.25" customHeight="1">
      <c r="A33" s="3">
        <v>31</v>
      </c>
      <c r="B33" s="516" t="s">
        <v>132</v>
      </c>
      <c r="C33" s="319">
        <v>11450.38</v>
      </c>
      <c r="D33" s="90"/>
      <c r="E33" s="3">
        <v>78</v>
      </c>
      <c r="F33" s="516" t="s">
        <v>185</v>
      </c>
      <c r="G33" s="319">
        <v>5457.27</v>
      </c>
    </row>
    <row r="34" spans="1:7" ht="14.25" customHeight="1">
      <c r="A34" s="3">
        <v>32</v>
      </c>
      <c r="B34" s="516" t="s">
        <v>107</v>
      </c>
      <c r="C34" s="319">
        <v>11445</v>
      </c>
      <c r="D34" s="90"/>
      <c r="E34" s="3">
        <v>79</v>
      </c>
      <c r="F34" s="516" t="s">
        <v>128</v>
      </c>
      <c r="G34" s="319">
        <v>5411</v>
      </c>
    </row>
    <row r="35" spans="1:7" ht="14.25" customHeight="1">
      <c r="A35" s="3">
        <v>33</v>
      </c>
      <c r="B35" s="516" t="s">
        <v>56</v>
      </c>
      <c r="C35" s="319">
        <v>11437.38</v>
      </c>
      <c r="D35" s="90"/>
      <c r="E35" s="3">
        <v>80</v>
      </c>
      <c r="F35" s="516" t="s">
        <v>130</v>
      </c>
      <c r="G35" s="319">
        <v>4945.67</v>
      </c>
    </row>
    <row r="36" spans="1:7" ht="14.25" customHeight="1">
      <c r="A36" s="3">
        <v>34</v>
      </c>
      <c r="B36" s="516" t="s">
        <v>29</v>
      </c>
      <c r="C36" s="319">
        <v>11184.1</v>
      </c>
      <c r="D36" s="90"/>
      <c r="E36" s="3">
        <v>81</v>
      </c>
      <c r="F36" s="516" t="s">
        <v>63</v>
      </c>
      <c r="G36" s="319">
        <v>4658</v>
      </c>
    </row>
    <row r="37" spans="1:7" ht="14.25" customHeight="1">
      <c r="A37" s="3">
        <v>35</v>
      </c>
      <c r="B37" s="516" t="s">
        <v>74</v>
      </c>
      <c r="C37" s="319">
        <v>11055.46</v>
      </c>
      <c r="D37" s="90"/>
      <c r="E37" s="3">
        <v>82</v>
      </c>
      <c r="F37" s="516" t="s">
        <v>167</v>
      </c>
      <c r="G37" s="319">
        <v>4579.1899999999996</v>
      </c>
    </row>
    <row r="38" spans="1:7" ht="14.25" customHeight="1">
      <c r="A38" s="3">
        <v>36</v>
      </c>
      <c r="B38" s="516" t="s">
        <v>52</v>
      </c>
      <c r="C38" s="319">
        <v>10907.2</v>
      </c>
      <c r="D38" s="90"/>
      <c r="E38" s="3">
        <v>83</v>
      </c>
      <c r="F38" s="516" t="s">
        <v>106</v>
      </c>
      <c r="G38" s="319">
        <v>4532.17</v>
      </c>
    </row>
    <row r="39" spans="1:7" ht="14.25" customHeight="1">
      <c r="A39" s="3">
        <v>37</v>
      </c>
      <c r="B39" s="516" t="s">
        <v>317</v>
      </c>
      <c r="C39" s="319">
        <v>10897.56</v>
      </c>
      <c r="D39" s="90"/>
      <c r="E39" s="3">
        <v>84</v>
      </c>
      <c r="F39" s="516" t="s">
        <v>157</v>
      </c>
      <c r="G39" s="319">
        <v>3855.98</v>
      </c>
    </row>
    <row r="40" spans="1:7" ht="14.25" customHeight="1">
      <c r="A40" s="3">
        <v>38</v>
      </c>
      <c r="B40" s="516" t="s">
        <v>187</v>
      </c>
      <c r="C40" s="319">
        <v>10796.29</v>
      </c>
      <c r="D40" s="90"/>
      <c r="E40" s="3">
        <v>85</v>
      </c>
      <c r="F40" s="516" t="s">
        <v>43</v>
      </c>
      <c r="G40" s="319">
        <v>3753.62</v>
      </c>
    </row>
    <row r="41" spans="1:7" ht="14.25" customHeight="1">
      <c r="A41" s="3">
        <v>39</v>
      </c>
      <c r="B41" s="516" t="s">
        <v>217</v>
      </c>
      <c r="C41" s="319">
        <v>10697.27</v>
      </c>
      <c r="D41" s="90"/>
      <c r="E41" s="3">
        <v>86</v>
      </c>
      <c r="F41" s="516" t="s">
        <v>221</v>
      </c>
      <c r="G41" s="319">
        <v>3613</v>
      </c>
    </row>
    <row r="42" spans="1:7" ht="14.25" customHeight="1">
      <c r="A42" s="3">
        <v>40</v>
      </c>
      <c r="B42" s="516" t="s">
        <v>313</v>
      </c>
      <c r="C42" s="319">
        <v>10657.45</v>
      </c>
      <c r="D42" s="90"/>
      <c r="E42" s="3">
        <v>87</v>
      </c>
      <c r="F42" s="516" t="s">
        <v>117</v>
      </c>
      <c r="G42" s="319">
        <v>2647.95</v>
      </c>
    </row>
    <row r="43" spans="1:7" ht="14.25" customHeight="1">
      <c r="A43" s="3">
        <v>41</v>
      </c>
      <c r="B43" s="516" t="s">
        <v>188</v>
      </c>
      <c r="C43" s="319">
        <v>10629.8</v>
      </c>
      <c r="D43" s="90"/>
      <c r="E43" s="3">
        <v>88</v>
      </c>
      <c r="F43" s="516" t="s">
        <v>28</v>
      </c>
      <c r="G43" s="319"/>
    </row>
    <row r="44" spans="1:7" ht="14.25" customHeight="1">
      <c r="A44" s="3">
        <v>42</v>
      </c>
      <c r="B44" s="516" t="s">
        <v>143</v>
      </c>
      <c r="C44" s="319">
        <v>10564.8</v>
      </c>
      <c r="D44" s="90"/>
      <c r="E44" s="3">
        <v>89</v>
      </c>
      <c r="F44" s="516" t="s">
        <v>316</v>
      </c>
      <c r="G44" s="319"/>
    </row>
    <row r="45" spans="1:7" ht="14.25" customHeight="1">
      <c r="A45" s="3">
        <v>43</v>
      </c>
      <c r="B45" s="516" t="s">
        <v>226</v>
      </c>
      <c r="C45" s="319">
        <v>10472.77</v>
      </c>
      <c r="D45" s="90"/>
      <c r="E45" s="3">
        <v>90</v>
      </c>
      <c r="F45" s="516" t="s">
        <v>314</v>
      </c>
      <c r="G45" s="319"/>
    </row>
    <row r="46" spans="1:7" ht="14.25" customHeight="1">
      <c r="A46" s="3">
        <v>44</v>
      </c>
      <c r="B46" s="516" t="s">
        <v>168</v>
      </c>
      <c r="C46" s="319">
        <v>10226.799999999999</v>
      </c>
      <c r="D46" s="90"/>
      <c r="E46" s="3"/>
      <c r="F46"/>
      <c r="G46" s="284"/>
    </row>
    <row r="47" spans="1:7" ht="14.25" customHeight="1">
      <c r="A47" s="3">
        <v>45</v>
      </c>
      <c r="B47" s="516" t="s">
        <v>222</v>
      </c>
      <c r="C47" s="319">
        <v>10169.66</v>
      </c>
      <c r="D47" s="90"/>
      <c r="E47" s="3"/>
      <c r="G47" s="284"/>
    </row>
    <row r="48" spans="1:7" ht="14.25" customHeight="1">
      <c r="A48" s="3">
        <v>46</v>
      </c>
      <c r="B48" s="516" t="s">
        <v>170</v>
      </c>
      <c r="C48" s="319">
        <v>9483.2199999999993</v>
      </c>
      <c r="D48" s="90"/>
      <c r="E48" s="3"/>
      <c r="F48" s="8" t="s">
        <v>11</v>
      </c>
      <c r="G48" s="481">
        <f>MEDIAN(G4:G45,C3:C49)</f>
        <v>10349.785</v>
      </c>
    </row>
    <row r="49" spans="1:7" ht="14.25" customHeight="1">
      <c r="A49" s="3">
        <v>47</v>
      </c>
      <c r="B49" s="516" t="s">
        <v>133</v>
      </c>
      <c r="C49" s="319">
        <v>9391.67</v>
      </c>
      <c r="D49" s="90"/>
      <c r="E49" s="3"/>
      <c r="F49" s="8" t="s">
        <v>10</v>
      </c>
      <c r="G49" s="75">
        <f>AVERAGE(G3:G45,C3:C49)</f>
        <v>10179.875287356323</v>
      </c>
    </row>
    <row r="50" spans="1:7" ht="14.25" customHeight="1">
      <c r="A50" s="3"/>
      <c r="E50" s="3"/>
      <c r="F50" s="126"/>
      <c r="G50" s="323"/>
    </row>
    <row r="51" spans="1:7" ht="14.25" customHeight="1">
      <c r="A51" s="3"/>
      <c r="E51" s="3"/>
      <c r="F51" s="3"/>
    </row>
    <row r="52" spans="1:7" ht="14.25" customHeight="1">
      <c r="A52" s="3"/>
    </row>
    <row r="53" spans="1:7" ht="14.25" customHeight="1">
      <c r="A53" s="3"/>
    </row>
    <row r="54" spans="1:7" ht="14.25" customHeight="1">
      <c r="A54" s="3"/>
      <c r="G54" s="62"/>
    </row>
    <row r="55" spans="1:7" ht="14.25" customHeight="1">
      <c r="A55" s="3"/>
      <c r="G55" s="62"/>
    </row>
    <row r="56" spans="1:7" ht="14.25" customHeight="1">
      <c r="D56"/>
      <c r="G56" s="126"/>
    </row>
    <row r="57" spans="1:7" ht="14.25" customHeight="1">
      <c r="A57" s="9"/>
      <c r="D57"/>
      <c r="G57" s="126"/>
    </row>
    <row r="58" spans="1:7" ht="14.25" customHeight="1">
      <c r="D58"/>
      <c r="G58" s="126"/>
    </row>
    <row r="59" spans="1:7" ht="14.25" customHeight="1">
      <c r="D59"/>
      <c r="G59" s="3"/>
    </row>
    <row r="60" spans="1:7" ht="14.25" customHeight="1">
      <c r="D60"/>
      <c r="G60" s="126"/>
    </row>
    <row r="61" spans="1:7" ht="14.25" customHeight="1">
      <c r="D61"/>
      <c r="G61" s="3"/>
    </row>
    <row r="62" spans="1:7" ht="14.25" customHeight="1">
      <c r="D62"/>
      <c r="G62" s="126"/>
    </row>
    <row r="63" spans="1:7" ht="14.25" customHeight="1">
      <c r="D63"/>
      <c r="G63" s="3"/>
    </row>
    <row r="64" spans="1:7" ht="14.25" customHeight="1">
      <c r="D64"/>
      <c r="G64" s="126"/>
    </row>
    <row r="65" spans="4:7" ht="14.25" customHeight="1">
      <c r="D65"/>
      <c r="G65" s="126"/>
    </row>
    <row r="66" spans="4:7" ht="14.25" customHeight="1">
      <c r="D66"/>
      <c r="G66" s="126"/>
    </row>
    <row r="67" spans="4:7" ht="14.25" customHeight="1">
      <c r="D67"/>
      <c r="G67" s="126"/>
    </row>
    <row r="68" spans="4:7" ht="14.25" customHeight="1">
      <c r="D68"/>
      <c r="G68" s="126"/>
    </row>
    <row r="69" spans="4:7" ht="14.25" customHeight="1">
      <c r="D69"/>
      <c r="G69" s="3"/>
    </row>
    <row r="70" spans="4:7" ht="14.25" customHeight="1">
      <c r="D70"/>
      <c r="G70" s="126"/>
    </row>
    <row r="71" spans="4:7" ht="14.25" customHeight="1">
      <c r="D71"/>
      <c r="G71" s="3"/>
    </row>
    <row r="72" spans="4:7" ht="14.25" customHeight="1">
      <c r="D72"/>
      <c r="G72" s="126"/>
    </row>
    <row r="73" spans="4:7" ht="14.25" customHeight="1">
      <c r="D73"/>
      <c r="G73" s="3"/>
    </row>
    <row r="74" spans="4:7" ht="14.25" customHeight="1">
      <c r="D74"/>
      <c r="G74" s="126"/>
    </row>
    <row r="75" spans="4:7" ht="14.25" customHeight="1">
      <c r="D75"/>
      <c r="G75" s="126"/>
    </row>
    <row r="76" spans="4:7" ht="14.25" customHeight="1">
      <c r="D76"/>
      <c r="G76" s="126"/>
    </row>
    <row r="77" spans="4:7" ht="14.25" customHeight="1">
      <c r="D77"/>
      <c r="G77" s="126"/>
    </row>
    <row r="78" spans="4:7" ht="14.25" customHeight="1">
      <c r="D78"/>
      <c r="G78" s="126"/>
    </row>
    <row r="79" spans="4:7" ht="14.25" customHeight="1">
      <c r="D79"/>
      <c r="G79" s="126"/>
    </row>
    <row r="80" spans="4:7" ht="14.25" customHeight="1">
      <c r="D80"/>
      <c r="G80" s="126"/>
    </row>
    <row r="81" spans="4:8" ht="14.25" customHeight="1">
      <c r="D81"/>
      <c r="G81" s="3"/>
    </row>
    <row r="82" spans="4:8" ht="14.25" customHeight="1">
      <c r="D82"/>
      <c r="G82" s="126"/>
    </row>
    <row r="83" spans="4:8" ht="14.25" customHeight="1">
      <c r="D83"/>
      <c r="G83" s="126"/>
    </row>
    <row r="84" spans="4:8" ht="14.25" customHeight="1">
      <c r="D84"/>
      <c r="G84" s="126"/>
    </row>
    <row r="85" spans="4:8" ht="14.25" customHeight="1">
      <c r="D85"/>
      <c r="G85" s="126"/>
    </row>
    <row r="86" spans="4:8" ht="14.25" customHeight="1">
      <c r="D86"/>
      <c r="G86" s="126"/>
    </row>
    <row r="87" spans="4:8" ht="14.25" customHeight="1">
      <c r="D87"/>
      <c r="G87" s="126"/>
    </row>
    <row r="88" spans="4:8" ht="14.25" customHeight="1">
      <c r="D88"/>
      <c r="G88" s="126"/>
    </row>
    <row r="89" spans="4:8" ht="14.25" customHeight="1">
      <c r="D89"/>
      <c r="G89" s="17"/>
    </row>
    <row r="90" spans="4:8" ht="14.25" customHeight="1">
      <c r="D90"/>
      <c r="G90" s="126"/>
    </row>
    <row r="91" spans="4:8" ht="14.25" customHeight="1">
      <c r="D91"/>
      <c r="G91" s="126"/>
    </row>
    <row r="92" spans="4:8" ht="14.25" customHeight="1">
      <c r="D92"/>
      <c r="G92" s="126"/>
    </row>
    <row r="93" spans="4:8" ht="14.25" customHeight="1">
      <c r="D93"/>
      <c r="G93" s="126"/>
      <c r="H93" s="323"/>
    </row>
    <row r="94" spans="4:8" ht="14.25" customHeight="1">
      <c r="D94"/>
      <c r="G94" s="126"/>
      <c r="H94" s="323"/>
    </row>
    <row r="95" spans="4:8" ht="14.25" customHeight="1">
      <c r="D95"/>
      <c r="G95" s="126"/>
      <c r="H95" s="323"/>
    </row>
    <row r="96" spans="4:8" ht="14.25" customHeight="1">
      <c r="D96"/>
      <c r="G96" s="126"/>
      <c r="H96" s="323"/>
    </row>
    <row r="97" spans="3:8" ht="14.25" customHeight="1">
      <c r="D97"/>
      <c r="G97" s="126"/>
      <c r="H97" s="323"/>
    </row>
    <row r="98" spans="3:8" ht="14.25" customHeight="1">
      <c r="D98"/>
      <c r="G98" s="126"/>
      <c r="H98" s="323"/>
    </row>
    <row r="99" spans="3:8" ht="14.25" customHeight="1">
      <c r="D99"/>
      <c r="G99" s="126"/>
      <c r="H99" s="323"/>
    </row>
    <row r="100" spans="3:8" ht="14.25" customHeight="1">
      <c r="C100" s="70"/>
      <c r="D100"/>
      <c r="G100" s="126"/>
      <c r="H100" s="323"/>
    </row>
    <row r="101" spans="3:8" ht="14.25" customHeight="1">
      <c r="C101" s="70"/>
      <c r="G101" s="126"/>
      <c r="H101" s="323"/>
    </row>
    <row r="102" spans="3:8" ht="14.25" customHeight="1">
      <c r="C102" s="70"/>
      <c r="G102" s="3"/>
      <c r="H102" s="323"/>
    </row>
    <row r="103" spans="3:8" ht="14.25" customHeight="1">
      <c r="C103" s="70"/>
      <c r="G103" s="126"/>
      <c r="H103" s="323"/>
    </row>
  </sheetData>
  <sortState xmlns:xlrd2="http://schemas.microsoft.com/office/spreadsheetml/2017/richdata2" ref="H3:I92">
    <sortCondition descending="1" ref="I3:I92"/>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6"/>
  <dimension ref="A1:I127"/>
  <sheetViews>
    <sheetView zoomScaleNormal="100" workbookViewId="0">
      <pane ySplit="3" topLeftCell="A4" activePane="bottomLeft" state="frozen"/>
      <selection activeCell="J2" sqref="J2"/>
      <selection pane="bottomLeft" activeCell="D2" sqref="D2"/>
    </sheetView>
  </sheetViews>
  <sheetFormatPr defaultColWidth="9.140625" defaultRowHeight="14.25" customHeight="1"/>
  <cols>
    <col min="1" max="1" width="20" customWidth="1"/>
    <col min="2" max="2" width="30.7109375" style="37" customWidth="1"/>
    <col min="3" max="3" width="31.28515625" style="37" customWidth="1"/>
    <col min="4" max="4" width="21.5703125" style="3" bestFit="1" customWidth="1"/>
    <col min="5" max="5" width="20" style="3" bestFit="1" customWidth="1"/>
    <col min="6" max="6" width="17.5703125" bestFit="1" customWidth="1"/>
    <col min="9" max="9" width="20.85546875" style="43" bestFit="1" customWidth="1"/>
  </cols>
  <sheetData>
    <row r="1" spans="1:9" ht="16.5" customHeight="1">
      <c r="A1" s="10" t="s">
        <v>550</v>
      </c>
      <c r="E1" s="343"/>
      <c r="I1" s="344"/>
    </row>
    <row r="2" spans="1:9" ht="14.25" customHeight="1">
      <c r="A2" s="4"/>
    </row>
    <row r="3" spans="1:9" ht="24" customHeight="1">
      <c r="A3" s="57"/>
      <c r="B3" s="305" t="s">
        <v>551</v>
      </c>
      <c r="C3" s="305" t="s">
        <v>552</v>
      </c>
      <c r="F3" s="3"/>
      <c r="I3" s="3"/>
    </row>
    <row r="4" spans="1:9" ht="14.25" customHeight="1">
      <c r="A4" s="3" t="s">
        <v>313</v>
      </c>
      <c r="B4" s="387">
        <v>31</v>
      </c>
      <c r="C4" s="387">
        <v>72</v>
      </c>
    </row>
    <row r="5" spans="1:9" ht="14.25" customHeight="1">
      <c r="A5" s="3" t="s">
        <v>185</v>
      </c>
      <c r="B5" s="387">
        <v>154</v>
      </c>
      <c r="C5" s="387">
        <v>726</v>
      </c>
    </row>
    <row r="6" spans="1:9" ht="14.25" customHeight="1">
      <c r="A6" s="3" t="s">
        <v>28</v>
      </c>
      <c r="B6" s="387">
        <v>4</v>
      </c>
      <c r="C6" s="387">
        <v>4</v>
      </c>
    </row>
    <row r="7" spans="1:9" ht="14.25" customHeight="1">
      <c r="A7" s="3" t="s">
        <v>29</v>
      </c>
      <c r="B7" s="387">
        <v>378</v>
      </c>
      <c r="C7" s="387">
        <v>418</v>
      </c>
    </row>
    <row r="8" spans="1:9" ht="14.25" customHeight="1">
      <c r="A8" s="3" t="s">
        <v>31</v>
      </c>
      <c r="B8" s="387">
        <v>434</v>
      </c>
      <c r="C8" s="387">
        <v>53</v>
      </c>
    </row>
    <row r="9" spans="1:9" ht="14.25" customHeight="1">
      <c r="A9" s="3" t="s">
        <v>32</v>
      </c>
      <c r="B9" s="387">
        <v>62</v>
      </c>
      <c r="C9" s="387">
        <v>13</v>
      </c>
    </row>
    <row r="10" spans="1:9" ht="14.25" customHeight="1">
      <c r="A10" s="3" t="s">
        <v>36</v>
      </c>
      <c r="B10" s="387">
        <v>13</v>
      </c>
      <c r="C10" s="387">
        <v>88</v>
      </c>
    </row>
    <row r="11" spans="1:9" ht="14.25" customHeight="1">
      <c r="A11" s="3" t="s">
        <v>209</v>
      </c>
      <c r="B11" s="387">
        <v>38</v>
      </c>
      <c r="C11" s="387"/>
    </row>
    <row r="12" spans="1:9" ht="14.25" customHeight="1">
      <c r="A12" s="3" t="s">
        <v>37</v>
      </c>
      <c r="B12" s="387">
        <v>233</v>
      </c>
      <c r="C12" s="19">
        <v>1389</v>
      </c>
    </row>
    <row r="13" spans="1:9" ht="14.25" customHeight="1">
      <c r="A13" s="3" t="s">
        <v>41</v>
      </c>
      <c r="B13" s="387">
        <v>103</v>
      </c>
      <c r="C13" s="387">
        <v>18</v>
      </c>
    </row>
    <row r="14" spans="1:9" ht="14.25" customHeight="1">
      <c r="A14" s="3" t="s">
        <v>43</v>
      </c>
      <c r="B14" s="387">
        <v>5</v>
      </c>
      <c r="C14" s="387"/>
    </row>
    <row r="15" spans="1:9" ht="14.25" customHeight="1">
      <c r="A15" s="3" t="s">
        <v>47</v>
      </c>
      <c r="B15" s="387">
        <v>154</v>
      </c>
      <c r="C15" s="387"/>
    </row>
    <row r="16" spans="1:9" ht="14.25" customHeight="1">
      <c r="A16" s="3" t="s">
        <v>49</v>
      </c>
      <c r="B16" s="387">
        <v>76</v>
      </c>
      <c r="C16" s="387">
        <v>179</v>
      </c>
    </row>
    <row r="17" spans="1:3" ht="14.25" customHeight="1">
      <c r="A17" s="3" t="s">
        <v>52</v>
      </c>
      <c r="B17" s="387">
        <v>517</v>
      </c>
      <c r="C17" s="387">
        <v>302</v>
      </c>
    </row>
    <row r="18" spans="1:3" ht="14.25" customHeight="1">
      <c r="A18" s="3" t="s">
        <v>54</v>
      </c>
      <c r="B18" s="387">
        <v>607</v>
      </c>
      <c r="C18" s="387">
        <v>26</v>
      </c>
    </row>
    <row r="19" spans="1:3" ht="14.25" customHeight="1">
      <c r="A19" s="3" t="s">
        <v>56</v>
      </c>
      <c r="B19" s="387">
        <v>201</v>
      </c>
      <c r="C19" s="387">
        <v>294</v>
      </c>
    </row>
    <row r="20" spans="1:3" ht="14.25" customHeight="1">
      <c r="A20" s="3" t="s">
        <v>57</v>
      </c>
      <c r="B20" s="387">
        <v>320</v>
      </c>
      <c r="C20" s="19">
        <v>1375</v>
      </c>
    </row>
    <row r="21" spans="1:3" ht="14.25" customHeight="1">
      <c r="A21" s="3" t="s">
        <v>59</v>
      </c>
      <c r="B21" s="387">
        <v>187</v>
      </c>
      <c r="C21" s="387">
        <v>208</v>
      </c>
    </row>
    <row r="22" spans="1:3" ht="14.25" customHeight="1">
      <c r="A22" s="3" t="s">
        <v>316</v>
      </c>
      <c r="B22" s="387">
        <v>85</v>
      </c>
      <c r="C22" s="387"/>
    </row>
    <row r="23" spans="1:3" ht="14.25" customHeight="1">
      <c r="A23" s="3" t="s">
        <v>317</v>
      </c>
      <c r="B23" s="387">
        <v>981</v>
      </c>
      <c r="C23" s="387">
        <v>77</v>
      </c>
    </row>
    <row r="24" spans="1:3" ht="14.25" customHeight="1">
      <c r="A24" s="3" t="s">
        <v>217</v>
      </c>
      <c r="B24" s="387">
        <v>70</v>
      </c>
      <c r="C24" s="387">
        <v>725</v>
      </c>
    </row>
    <row r="25" spans="1:3" ht="14.25" customHeight="1">
      <c r="A25" s="3" t="s">
        <v>60</v>
      </c>
      <c r="B25" s="387">
        <v>169</v>
      </c>
      <c r="C25" s="387">
        <v>41</v>
      </c>
    </row>
    <row r="26" spans="1:3" ht="14.25" customHeight="1">
      <c r="A26" s="3" t="s">
        <v>319</v>
      </c>
      <c r="B26" s="387">
        <v>162</v>
      </c>
      <c r="C26" s="387">
        <v>216</v>
      </c>
    </row>
    <row r="27" spans="1:3" ht="14.25" customHeight="1">
      <c r="A27" s="3" t="s">
        <v>63</v>
      </c>
      <c r="B27" s="387">
        <v>41</v>
      </c>
      <c r="C27" s="387">
        <v>15</v>
      </c>
    </row>
    <row r="28" spans="1:3" ht="14.25" customHeight="1">
      <c r="A28" s="3" t="s">
        <v>65</v>
      </c>
      <c r="B28" s="387">
        <v>350</v>
      </c>
      <c r="C28" s="387">
        <v>84</v>
      </c>
    </row>
    <row r="29" spans="1:3" ht="14.25" customHeight="1">
      <c r="A29" s="3" t="s">
        <v>70</v>
      </c>
      <c r="B29" s="387">
        <v>939</v>
      </c>
      <c r="C29" s="387">
        <v>556</v>
      </c>
    </row>
    <row r="30" spans="1:3" ht="14.25" customHeight="1">
      <c r="A30" s="3" t="s">
        <v>74</v>
      </c>
      <c r="B30" s="387">
        <v>81</v>
      </c>
      <c r="C30" s="387">
        <v>49</v>
      </c>
    </row>
    <row r="31" spans="1:3" ht="14.25" customHeight="1">
      <c r="A31" s="3" t="s">
        <v>75</v>
      </c>
      <c r="B31" s="387">
        <v>619</v>
      </c>
      <c r="C31" s="387">
        <v>403</v>
      </c>
    </row>
    <row r="32" spans="1:3" ht="14.25" customHeight="1">
      <c r="A32" s="3" t="s">
        <v>78</v>
      </c>
      <c r="B32" s="387">
        <v>260</v>
      </c>
      <c r="C32" s="387">
        <v>397</v>
      </c>
    </row>
    <row r="33" spans="1:3" ht="14.25" customHeight="1">
      <c r="A33" s="3" t="s">
        <v>80</v>
      </c>
      <c r="B33" s="387">
        <v>12</v>
      </c>
      <c r="C33" s="387">
        <v>106</v>
      </c>
    </row>
    <row r="34" spans="1:3" ht="14.25" customHeight="1">
      <c r="A34" s="3" t="s">
        <v>81</v>
      </c>
      <c r="B34" s="387">
        <v>78</v>
      </c>
      <c r="C34" s="387">
        <v>78</v>
      </c>
    </row>
    <row r="35" spans="1:3" ht="14.25" customHeight="1">
      <c r="A35" s="3" t="s">
        <v>221</v>
      </c>
      <c r="B35" s="387">
        <v>6</v>
      </c>
      <c r="C35" s="387">
        <v>2</v>
      </c>
    </row>
    <row r="36" spans="1:3" ht="14.25" customHeight="1">
      <c r="A36" s="3" t="s">
        <v>85</v>
      </c>
      <c r="B36" s="387">
        <v>299</v>
      </c>
      <c r="C36" s="387">
        <v>3</v>
      </c>
    </row>
    <row r="37" spans="1:3" ht="14.25" customHeight="1">
      <c r="A37" s="3" t="s">
        <v>88</v>
      </c>
      <c r="B37" s="387">
        <v>186</v>
      </c>
      <c r="C37" s="387">
        <v>271</v>
      </c>
    </row>
    <row r="38" spans="1:3" ht="14.25" customHeight="1">
      <c r="A38" s="3" t="s">
        <v>222</v>
      </c>
      <c r="B38" s="387">
        <v>55</v>
      </c>
      <c r="C38" s="387">
        <v>26</v>
      </c>
    </row>
    <row r="39" spans="1:3" ht="14.25" customHeight="1">
      <c r="A39" s="3" t="s">
        <v>91</v>
      </c>
      <c r="B39" s="387">
        <v>5</v>
      </c>
      <c r="C39" s="387"/>
    </row>
    <row r="40" spans="1:3" ht="14.25" customHeight="1">
      <c r="A40" s="3" t="s">
        <v>92</v>
      </c>
      <c r="B40" s="387">
        <v>485</v>
      </c>
      <c r="C40" s="387">
        <v>427</v>
      </c>
    </row>
    <row r="41" spans="1:3" ht="14.25" customHeight="1">
      <c r="A41" s="3" t="s">
        <v>187</v>
      </c>
      <c r="B41" s="387">
        <v>147</v>
      </c>
      <c r="C41" s="387">
        <v>262</v>
      </c>
    </row>
    <row r="42" spans="1:3" ht="14.25" customHeight="1">
      <c r="A42" s="3" t="s">
        <v>97</v>
      </c>
      <c r="B42" s="387">
        <v>100</v>
      </c>
      <c r="C42" s="387">
        <v>295</v>
      </c>
    </row>
    <row r="43" spans="1:3" ht="14.25" customHeight="1">
      <c r="A43" s="3" t="s">
        <v>99</v>
      </c>
      <c r="B43" s="387">
        <v>69</v>
      </c>
      <c r="C43" s="387"/>
    </row>
    <row r="44" spans="1:3" ht="14.25" customHeight="1">
      <c r="A44" s="3" t="s">
        <v>100</v>
      </c>
      <c r="B44" s="387">
        <v>36</v>
      </c>
      <c r="C44" s="387">
        <v>21</v>
      </c>
    </row>
    <row r="45" spans="1:3" ht="14.25" customHeight="1">
      <c r="A45" s="3" t="s">
        <v>223</v>
      </c>
      <c r="B45" s="387">
        <v>436</v>
      </c>
      <c r="C45" s="387">
        <v>208</v>
      </c>
    </row>
    <row r="46" spans="1:3" ht="14.25" customHeight="1">
      <c r="A46" s="3" t="s">
        <v>103</v>
      </c>
      <c r="B46" s="387">
        <v>26</v>
      </c>
      <c r="C46" s="387"/>
    </row>
    <row r="47" spans="1:3" ht="14.25" customHeight="1">
      <c r="A47" s="3" t="s">
        <v>105</v>
      </c>
      <c r="B47" s="387">
        <v>88</v>
      </c>
      <c r="C47" s="387">
        <v>81</v>
      </c>
    </row>
    <row r="48" spans="1:3" ht="14.25" customHeight="1">
      <c r="A48" s="3" t="s">
        <v>106</v>
      </c>
      <c r="B48" s="19">
        <v>6476</v>
      </c>
      <c r="C48" s="19">
        <v>7412</v>
      </c>
    </row>
    <row r="49" spans="1:3" ht="14.25" customHeight="1">
      <c r="A49" s="3" t="s">
        <v>107</v>
      </c>
      <c r="B49" s="387">
        <v>87</v>
      </c>
      <c r="C49" s="387">
        <v>43</v>
      </c>
    </row>
    <row r="50" spans="1:3" ht="14.25" customHeight="1">
      <c r="A50" s="3" t="s">
        <v>109</v>
      </c>
      <c r="B50" s="387">
        <v>57</v>
      </c>
      <c r="C50" s="387">
        <v>142</v>
      </c>
    </row>
    <row r="51" spans="1:3" ht="14.25" customHeight="1">
      <c r="A51" s="126"/>
      <c r="B51" s="284"/>
      <c r="C51" s="284"/>
    </row>
    <row r="52" spans="1:3" ht="14.25" customHeight="1">
      <c r="A52" s="126"/>
      <c r="B52" s="284"/>
      <c r="C52" s="284"/>
    </row>
    <row r="53" spans="1:3" ht="14.25" customHeight="1">
      <c r="A53" s="126"/>
      <c r="B53" s="284"/>
      <c r="C53" s="284"/>
    </row>
    <row r="54" spans="1:3" ht="14.25" customHeight="1">
      <c r="A54" s="126"/>
      <c r="B54" s="284"/>
      <c r="C54" s="284"/>
    </row>
    <row r="55" spans="1:3" ht="14.25" customHeight="1">
      <c r="A55" s="3"/>
      <c r="B55" s="284"/>
      <c r="C55" s="284"/>
    </row>
    <row r="56" spans="1:3" ht="14.25" customHeight="1">
      <c r="A56" s="126"/>
      <c r="B56" s="68"/>
      <c r="C56" s="68"/>
    </row>
    <row r="57" spans="1:3" ht="14.25" customHeight="1">
      <c r="B57" s="3"/>
      <c r="C57" s="19"/>
    </row>
    <row r="94" spans="6:6" ht="14.25" customHeight="1">
      <c r="F94" s="3"/>
    </row>
    <row r="95" spans="6:6" ht="14.25" customHeight="1">
      <c r="F95" s="3"/>
    </row>
    <row r="96" spans="6:6" ht="14.25" customHeight="1">
      <c r="F96" s="3"/>
    </row>
    <row r="97" spans="6:6" ht="14.25" customHeight="1">
      <c r="F97" s="3"/>
    </row>
    <row r="98" spans="6:6" ht="14.25" customHeight="1">
      <c r="F98" s="3"/>
    </row>
    <row r="99" spans="6:6" ht="14.25" customHeight="1">
      <c r="F99" s="3"/>
    </row>
    <row r="100" spans="6:6" ht="14.25" customHeight="1">
      <c r="F100" s="3"/>
    </row>
    <row r="101" spans="6:6" ht="14.25" customHeight="1">
      <c r="F101" s="3"/>
    </row>
    <row r="102" spans="6:6" ht="14.25" customHeight="1">
      <c r="F102" s="3"/>
    </row>
    <row r="103" spans="6:6" ht="14.25" customHeight="1">
      <c r="F103" s="3"/>
    </row>
    <row r="104" spans="6:6" ht="14.25" customHeight="1">
      <c r="F104" s="3"/>
    </row>
    <row r="105" spans="6:6" ht="14.25" customHeight="1">
      <c r="F105" s="3"/>
    </row>
    <row r="106" spans="6:6" ht="14.25" customHeight="1">
      <c r="F106" s="3"/>
    </row>
    <row r="107" spans="6:6" ht="14.25" customHeight="1">
      <c r="F107" s="3"/>
    </row>
    <row r="108" spans="6:6" ht="14.25" customHeight="1">
      <c r="F108" s="3"/>
    </row>
    <row r="109" spans="6:6" ht="14.25" customHeight="1">
      <c r="F109" s="3"/>
    </row>
    <row r="110" spans="6:6" ht="14.25" customHeight="1">
      <c r="F110" s="3"/>
    </row>
    <row r="111" spans="6:6" ht="14.25" customHeight="1">
      <c r="F111" s="3"/>
    </row>
    <row r="112" spans="6:6" ht="14.25" customHeight="1">
      <c r="F112" s="3"/>
    </row>
    <row r="113" spans="6:6" ht="14.25" customHeight="1">
      <c r="F113" s="3"/>
    </row>
    <row r="114" spans="6:6" ht="14.25" customHeight="1">
      <c r="F114" s="3"/>
    </row>
    <row r="115" spans="6:6" ht="14.25" customHeight="1">
      <c r="F115" s="3"/>
    </row>
    <row r="116" spans="6:6" ht="14.25" customHeight="1">
      <c r="F116" s="3"/>
    </row>
    <row r="117" spans="6:6" ht="14.25" customHeight="1">
      <c r="F117" s="3"/>
    </row>
    <row r="118" spans="6:6" ht="14.25" customHeight="1">
      <c r="F118" s="3"/>
    </row>
    <row r="119" spans="6:6" ht="14.25" customHeight="1">
      <c r="F119" s="3"/>
    </row>
    <row r="120" spans="6:6" ht="14.25" customHeight="1">
      <c r="F120" s="3"/>
    </row>
    <row r="121" spans="6:6" ht="14.25" customHeight="1">
      <c r="F121" s="3"/>
    </row>
    <row r="122" spans="6:6" ht="14.25" customHeight="1">
      <c r="F122" s="3"/>
    </row>
    <row r="123" spans="6:6" ht="14.25" customHeight="1">
      <c r="F123" s="3"/>
    </row>
    <row r="124" spans="6:6" ht="14.25" customHeight="1">
      <c r="F124" s="3"/>
    </row>
    <row r="125" spans="6:6" ht="14.25" customHeight="1">
      <c r="F125" s="3"/>
    </row>
    <row r="126" spans="6:6" ht="14.25" customHeight="1">
      <c r="F126" s="3"/>
    </row>
    <row r="127" spans="6:6" ht="14.25" customHeight="1">
      <c r="F127" s="3"/>
    </row>
  </sheetData>
  <sortState xmlns:xlrd2="http://schemas.microsoft.com/office/spreadsheetml/2017/richdata2" ref="D4:G93">
    <sortCondition ref="D4:D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7"/>
  <dimension ref="A1:K55"/>
  <sheetViews>
    <sheetView zoomScaleNormal="100" workbookViewId="0">
      <pane ySplit="3" topLeftCell="A4" activePane="bottomLeft" state="frozen"/>
      <selection activeCell="J2" sqref="J2"/>
      <selection pane="bottomLeft" activeCell="D1" sqref="D1"/>
    </sheetView>
  </sheetViews>
  <sheetFormatPr defaultColWidth="9.140625" defaultRowHeight="14.25" customHeight="1"/>
  <cols>
    <col min="1" max="1" width="20.42578125" customWidth="1"/>
    <col min="2" max="2" width="31.5703125" style="37" customWidth="1"/>
    <col min="3" max="3" width="33" style="37" customWidth="1"/>
    <col min="4" max="4" width="9.42578125" style="119" customWidth="1"/>
    <col min="5" max="5" width="33.140625" style="3" bestFit="1" customWidth="1"/>
    <col min="6" max="6" width="11.140625" style="3" bestFit="1" customWidth="1"/>
    <col min="7" max="7" width="12.42578125" style="3" bestFit="1" customWidth="1"/>
    <col min="8" max="8" width="11.7109375" style="3" bestFit="1" customWidth="1"/>
    <col min="9" max="9" width="18.140625" style="3" bestFit="1" customWidth="1"/>
    <col min="10" max="10" width="12.85546875" style="3" bestFit="1" customWidth="1"/>
    <col min="11" max="11" width="9.140625" style="3"/>
  </cols>
  <sheetData>
    <row r="1" spans="1:4" ht="16.5" customHeight="1">
      <c r="A1" s="10" t="s">
        <v>553</v>
      </c>
      <c r="D1" s="208"/>
    </row>
    <row r="2" spans="1:4" ht="14.25" customHeight="1">
      <c r="A2" s="4"/>
      <c r="D2" s="208"/>
    </row>
    <row r="3" spans="1:4" ht="24">
      <c r="A3" s="57"/>
      <c r="B3" s="305" t="s">
        <v>551</v>
      </c>
      <c r="C3" s="305" t="s">
        <v>552</v>
      </c>
      <c r="D3" s="424"/>
    </row>
    <row r="4" spans="1:4" ht="14.25" customHeight="1">
      <c r="A4" s="3" t="s">
        <v>110</v>
      </c>
      <c r="B4" s="387">
        <v>815</v>
      </c>
      <c r="C4" s="19">
        <v>1197</v>
      </c>
      <c r="D4" s="3"/>
    </row>
    <row r="5" spans="1:4" ht="14.25" customHeight="1">
      <c r="A5" s="3" t="s">
        <v>225</v>
      </c>
      <c r="B5" s="387">
        <v>70</v>
      </c>
      <c r="C5" s="387">
        <v>69</v>
      </c>
      <c r="D5" s="3"/>
    </row>
    <row r="6" spans="1:4" ht="14.25" customHeight="1">
      <c r="A6" s="3" t="s">
        <v>113</v>
      </c>
      <c r="B6" s="387">
        <v>177</v>
      </c>
      <c r="C6" s="387">
        <v>131</v>
      </c>
      <c r="D6" s="3"/>
    </row>
    <row r="7" spans="1:4" ht="14.25" customHeight="1">
      <c r="A7" s="3" t="s">
        <v>226</v>
      </c>
      <c r="B7" s="387">
        <v>189</v>
      </c>
      <c r="C7" s="387">
        <v>51</v>
      </c>
      <c r="D7" s="3"/>
    </row>
    <row r="8" spans="1:4" ht="14.25" customHeight="1">
      <c r="A8" s="3" t="s">
        <v>115</v>
      </c>
      <c r="B8" s="387">
        <v>169</v>
      </c>
      <c r="C8" s="387">
        <v>63</v>
      </c>
      <c r="D8" s="3"/>
    </row>
    <row r="9" spans="1:4" ht="14.25" customHeight="1">
      <c r="A9" s="3" t="s">
        <v>117</v>
      </c>
      <c r="B9" s="19">
        <v>3022</v>
      </c>
      <c r="C9" s="19">
        <v>4740</v>
      </c>
      <c r="D9" s="3"/>
    </row>
    <row r="10" spans="1:4" ht="14.25" customHeight="1">
      <c r="A10" s="3" t="s">
        <v>314</v>
      </c>
      <c r="B10" s="387">
        <v>891</v>
      </c>
      <c r="C10" s="387">
        <v>743</v>
      </c>
      <c r="D10" s="3"/>
    </row>
    <row r="11" spans="1:4" ht="14.25" customHeight="1">
      <c r="A11" s="3" t="s">
        <v>315</v>
      </c>
      <c r="B11" s="387">
        <v>52</v>
      </c>
      <c r="C11" s="387">
        <v>3</v>
      </c>
      <c r="D11" s="3"/>
    </row>
    <row r="12" spans="1:4" ht="14.25" customHeight="1">
      <c r="A12" s="3" t="s">
        <v>125</v>
      </c>
      <c r="B12" s="387">
        <v>70</v>
      </c>
      <c r="C12" s="387">
        <v>329</v>
      </c>
      <c r="D12" s="3"/>
    </row>
    <row r="13" spans="1:4" ht="14.25" customHeight="1">
      <c r="A13" s="3" t="s">
        <v>126</v>
      </c>
      <c r="B13" s="19">
        <v>7919</v>
      </c>
      <c r="C13" s="19">
        <v>5171</v>
      </c>
      <c r="D13" s="3"/>
    </row>
    <row r="14" spans="1:4" ht="14.25" customHeight="1">
      <c r="A14" s="3" t="s">
        <v>227</v>
      </c>
      <c r="B14" s="387">
        <v>47</v>
      </c>
      <c r="C14" s="387"/>
      <c r="D14" s="3"/>
    </row>
    <row r="15" spans="1:4" ht="14.25" customHeight="1">
      <c r="A15" s="3" t="s">
        <v>127</v>
      </c>
      <c r="B15" s="387">
        <v>456</v>
      </c>
      <c r="C15" s="387">
        <v>903</v>
      </c>
      <c r="D15" s="3"/>
    </row>
    <row r="16" spans="1:4" ht="14.25" customHeight="1">
      <c r="A16" s="3" t="s">
        <v>128</v>
      </c>
      <c r="B16" s="387">
        <v>55</v>
      </c>
      <c r="C16" s="387"/>
      <c r="D16" s="3"/>
    </row>
    <row r="17" spans="1:4" ht="14.25" customHeight="1">
      <c r="A17" s="3" t="s">
        <v>130</v>
      </c>
      <c r="B17" s="387">
        <v>28</v>
      </c>
      <c r="C17" s="387">
        <v>89</v>
      </c>
      <c r="D17" s="3"/>
    </row>
    <row r="18" spans="1:4" ht="14.25" customHeight="1">
      <c r="A18" s="3" t="s">
        <v>131</v>
      </c>
      <c r="B18" s="387">
        <v>193</v>
      </c>
      <c r="C18" s="387">
        <v>291</v>
      </c>
      <c r="D18" s="3"/>
    </row>
    <row r="19" spans="1:4" ht="14.25" customHeight="1">
      <c r="A19" s="3" t="s">
        <v>132</v>
      </c>
      <c r="B19" s="387">
        <v>39</v>
      </c>
      <c r="C19" s="387">
        <v>51</v>
      </c>
      <c r="D19" s="3"/>
    </row>
    <row r="20" spans="1:4" ht="14.25" customHeight="1">
      <c r="A20" s="3" t="s">
        <v>133</v>
      </c>
      <c r="B20" s="387">
        <v>57</v>
      </c>
      <c r="C20" s="387">
        <v>1</v>
      </c>
      <c r="D20" s="3"/>
    </row>
    <row r="21" spans="1:4" ht="14.25" customHeight="1">
      <c r="A21" s="3" t="s">
        <v>135</v>
      </c>
      <c r="B21" s="387">
        <v>111</v>
      </c>
      <c r="C21" s="387">
        <v>151</v>
      </c>
      <c r="D21" s="3"/>
    </row>
    <row r="22" spans="1:4" ht="14.25" customHeight="1">
      <c r="A22" s="3" t="s">
        <v>139</v>
      </c>
      <c r="B22" s="387">
        <v>672</v>
      </c>
      <c r="C22" s="387">
        <v>618</v>
      </c>
      <c r="D22" s="3"/>
    </row>
    <row r="23" spans="1:4" ht="14.25" customHeight="1">
      <c r="A23" s="3" t="s">
        <v>229</v>
      </c>
      <c r="B23" s="19">
        <v>3961</v>
      </c>
      <c r="C23" s="387">
        <v>938</v>
      </c>
      <c r="D23" s="3"/>
    </row>
    <row r="24" spans="1:4" ht="14.25" customHeight="1">
      <c r="A24" s="3" t="s">
        <v>230</v>
      </c>
      <c r="B24" s="387">
        <v>143</v>
      </c>
      <c r="C24" s="387">
        <v>190</v>
      </c>
      <c r="D24" s="3"/>
    </row>
    <row r="25" spans="1:4" ht="14.25" customHeight="1">
      <c r="A25" s="3" t="s">
        <v>318</v>
      </c>
      <c r="B25" s="387">
        <v>148</v>
      </c>
      <c r="C25" s="387">
        <v>302</v>
      </c>
      <c r="D25" s="3"/>
    </row>
    <row r="26" spans="1:4" ht="14.25" customHeight="1">
      <c r="A26" s="3" t="s">
        <v>141</v>
      </c>
      <c r="B26" s="387">
        <v>343</v>
      </c>
      <c r="C26" s="387">
        <v>218</v>
      </c>
      <c r="D26" s="3"/>
    </row>
    <row r="27" spans="1:4" ht="14.25" customHeight="1">
      <c r="A27" s="3" t="s">
        <v>142</v>
      </c>
      <c r="B27" s="387">
        <v>20</v>
      </c>
      <c r="C27" s="387">
        <v>141</v>
      </c>
      <c r="D27" s="3"/>
    </row>
    <row r="28" spans="1:4" ht="14.25" customHeight="1">
      <c r="A28" s="3" t="s">
        <v>143</v>
      </c>
      <c r="B28" s="387">
        <v>215</v>
      </c>
      <c r="C28" s="387">
        <v>182</v>
      </c>
      <c r="D28" s="3"/>
    </row>
    <row r="29" spans="1:4" ht="14.25" customHeight="1">
      <c r="A29" s="3" t="s">
        <v>144</v>
      </c>
      <c r="B29" s="387">
        <v>85</v>
      </c>
      <c r="C29" s="387">
        <v>184</v>
      </c>
      <c r="D29" s="3"/>
    </row>
    <row r="30" spans="1:4" ht="14.25" customHeight="1">
      <c r="A30" s="3" t="s">
        <v>146</v>
      </c>
      <c r="B30" s="387">
        <v>428</v>
      </c>
      <c r="C30" s="387">
        <v>43</v>
      </c>
      <c r="D30" s="3"/>
    </row>
    <row r="31" spans="1:4" ht="14.25" customHeight="1">
      <c r="A31" s="3" t="s">
        <v>148</v>
      </c>
      <c r="B31" s="387">
        <v>192</v>
      </c>
      <c r="C31" s="387">
        <v>44</v>
      </c>
      <c r="D31" s="3"/>
    </row>
    <row r="32" spans="1:4" ht="14.25" customHeight="1">
      <c r="A32" s="3" t="s">
        <v>149</v>
      </c>
      <c r="B32" s="387">
        <v>515</v>
      </c>
      <c r="C32" s="387">
        <v>449</v>
      </c>
      <c r="D32" s="3"/>
    </row>
    <row r="33" spans="1:4" ht="14.25" customHeight="1">
      <c r="A33" s="3" t="s">
        <v>320</v>
      </c>
      <c r="B33" s="387">
        <v>487</v>
      </c>
      <c r="C33" s="19">
        <v>1237</v>
      </c>
      <c r="D33" s="3"/>
    </row>
    <row r="34" spans="1:4" ht="14.25" customHeight="1">
      <c r="A34" s="3" t="s">
        <v>154</v>
      </c>
      <c r="B34" s="387">
        <v>45</v>
      </c>
      <c r="C34" s="387">
        <v>183</v>
      </c>
      <c r="D34" s="3"/>
    </row>
    <row r="35" spans="1:4" ht="14.25" customHeight="1">
      <c r="A35" s="3" t="s">
        <v>321</v>
      </c>
      <c r="B35" s="387">
        <v>19</v>
      </c>
      <c r="C35" s="387">
        <v>43</v>
      </c>
      <c r="D35" s="3"/>
    </row>
    <row r="36" spans="1:4" ht="14.25" customHeight="1">
      <c r="A36" s="3" t="s">
        <v>234</v>
      </c>
      <c r="B36" s="387">
        <v>19</v>
      </c>
      <c r="C36" s="387">
        <v>43</v>
      </c>
      <c r="D36" s="3"/>
    </row>
    <row r="37" spans="1:4" ht="14.25" customHeight="1">
      <c r="A37" s="3" t="s">
        <v>157</v>
      </c>
      <c r="B37" s="387">
        <v>12</v>
      </c>
      <c r="C37" s="387">
        <v>14</v>
      </c>
      <c r="D37" s="3"/>
    </row>
    <row r="38" spans="1:4" ht="14.25" customHeight="1">
      <c r="A38" s="3" t="s">
        <v>164</v>
      </c>
      <c r="B38" s="387">
        <v>776</v>
      </c>
      <c r="C38" s="387">
        <v>941</v>
      </c>
      <c r="D38" s="3"/>
    </row>
    <row r="39" spans="1:4" ht="14.25" customHeight="1">
      <c r="A39" s="3" t="s">
        <v>166</v>
      </c>
      <c r="B39" s="387">
        <v>23</v>
      </c>
      <c r="C39" s="387">
        <v>6</v>
      </c>
      <c r="D39" s="3"/>
    </row>
    <row r="40" spans="1:4" ht="14.25" customHeight="1">
      <c r="A40" s="3" t="s">
        <v>235</v>
      </c>
      <c r="B40" s="387">
        <v>57</v>
      </c>
      <c r="C40" s="387"/>
      <c r="D40" s="3"/>
    </row>
    <row r="41" spans="1:4" ht="14.25" customHeight="1">
      <c r="A41" s="3" t="s">
        <v>167</v>
      </c>
      <c r="B41" s="387">
        <v>246</v>
      </c>
      <c r="C41" s="387">
        <v>80</v>
      </c>
      <c r="D41" s="3"/>
    </row>
    <row r="42" spans="1:4" ht="14.25" customHeight="1">
      <c r="A42" s="3" t="s">
        <v>168</v>
      </c>
      <c r="B42" s="387">
        <v>162</v>
      </c>
      <c r="C42" s="387"/>
      <c r="D42" s="3"/>
    </row>
    <row r="43" spans="1:4" ht="14.25" customHeight="1">
      <c r="A43" s="3" t="s">
        <v>188</v>
      </c>
      <c r="B43" s="387">
        <v>172</v>
      </c>
      <c r="C43" s="387">
        <v>88</v>
      </c>
      <c r="D43" s="3"/>
    </row>
    <row r="44" spans="1:4" ht="14.25" customHeight="1">
      <c r="A44" s="3" t="s">
        <v>170</v>
      </c>
      <c r="B44" s="387">
        <v>149</v>
      </c>
      <c r="C44" s="387">
        <v>218</v>
      </c>
      <c r="D44" s="3"/>
    </row>
    <row r="45" spans="1:4" ht="14.25" customHeight="1">
      <c r="A45" s="3" t="s">
        <v>171</v>
      </c>
      <c r="B45" s="387">
        <v>357</v>
      </c>
      <c r="C45" s="387">
        <v>331</v>
      </c>
      <c r="D45" s="3"/>
    </row>
    <row r="46" spans="1:4" ht="14.25" customHeight="1">
      <c r="A46" s="3" t="s">
        <v>172</v>
      </c>
      <c r="B46" s="387">
        <v>34</v>
      </c>
      <c r="C46" s="387">
        <v>31</v>
      </c>
      <c r="D46" s="3"/>
    </row>
    <row r="47" spans="1:4" ht="14.25" customHeight="1">
      <c r="B47" s="284"/>
      <c r="C47" s="284"/>
      <c r="D47" s="3"/>
    </row>
    <row r="48" spans="1:4" ht="14.25" customHeight="1">
      <c r="A48" s="48" t="s">
        <v>11</v>
      </c>
      <c r="B48" s="339">
        <f>MEDIAN(B4:B46,'Document Delivery A-L'!B4:B50)</f>
        <v>148.5</v>
      </c>
      <c r="C48" s="339">
        <f>MEDIAN(C4:C46,'Document Delivery A-L'!C4:C50)</f>
        <v>151</v>
      </c>
      <c r="D48" s="3"/>
    </row>
    <row r="49" spans="1:4" ht="14.25" customHeight="1">
      <c r="A49" s="48" t="s">
        <v>10</v>
      </c>
      <c r="B49" s="339">
        <f>AVERAGE(B4:B46,'Document Delivery A-L'!B4:B50)</f>
        <v>439.57777777777778</v>
      </c>
      <c r="C49" s="339">
        <f>AVERAGE(C4:C46,'Document Delivery A-L'!C4:C50)</f>
        <v>476.1012658227848</v>
      </c>
      <c r="D49" s="3"/>
    </row>
    <row r="50" spans="1:4" ht="14.25" customHeight="1">
      <c r="A50" s="48" t="s">
        <v>237</v>
      </c>
      <c r="B50" s="339">
        <f>SUM(B4:B46,'Document Delivery A-L'!B4:B50)</f>
        <v>39562</v>
      </c>
      <c r="C50" s="339">
        <f>SUM(C4:C46,'Document Delivery A-L'!C4:C50)</f>
        <v>37612</v>
      </c>
      <c r="D50" s="3"/>
    </row>
    <row r="51" spans="1:4" ht="14.25" customHeight="1">
      <c r="B51" s="284"/>
      <c r="C51" s="284"/>
      <c r="D51" s="209"/>
    </row>
    <row r="52" spans="1:4" ht="14.25" customHeight="1">
      <c r="B52" s="41"/>
      <c r="C52" s="41"/>
      <c r="D52" s="209"/>
    </row>
    <row r="53" spans="1:4" ht="14.25" customHeight="1">
      <c r="B53" s="42"/>
      <c r="C53" s="42"/>
      <c r="D53" s="42"/>
    </row>
    <row r="54" spans="1:4" ht="14.25" customHeight="1">
      <c r="B54" s="42"/>
      <c r="C54" s="42"/>
      <c r="D54" s="42"/>
    </row>
    <row r="55" spans="1:4" ht="14.25" customHeight="1">
      <c r="B55" s="42"/>
      <c r="C55" s="42"/>
      <c r="D55" s="42"/>
    </row>
  </sheetData>
  <sortState xmlns:xlrd2="http://schemas.microsoft.com/office/spreadsheetml/2017/richdata2" ref="A24:A25">
    <sortCondition descending="1" ref="A37"/>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52"/>
  <sheetViews>
    <sheetView zoomScaleNormal="100" workbookViewId="0">
      <pane ySplit="5" topLeftCell="A37" activePane="bottomLeft" state="frozen"/>
      <selection activeCell="J2" sqref="J2"/>
      <selection pane="bottomLeft" activeCell="L1" sqref="L1"/>
    </sheetView>
  </sheetViews>
  <sheetFormatPr defaultColWidth="8.85546875" defaultRowHeight="12.75"/>
  <cols>
    <col min="1" max="1" width="14.28515625" customWidth="1"/>
    <col min="2" max="2" width="10.5703125" style="39" customWidth="1"/>
    <col min="3" max="3" width="16.42578125" style="70" customWidth="1"/>
    <col min="4" max="4" width="2.42578125" style="70" customWidth="1"/>
    <col min="5" max="5" width="7.140625" style="84" customWidth="1"/>
    <col min="6" max="6" width="10.5703125" style="70" customWidth="1"/>
    <col min="7" max="7" width="12.7109375" style="70" customWidth="1"/>
    <col min="8" max="8" width="12.85546875" style="73" customWidth="1"/>
    <col min="9" max="9" width="8.85546875" style="73" customWidth="1"/>
  </cols>
  <sheetData>
    <row r="1" spans="1:11" ht="15">
      <c r="A1" s="10" t="s">
        <v>179</v>
      </c>
      <c r="B1" s="193"/>
      <c r="E1" s="419"/>
      <c r="H1" s="260"/>
      <c r="I1" s="260"/>
    </row>
    <row r="2" spans="1:11">
      <c r="A2" s="4" t="s">
        <v>180</v>
      </c>
      <c r="B2" s="194"/>
      <c r="C2" s="412"/>
      <c r="D2" s="412"/>
      <c r="E2" s="419"/>
      <c r="F2" s="411"/>
      <c r="G2" s="411"/>
      <c r="H2" s="260"/>
      <c r="I2" s="260"/>
    </row>
    <row r="3" spans="1:11" ht="9" customHeight="1">
      <c r="C3" s="412"/>
      <c r="D3" s="412"/>
      <c r="E3" s="419"/>
      <c r="F3" s="411"/>
      <c r="G3" s="411"/>
      <c r="H3" s="260"/>
      <c r="I3" s="260"/>
    </row>
    <row r="4" spans="1:11" s="183" customFormat="1" ht="38.450000000000003" customHeight="1">
      <c r="B4" s="305" t="s">
        <v>2</v>
      </c>
      <c r="C4" s="302" t="s">
        <v>181</v>
      </c>
      <c r="D4" s="302"/>
      <c r="E4" s="303" t="s">
        <v>4</v>
      </c>
      <c r="F4" s="302" t="s">
        <v>182</v>
      </c>
      <c r="G4" s="302" t="s">
        <v>183</v>
      </c>
      <c r="H4" s="303" t="s">
        <v>184</v>
      </c>
      <c r="I4" s="417"/>
      <c r="J4" s="198"/>
      <c r="K4" s="198"/>
    </row>
    <row r="5" spans="1:11" ht="13.5" customHeight="1">
      <c r="B5" s="306"/>
      <c r="C5" s="134" t="s">
        <v>8</v>
      </c>
      <c r="D5" s="134"/>
      <c r="E5" s="307" t="s">
        <v>8</v>
      </c>
      <c r="F5" s="223" t="s">
        <v>8</v>
      </c>
      <c r="G5" s="223" t="s">
        <v>8</v>
      </c>
      <c r="H5" s="223" t="s">
        <v>8</v>
      </c>
      <c r="I5" s="260"/>
    </row>
    <row r="6" spans="1:11" ht="13.5" customHeight="1">
      <c r="A6" s="3" t="s">
        <v>139</v>
      </c>
      <c r="B6" s="503">
        <v>155649</v>
      </c>
      <c r="C6" s="60">
        <v>9824924</v>
      </c>
      <c r="D6" s="60"/>
      <c r="E6" s="104">
        <f t="shared" ref="E6:E37" si="0">SUM(C6/B6)</f>
        <v>63.122307242577854</v>
      </c>
      <c r="F6" s="329">
        <v>396905</v>
      </c>
      <c r="G6" s="41">
        <v>56212</v>
      </c>
      <c r="H6" s="329">
        <f>F6+G6</f>
        <v>453117</v>
      </c>
      <c r="I6" s="260"/>
    </row>
    <row r="7" spans="1:11" ht="13.5" customHeight="1">
      <c r="A7" s="3" t="s">
        <v>140</v>
      </c>
      <c r="B7" s="503">
        <v>23465</v>
      </c>
      <c r="C7" s="146">
        <v>860795</v>
      </c>
      <c r="D7" s="146"/>
      <c r="E7" s="104">
        <f t="shared" si="0"/>
        <v>36.684210526315788</v>
      </c>
      <c r="F7" s="329">
        <v>104266</v>
      </c>
      <c r="G7" s="41">
        <v>20000</v>
      </c>
      <c r="H7" s="329">
        <f t="shared" ref="H7:H37" si="1">F7+G7</f>
        <v>124266</v>
      </c>
      <c r="I7" s="260"/>
    </row>
    <row r="8" spans="1:11" ht="13.5" customHeight="1">
      <c r="A8" s="3" t="s">
        <v>141</v>
      </c>
      <c r="B8" s="503">
        <v>131271</v>
      </c>
      <c r="C8" s="146">
        <v>6873940</v>
      </c>
      <c r="D8" s="146"/>
      <c r="E8" s="104">
        <f t="shared" si="0"/>
        <v>52.364497870816862</v>
      </c>
      <c r="F8" s="329">
        <v>334741</v>
      </c>
      <c r="G8" s="41">
        <v>56212</v>
      </c>
      <c r="H8" s="329">
        <f t="shared" si="1"/>
        <v>390953</v>
      </c>
      <c r="I8" s="260"/>
    </row>
    <row r="9" spans="1:11" ht="13.5" customHeight="1">
      <c r="A9" s="3" t="s">
        <v>142</v>
      </c>
      <c r="B9" s="503">
        <v>73233</v>
      </c>
      <c r="C9" s="146">
        <v>4268825</v>
      </c>
      <c r="D9" s="146"/>
      <c r="E9" s="104">
        <f t="shared" si="0"/>
        <v>58.291002690044103</v>
      </c>
      <c r="F9" s="329">
        <v>186744</v>
      </c>
      <c r="G9" s="41">
        <v>58521</v>
      </c>
      <c r="H9" s="329">
        <f t="shared" si="1"/>
        <v>245265</v>
      </c>
      <c r="I9" s="418"/>
    </row>
    <row r="10" spans="1:11" ht="13.5" customHeight="1">
      <c r="A10" s="3" t="s">
        <v>143</v>
      </c>
      <c r="B10" s="503">
        <v>105648</v>
      </c>
      <c r="C10" s="146">
        <v>3688032</v>
      </c>
      <c r="D10" s="146"/>
      <c r="E10" s="104">
        <f t="shared" si="0"/>
        <v>34.908677873693776</v>
      </c>
      <c r="F10" s="329">
        <v>304922</v>
      </c>
      <c r="G10" s="41">
        <v>25000</v>
      </c>
      <c r="H10" s="329">
        <f t="shared" si="1"/>
        <v>329922</v>
      </c>
      <c r="I10" s="418"/>
    </row>
    <row r="11" spans="1:11" ht="13.5" customHeight="1">
      <c r="A11" s="3" t="s">
        <v>144</v>
      </c>
      <c r="B11" s="503">
        <v>23461</v>
      </c>
      <c r="C11" s="146">
        <v>1439715</v>
      </c>
      <c r="D11" s="146"/>
      <c r="E11" s="104">
        <f t="shared" si="0"/>
        <v>61.366310046460086</v>
      </c>
      <c r="F11" s="329">
        <v>93793</v>
      </c>
      <c r="G11" s="41">
        <v>22934</v>
      </c>
      <c r="H11" s="329">
        <f t="shared" si="1"/>
        <v>116727</v>
      </c>
      <c r="I11" s="418"/>
    </row>
    <row r="12" spans="1:11" ht="13.5" customHeight="1">
      <c r="A12" s="3" t="s">
        <v>146</v>
      </c>
      <c r="B12" s="503">
        <v>20795</v>
      </c>
      <c r="C12" s="575">
        <v>705173</v>
      </c>
      <c r="D12" s="146"/>
      <c r="E12" s="104">
        <f t="shared" si="0"/>
        <v>33.910699687424859</v>
      </c>
      <c r="F12" s="329">
        <v>93395</v>
      </c>
      <c r="G12" s="41">
        <v>17301</v>
      </c>
      <c r="H12" s="329">
        <f t="shared" si="1"/>
        <v>110696</v>
      </c>
      <c r="I12" s="418"/>
    </row>
    <row r="13" spans="1:11" ht="13.5" customHeight="1">
      <c r="A13" s="3" t="s">
        <v>147</v>
      </c>
      <c r="B13" s="503">
        <v>14479</v>
      </c>
      <c r="C13" s="579">
        <v>867393</v>
      </c>
      <c r="D13" s="60"/>
      <c r="E13" s="104">
        <f t="shared" si="0"/>
        <v>59.906968713308927</v>
      </c>
      <c r="F13" s="329">
        <v>68208</v>
      </c>
      <c r="G13" s="41">
        <v>29233</v>
      </c>
      <c r="H13" s="329">
        <f t="shared" si="1"/>
        <v>97441</v>
      </c>
      <c r="I13" s="418"/>
    </row>
    <row r="14" spans="1:11" ht="13.5" customHeight="1">
      <c r="A14" s="3" t="s">
        <v>148</v>
      </c>
      <c r="B14" s="503">
        <v>46926</v>
      </c>
      <c r="C14" s="575">
        <v>1727923</v>
      </c>
      <c r="D14" s="146"/>
      <c r="E14" s="104">
        <f t="shared" si="0"/>
        <v>36.822294676725058</v>
      </c>
      <c r="F14" s="329">
        <v>119661</v>
      </c>
      <c r="G14" s="41">
        <v>56212</v>
      </c>
      <c r="H14" s="329">
        <f t="shared" si="1"/>
        <v>175873</v>
      </c>
      <c r="I14" s="418"/>
    </row>
    <row r="15" spans="1:11" ht="13.5" customHeight="1">
      <c r="A15" s="3" t="s">
        <v>149</v>
      </c>
      <c r="B15" s="503">
        <v>230611</v>
      </c>
      <c r="C15" s="575">
        <v>7833495</v>
      </c>
      <c r="D15" s="146"/>
      <c r="E15" s="104">
        <f t="shared" si="0"/>
        <v>33.968436024300665</v>
      </c>
      <c r="F15" s="329">
        <v>627406</v>
      </c>
      <c r="G15" s="41">
        <v>16864</v>
      </c>
      <c r="H15" s="329">
        <f t="shared" si="1"/>
        <v>644270</v>
      </c>
      <c r="I15" s="418"/>
    </row>
    <row r="16" spans="1:11" ht="13.5" customHeight="1">
      <c r="A16" s="3" t="s">
        <v>151</v>
      </c>
      <c r="B16" s="503">
        <v>246343</v>
      </c>
      <c r="C16" s="575">
        <v>13621097</v>
      </c>
      <c r="D16" s="146"/>
      <c r="E16" s="104">
        <f t="shared" si="0"/>
        <v>55.293217180922532</v>
      </c>
      <c r="F16" s="329">
        <v>628174</v>
      </c>
      <c r="G16" s="41">
        <v>56212</v>
      </c>
      <c r="H16" s="329">
        <f t="shared" si="1"/>
        <v>684386</v>
      </c>
      <c r="I16" s="418"/>
    </row>
    <row r="17" spans="1:9" ht="13.5" customHeight="1">
      <c r="A17" s="3" t="s">
        <v>152</v>
      </c>
      <c r="B17" s="503">
        <v>62541</v>
      </c>
      <c r="C17" s="575">
        <v>2621837</v>
      </c>
      <c r="D17" s="146"/>
      <c r="E17" s="104">
        <f t="shared" si="0"/>
        <v>41.921891239346991</v>
      </c>
      <c r="F17" s="329">
        <v>201107</v>
      </c>
      <c r="G17" s="41">
        <v>17840</v>
      </c>
      <c r="H17" s="329">
        <f t="shared" si="1"/>
        <v>218947</v>
      </c>
      <c r="I17" s="418"/>
    </row>
    <row r="18" spans="1:9" ht="13.5" customHeight="1">
      <c r="A18" s="3" t="s">
        <v>153</v>
      </c>
      <c r="B18" s="503">
        <v>6307</v>
      </c>
      <c r="C18" s="575">
        <v>364402</v>
      </c>
      <c r="D18" s="146"/>
      <c r="E18" s="104">
        <f t="shared" si="0"/>
        <v>57.777390201363566</v>
      </c>
      <c r="F18" s="329">
        <v>59264</v>
      </c>
      <c r="G18" s="41">
        <v>18507</v>
      </c>
      <c r="H18" s="329">
        <f t="shared" si="1"/>
        <v>77771</v>
      </c>
      <c r="I18" s="418"/>
    </row>
    <row r="19" spans="1:9" ht="13.5" customHeight="1">
      <c r="A19" s="3" t="s">
        <v>154</v>
      </c>
      <c r="B19" s="503">
        <v>6594</v>
      </c>
      <c r="C19" s="575">
        <v>505341</v>
      </c>
      <c r="D19" s="146"/>
      <c r="E19" s="104">
        <f t="shared" si="0"/>
        <v>76.636487716105549</v>
      </c>
      <c r="F19" s="329">
        <v>61916</v>
      </c>
      <c r="G19" s="41">
        <v>19329</v>
      </c>
      <c r="H19" s="329">
        <f t="shared" si="1"/>
        <v>81245</v>
      </c>
      <c r="I19" s="418"/>
    </row>
    <row r="20" spans="1:9" ht="13.5" customHeight="1">
      <c r="A20" s="3" t="s">
        <v>155</v>
      </c>
      <c r="B20" s="503">
        <v>97001</v>
      </c>
      <c r="C20" s="575">
        <v>3416929</v>
      </c>
      <c r="D20" s="146"/>
      <c r="E20" s="104">
        <f t="shared" si="0"/>
        <v>35.225709013309142</v>
      </c>
      <c r="F20" s="329">
        <v>247352</v>
      </c>
      <c r="G20" s="41">
        <v>59468</v>
      </c>
      <c r="H20" s="329">
        <f t="shared" si="1"/>
        <v>306820</v>
      </c>
      <c r="I20" s="418"/>
    </row>
    <row r="21" spans="1:9" ht="13.5" customHeight="1">
      <c r="A21" s="3" t="s">
        <v>156</v>
      </c>
      <c r="B21" s="503">
        <v>14180</v>
      </c>
      <c r="C21" s="575">
        <v>703176</v>
      </c>
      <c r="D21" s="146"/>
      <c r="E21" s="104">
        <f t="shared" si="0"/>
        <v>49.589280677009874</v>
      </c>
      <c r="F21" s="329">
        <v>66180</v>
      </c>
      <c r="G21" s="41">
        <v>28500</v>
      </c>
      <c r="H21" s="329">
        <f t="shared" si="1"/>
        <v>94680</v>
      </c>
      <c r="I21" s="418"/>
    </row>
    <row r="22" spans="1:9" ht="13.5" customHeight="1">
      <c r="A22" s="3" t="s">
        <v>157</v>
      </c>
      <c r="B22" s="503">
        <v>8059</v>
      </c>
      <c r="C22" s="575">
        <v>447336</v>
      </c>
      <c r="D22" s="146"/>
      <c r="E22" s="104">
        <f t="shared" si="0"/>
        <v>55.507631219754309</v>
      </c>
      <c r="F22" s="329">
        <v>20550</v>
      </c>
      <c r="G22" s="41">
        <v>56902</v>
      </c>
      <c r="H22" s="329">
        <f t="shared" si="1"/>
        <v>77452</v>
      </c>
      <c r="I22" s="418"/>
    </row>
    <row r="23" spans="1:9" ht="13.5" customHeight="1">
      <c r="A23" s="3" t="s">
        <v>158</v>
      </c>
      <c r="B23" s="503">
        <v>6012</v>
      </c>
      <c r="C23" s="575">
        <v>342438</v>
      </c>
      <c r="D23" s="146"/>
      <c r="E23" s="104">
        <f t="shared" si="0"/>
        <v>56.959081836327343</v>
      </c>
      <c r="F23" s="329">
        <v>55698</v>
      </c>
      <c r="G23" s="41">
        <v>17301</v>
      </c>
      <c r="H23" s="329">
        <f t="shared" si="1"/>
        <v>72999</v>
      </c>
      <c r="I23" s="418"/>
    </row>
    <row r="24" spans="1:9" ht="13.5" customHeight="1">
      <c r="A24" s="3" t="s">
        <v>159</v>
      </c>
      <c r="B24" s="503">
        <v>65258</v>
      </c>
      <c r="C24" s="575">
        <v>2579120</v>
      </c>
      <c r="D24" s="146"/>
      <c r="E24" s="104">
        <f t="shared" si="0"/>
        <v>39.52189769836648</v>
      </c>
      <c r="F24" s="329">
        <v>166408</v>
      </c>
      <c r="G24" s="41">
        <v>56902</v>
      </c>
      <c r="H24" s="329">
        <f t="shared" si="1"/>
        <v>223310</v>
      </c>
      <c r="I24" s="418"/>
    </row>
    <row r="25" spans="1:9" ht="13.5" customHeight="1">
      <c r="A25" s="3" t="s">
        <v>160</v>
      </c>
      <c r="B25" s="503">
        <v>3134</v>
      </c>
      <c r="C25" s="575">
        <v>182180</v>
      </c>
      <c r="D25" s="146"/>
      <c r="E25" s="104">
        <f t="shared" si="0"/>
        <v>58.130185067007019</v>
      </c>
      <c r="F25" s="329">
        <v>48957</v>
      </c>
      <c r="G25" s="41">
        <v>17556</v>
      </c>
      <c r="H25" s="329">
        <f t="shared" si="1"/>
        <v>66513</v>
      </c>
      <c r="I25" s="418"/>
    </row>
    <row r="26" spans="1:9" ht="13.5" customHeight="1">
      <c r="A26" s="3" t="s">
        <v>161</v>
      </c>
      <c r="B26" s="503">
        <v>5953</v>
      </c>
      <c r="C26" s="575">
        <v>400420</v>
      </c>
      <c r="D26" s="146"/>
      <c r="E26" s="104">
        <f t="shared" si="0"/>
        <v>67.263564589282709</v>
      </c>
      <c r="F26" s="329">
        <v>59610</v>
      </c>
      <c r="G26" s="41">
        <v>20000</v>
      </c>
      <c r="H26" s="329">
        <f t="shared" si="1"/>
        <v>79610</v>
      </c>
      <c r="I26" s="418"/>
    </row>
    <row r="27" spans="1:9" ht="13.5" customHeight="1">
      <c r="A27" s="3" t="s">
        <v>162</v>
      </c>
      <c r="B27" s="503">
        <v>2697</v>
      </c>
      <c r="C27" s="575">
        <v>456096</v>
      </c>
      <c r="D27" s="146"/>
      <c r="E27" s="104">
        <f t="shared" si="0"/>
        <v>169.11234705228031</v>
      </c>
      <c r="F27" s="329">
        <v>13635</v>
      </c>
      <c r="G27" s="41">
        <v>53762</v>
      </c>
      <c r="H27" s="329">
        <f t="shared" si="1"/>
        <v>67397</v>
      </c>
      <c r="I27" s="418"/>
    </row>
    <row r="28" spans="1:9" ht="13.5" customHeight="1">
      <c r="A28" s="379" t="s">
        <v>163</v>
      </c>
      <c r="B28" s="503">
        <v>9278</v>
      </c>
      <c r="C28" s="575">
        <v>724996</v>
      </c>
      <c r="D28" s="146"/>
      <c r="E28" s="104">
        <f t="shared" si="0"/>
        <v>78.141409786591936</v>
      </c>
      <c r="F28" s="329">
        <v>68760</v>
      </c>
      <c r="G28" s="41">
        <v>19329</v>
      </c>
      <c r="H28" s="329">
        <f t="shared" si="1"/>
        <v>88089</v>
      </c>
      <c r="I28" s="418"/>
    </row>
    <row r="29" spans="1:9" ht="13.5" customHeight="1">
      <c r="A29" s="3" t="s">
        <v>164</v>
      </c>
      <c r="B29" s="503">
        <v>74295</v>
      </c>
      <c r="C29" s="575">
        <v>6904765</v>
      </c>
      <c r="D29" s="146"/>
      <c r="E29" s="104">
        <f t="shared" si="0"/>
        <v>92.937142472575545</v>
      </c>
      <c r="F29" s="329">
        <v>189452</v>
      </c>
      <c r="G29" s="41">
        <v>55591</v>
      </c>
      <c r="H29" s="329">
        <f t="shared" si="1"/>
        <v>245043</v>
      </c>
      <c r="I29" s="418"/>
    </row>
    <row r="30" spans="1:9" ht="13.5" customHeight="1">
      <c r="A30" s="3" t="s">
        <v>165</v>
      </c>
      <c r="B30" s="503">
        <v>3613</v>
      </c>
      <c r="C30" s="575">
        <v>244349</v>
      </c>
      <c r="D30" s="146"/>
      <c r="E30" s="104">
        <f t="shared" si="0"/>
        <v>67.63050096872405</v>
      </c>
      <c r="F30" s="329">
        <v>51577</v>
      </c>
      <c r="G30" s="41">
        <v>18156</v>
      </c>
      <c r="H30" s="329">
        <f t="shared" si="1"/>
        <v>69733</v>
      </c>
      <c r="I30" s="418"/>
    </row>
    <row r="31" spans="1:9" ht="13.5" customHeight="1">
      <c r="A31" s="379" t="s">
        <v>166</v>
      </c>
      <c r="B31" s="503">
        <v>7053</v>
      </c>
      <c r="C31" s="575">
        <v>505000</v>
      </c>
      <c r="D31" s="146"/>
      <c r="E31" s="104">
        <f t="shared" si="0"/>
        <v>71.600737274918473</v>
      </c>
      <c r="F31" s="329">
        <v>53953</v>
      </c>
      <c r="G31" s="41">
        <v>23500</v>
      </c>
      <c r="H31" s="329">
        <f t="shared" si="1"/>
        <v>77453</v>
      </c>
      <c r="I31" s="418"/>
    </row>
    <row r="32" spans="1:9" ht="13.5" customHeight="1">
      <c r="A32" s="3" t="s">
        <v>167</v>
      </c>
      <c r="B32" s="503">
        <v>81189</v>
      </c>
      <c r="C32" s="575">
        <v>5986972</v>
      </c>
      <c r="D32" s="146"/>
      <c r="E32" s="104">
        <f t="shared" si="0"/>
        <v>73.741171833622786</v>
      </c>
      <c r="F32" s="329">
        <v>207032</v>
      </c>
      <c r="G32" s="41">
        <v>55591</v>
      </c>
      <c r="H32" s="329">
        <f t="shared" si="1"/>
        <v>262623</v>
      </c>
      <c r="I32" s="418"/>
    </row>
    <row r="33" spans="1:9" ht="13.5" customHeight="1">
      <c r="A33" s="3" t="s">
        <v>168</v>
      </c>
      <c r="B33" s="503">
        <v>51134</v>
      </c>
      <c r="C33" s="146">
        <v>2101032</v>
      </c>
      <c r="D33" s="146"/>
      <c r="E33" s="104">
        <f t="shared" si="0"/>
        <v>41.08874721320452</v>
      </c>
      <c r="F33" s="329">
        <v>135294</v>
      </c>
      <c r="G33" s="41">
        <v>52000</v>
      </c>
      <c r="H33" s="329">
        <f t="shared" si="1"/>
        <v>187294</v>
      </c>
      <c r="I33" s="418"/>
    </row>
    <row r="34" spans="1:9" ht="13.5" customHeight="1">
      <c r="A34" s="3" t="s">
        <v>188</v>
      </c>
      <c r="B34" s="503">
        <v>53149</v>
      </c>
      <c r="C34" s="146">
        <v>1455466</v>
      </c>
      <c r="D34" s="146"/>
      <c r="E34" s="104">
        <f t="shared" si="0"/>
        <v>27.384635646954788</v>
      </c>
      <c r="F34" s="329">
        <v>162432</v>
      </c>
      <c r="G34" s="41">
        <v>30000</v>
      </c>
      <c r="H34" s="329">
        <f t="shared" si="1"/>
        <v>192432</v>
      </c>
      <c r="I34" s="418"/>
    </row>
    <row r="35" spans="1:9" ht="13.5" customHeight="1">
      <c r="A35" s="3" t="s">
        <v>170</v>
      </c>
      <c r="B35" s="503">
        <v>218114</v>
      </c>
      <c r="C35" s="146">
        <v>12510378</v>
      </c>
      <c r="D35" s="146"/>
      <c r="E35" s="104">
        <f t="shared" si="0"/>
        <v>57.357060986456624</v>
      </c>
      <c r="F35" s="329">
        <v>563860</v>
      </c>
      <c r="G35" s="41">
        <v>50000</v>
      </c>
      <c r="H35" s="329">
        <f t="shared" si="1"/>
        <v>613860</v>
      </c>
      <c r="I35" s="418"/>
    </row>
    <row r="36" spans="1:9" ht="13.5" customHeight="1">
      <c r="A36" s="3" t="s">
        <v>171</v>
      </c>
      <c r="B36" s="503">
        <v>59387</v>
      </c>
      <c r="C36" s="146">
        <v>6799176</v>
      </c>
      <c r="D36" s="146"/>
      <c r="E36" s="104">
        <f t="shared" si="0"/>
        <v>114.4892990048327</v>
      </c>
      <c r="F36" s="329">
        <v>151436</v>
      </c>
      <c r="G36" s="41">
        <v>55591</v>
      </c>
      <c r="H36" s="329">
        <f t="shared" si="1"/>
        <v>207027</v>
      </c>
      <c r="I36" s="418"/>
    </row>
    <row r="37" spans="1:9" ht="13.5" customHeight="1">
      <c r="A37" s="3" t="s">
        <v>172</v>
      </c>
      <c r="B37" s="503">
        <v>17087</v>
      </c>
      <c r="C37" s="575">
        <v>403716</v>
      </c>
      <c r="D37" s="146"/>
      <c r="E37" s="104">
        <f t="shared" si="0"/>
        <v>23.627084918358985</v>
      </c>
      <c r="F37" s="329">
        <v>82884</v>
      </c>
      <c r="G37" s="41">
        <v>16900</v>
      </c>
      <c r="H37" s="329">
        <f t="shared" si="1"/>
        <v>99784</v>
      </c>
      <c r="I37" s="418"/>
    </row>
    <row r="38" spans="1:9" ht="11.1" customHeight="1">
      <c r="A38" s="3"/>
      <c r="B38" s="329"/>
      <c r="C38" s="145"/>
      <c r="D38" s="145"/>
      <c r="E38" s="13"/>
      <c r="F38" s="145"/>
      <c r="G38" s="145"/>
      <c r="H38" s="256"/>
      <c r="I38" s="418"/>
    </row>
    <row r="39" spans="1:9" ht="13.5" customHeight="1">
      <c r="A39" s="3"/>
      <c r="C39" s="145"/>
      <c r="D39" s="145"/>
      <c r="H39" s="260"/>
      <c r="I39" s="418"/>
    </row>
    <row r="40" spans="1:9" ht="9.9499999999999993" customHeight="1">
      <c r="A40" s="3"/>
      <c r="C40" s="145"/>
      <c r="D40" s="145"/>
      <c r="H40" s="260"/>
      <c r="I40" s="418"/>
    </row>
    <row r="41" spans="1:9" ht="13.5" customHeight="1">
      <c r="A41" s="9" t="s">
        <v>189</v>
      </c>
      <c r="B41" s="332">
        <f>SUM(B6:B37,'Voted Expenditure &amp; Subsidy G-Q'!B6:B52,'Voted Expenditure &amp; Subsidy A-G'!B5:B52)</f>
        <v>8086952</v>
      </c>
      <c r="C41" s="332">
        <f>SUM(C6:C37,'Voted Expenditure &amp; Subsidy G-Q'!C6:C52,'Voted Expenditure &amp; Subsidy A-G'!C5:C52)</f>
        <v>375742599.53999996</v>
      </c>
      <c r="D41" s="332"/>
      <c r="F41" s="332">
        <f>SUM(F6:F37,'Voted Expenditure &amp; Subsidy G-Q'!F6:F52,'Voted Expenditure &amp; Subsidy A-G'!F5:F52)</f>
        <v>23784954</v>
      </c>
      <c r="G41" s="332">
        <f>SUM(G6:G37,'Voted Expenditure &amp; Subsidy G-Q'!G6:G52,'Voted Expenditure &amp; Subsidy A-G'!G5:G52)</f>
        <v>4383774</v>
      </c>
      <c r="H41" s="332">
        <f>SUM(H6:H37,'Voted Expenditure &amp; Subsidy G-Q'!H6:H52,'Voted Expenditure &amp; Subsidy A-G'!H5:H52)</f>
        <v>28168728</v>
      </c>
      <c r="I41" s="418"/>
    </row>
    <row r="42" spans="1:9" ht="11.45" customHeight="1">
      <c r="A42" s="3"/>
      <c r="B42" s="332"/>
      <c r="C42" s="332"/>
      <c r="D42" s="332"/>
      <c r="F42" s="332"/>
      <c r="G42" s="332"/>
      <c r="H42" s="332"/>
      <c r="I42" s="418"/>
    </row>
    <row r="43" spans="1:9" ht="31.5" customHeight="1">
      <c r="A43" s="584" t="s">
        <v>138</v>
      </c>
      <c r="B43" s="584"/>
      <c r="C43" s="584"/>
      <c r="D43" s="584"/>
      <c r="E43" s="584"/>
      <c r="F43" s="584"/>
      <c r="G43" s="584"/>
      <c r="H43" s="260"/>
      <c r="I43" s="260"/>
    </row>
    <row r="44" spans="1:9" ht="13.5" customHeight="1">
      <c r="H44" s="260"/>
      <c r="I44" s="260"/>
    </row>
    <row r="45" spans="1:9" ht="13.5" customHeight="1">
      <c r="A45" s="8" t="s">
        <v>174</v>
      </c>
      <c r="B45" s="30">
        <f>AVERAGE(B6:B37,'Voted Expenditure &amp; Subsidy G-Q'!B6:B52,'Voted Expenditure &amp; Subsidy A-G'!B5:B52)</f>
        <v>63676.787401574802</v>
      </c>
      <c r="C45" s="30">
        <f>AVERAGE(C6:C37,'Voted Expenditure &amp; Subsidy G-Q'!C6:C52,'Voted Expenditure &amp; Subsidy A-G'!C5:C52)</f>
        <v>2958603.1459842515</v>
      </c>
      <c r="D45" s="30"/>
      <c r="E45" s="62">
        <f>C41/B41</f>
        <v>46.462820545985679</v>
      </c>
      <c r="F45" s="30">
        <f>AVERAGE(F6:F37,'Voted Expenditure &amp; Subsidy G-Q'!F6:F52,'Voted Expenditure &amp; Subsidy A-G'!F5:F52)</f>
        <v>187283.10236220472</v>
      </c>
      <c r="G45" s="30">
        <f>AVERAGE(G6:G37,'Voted Expenditure &amp; Subsidy G-Q'!G6:G52,'Voted Expenditure &amp; Subsidy A-G'!G5:G52)</f>
        <v>34517.905511811026</v>
      </c>
      <c r="H45" s="30">
        <f>AVERAGE(H6:H37,'Voted Expenditure &amp; Subsidy G-Q'!H6:H52,'Voted Expenditure &amp; Subsidy A-G'!H5:H52)</f>
        <v>221801.00787401575</v>
      </c>
      <c r="I45" s="260"/>
    </row>
    <row r="46" spans="1:9" ht="13.5" customHeight="1">
      <c r="A46" s="8" t="s">
        <v>175</v>
      </c>
      <c r="B46" s="30">
        <f>MEDIAN(B6:B37,'Voted Expenditure &amp; Subsidy G-Q'!B6:B52,'Voted Expenditure &amp; Subsidy A-G'!B5:B52)</f>
        <v>25251</v>
      </c>
      <c r="C46" s="30">
        <f>MEDIAN(C6:C37,'Voted Expenditure &amp; Subsidy G-Q'!C6:C52,'Voted Expenditure &amp; Subsidy A-G'!C5:C52)</f>
        <v>1400283</v>
      </c>
      <c r="D46" s="30"/>
      <c r="E46" s="62">
        <f>MEDIAN(E6:E37,'Voted Expenditure &amp; Subsidy G-Q'!E6:E52,'Voted Expenditure &amp; Subsidy A-G'!E5:E52)</f>
        <v>51.634209305023788</v>
      </c>
      <c r="F46" s="30">
        <f>MEDIAN(F6:F37,'Voted Expenditure &amp; Subsidy G-Q'!F6:F52,'Voted Expenditure &amp; Subsidy A-G'!F5:F52)</f>
        <v>93395</v>
      </c>
      <c r="G46" s="30">
        <f>MEDIAN(G6:G37,'Voted Expenditure &amp; Subsidy G-Q'!G6:G52,'Voted Expenditure &amp; Subsidy A-G'!G5:G52)</f>
        <v>24530</v>
      </c>
      <c r="H46" s="30">
        <f>MEDIAN(H6:H37,'Voted Expenditure &amp; Subsidy G-Q'!H6:H52,'Voted Expenditure &amp; Subsidy A-G'!H5:H52)</f>
        <v>124266</v>
      </c>
      <c r="I46" s="260"/>
    </row>
    <row r="47" spans="1:9" ht="13.5" customHeight="1">
      <c r="A47" s="8" t="s">
        <v>176</v>
      </c>
      <c r="B47" s="30">
        <f>MAX(B6:B37,'Voted Expenditure &amp; Subsidy G-Q'!B6:B52,'Voted Expenditure &amp; Subsidy A-G'!B5:B52)</f>
        <v>377917</v>
      </c>
      <c r="C47" s="30">
        <f>MAX(C6:C37,'Voted Expenditure &amp; Subsidy G-Q'!C6:C52,'Voted Expenditure &amp; Subsidy A-G'!C5:C52)</f>
        <v>18769861</v>
      </c>
      <c r="D47" s="30"/>
      <c r="E47" s="62">
        <f>MAX(E6:E37,'Voted Expenditure &amp; Subsidy G-Q'!E6:E52,'Voted Expenditure &amp; Subsidy A-G'!E5:E52)</f>
        <v>169.11234705228031</v>
      </c>
      <c r="F47" s="30">
        <f>MAX(F6:F37,'Voted Expenditure &amp; Subsidy G-Q'!F6:F52,'Voted Expenditure &amp; Subsidy A-G'!F5:F52)</f>
        <v>995218</v>
      </c>
      <c r="G47" s="30">
        <f>MAX(G6:G37,'Voted Expenditure &amp; Subsidy G-Q'!G6:G52,'Voted Expenditure &amp; Subsidy A-G'!G5:G52)</f>
        <v>64430</v>
      </c>
      <c r="H47" s="30">
        <f>MAX(H6:H37,'Voted Expenditure &amp; Subsidy G-Q'!H6:H52,'Voted Expenditure &amp; Subsidy A-G'!H5:H52)</f>
        <v>1024208</v>
      </c>
      <c r="I47" s="260"/>
    </row>
    <row r="48" spans="1:9" ht="13.5" customHeight="1">
      <c r="A48" s="8" t="s">
        <v>177</v>
      </c>
      <c r="B48" s="30">
        <f>MIN(B6:B37,'Voted Expenditure &amp; Subsidy G-Q'!B6:B52,'Voted Expenditure &amp; Subsidy A-G'!B5:B52)</f>
        <v>1611</v>
      </c>
      <c r="C48" s="30">
        <f>MIN(C6:C37,'Voted Expenditure &amp; Subsidy G-Q'!C6:C52,'Voted Expenditure &amp; Subsidy A-G'!C5:C52)</f>
        <v>125000</v>
      </c>
      <c r="D48" s="30"/>
      <c r="E48" s="62">
        <f>MIN(E6:E37,'Voted Expenditure &amp; Subsidy G-Q'!E6:E52,'Voted Expenditure &amp; Subsidy A-G'!E5:E52)</f>
        <v>23.627084918358985</v>
      </c>
      <c r="F48" s="30">
        <f>MIN(F6:F37,'Voted Expenditure &amp; Subsidy G-Q'!F6:F52,'Voted Expenditure &amp; Subsidy A-G'!F5:F52)</f>
        <v>13635</v>
      </c>
      <c r="G48" s="30">
        <f>MIN(G6:G37,'Voted Expenditure &amp; Subsidy G-Q'!G6:G52,'Voted Expenditure &amp; Subsidy A-G'!G5:G52)</f>
        <v>16677</v>
      </c>
      <c r="H48" s="30">
        <f>MIN(H6:H37,'Voted Expenditure &amp; Subsidy G-Q'!H6:H52,'Voted Expenditure &amp; Subsidy A-G'!H5:H52)</f>
        <v>66046</v>
      </c>
      <c r="I48" s="260"/>
    </row>
    <row r="49" spans="8:9">
      <c r="H49" s="260"/>
      <c r="I49" s="260"/>
    </row>
    <row r="52" spans="8:9">
      <c r="H52" s="260"/>
      <c r="I52" s="260"/>
    </row>
  </sheetData>
  <mergeCells count="1">
    <mergeCell ref="A43:G43"/>
  </mergeCells>
  <phoneticPr fontId="40" type="noConversion"/>
  <pageMargins left="0.47244094488188981"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8"/>
  <dimension ref="A1:L199"/>
  <sheetViews>
    <sheetView zoomScaleNormal="100" workbookViewId="0">
      <pane ySplit="3" topLeftCell="A4" activePane="bottomLeft" state="frozen"/>
      <selection activeCell="J2" sqref="J2"/>
      <selection pane="bottomLeft" activeCell="C21" sqref="C21"/>
    </sheetView>
  </sheetViews>
  <sheetFormatPr defaultColWidth="9.140625" defaultRowHeight="14.25" customHeight="1"/>
  <cols>
    <col min="1" max="1" width="21.42578125" customWidth="1"/>
    <col min="2" max="2" width="15.140625" customWidth="1"/>
    <col min="3" max="3" width="15.42578125" customWidth="1"/>
    <col min="4" max="4" width="16.140625" customWidth="1"/>
    <col min="5" max="5" width="19.28515625" style="37" customWidth="1"/>
    <col min="6" max="6" width="19.42578125" style="43" customWidth="1"/>
    <col min="7" max="7" width="30" style="54" bestFit="1" customWidth="1"/>
    <col min="8" max="8" width="19.42578125" bestFit="1" customWidth="1"/>
    <col min="9" max="9" width="30.42578125" bestFit="1" customWidth="1"/>
    <col min="10" max="10" width="20.85546875" bestFit="1" customWidth="1"/>
    <col min="12" max="12" width="22.85546875" bestFit="1" customWidth="1"/>
  </cols>
  <sheetData>
    <row r="1" spans="1:12" ht="16.5" customHeight="1">
      <c r="A1" s="10" t="s">
        <v>554</v>
      </c>
      <c r="F1" s="210"/>
      <c r="G1" s="336"/>
    </row>
    <row r="2" spans="1:12" ht="14.25" customHeight="1">
      <c r="A2" s="4"/>
      <c r="G2" s="3"/>
    </row>
    <row r="3" spans="1:12" s="183" customFormat="1" ht="14.25" customHeight="1">
      <c r="A3" s="211"/>
      <c r="B3" s="314" t="s">
        <v>555</v>
      </c>
      <c r="C3" s="277" t="s">
        <v>556</v>
      </c>
      <c r="D3" s="314" t="s">
        <v>189</v>
      </c>
      <c r="E3" s="212" t="s">
        <v>557</v>
      </c>
      <c r="F3" s="3"/>
      <c r="G3" s="3"/>
      <c r="H3" s="3"/>
      <c r="I3" s="3"/>
      <c r="J3" s="3"/>
      <c r="L3" s="3"/>
    </row>
    <row r="4" spans="1:12" ht="14.25" customHeight="1">
      <c r="A4" s="3" t="s">
        <v>313</v>
      </c>
      <c r="B4" s="19">
        <v>247819</v>
      </c>
      <c r="C4" s="387"/>
      <c r="D4" s="19">
        <v>247819</v>
      </c>
      <c r="E4" s="43" t="s">
        <v>558</v>
      </c>
      <c r="G4" s="3"/>
    </row>
    <row r="5" spans="1:12" ht="14.25" customHeight="1">
      <c r="A5" s="3" t="s">
        <v>185</v>
      </c>
      <c r="B5" s="19">
        <v>74404</v>
      </c>
      <c r="C5" s="387"/>
      <c r="D5" s="19">
        <v>74404</v>
      </c>
      <c r="E5" s="43" t="s">
        <v>558</v>
      </c>
      <c r="G5" s="3"/>
    </row>
    <row r="6" spans="1:12" ht="14.25" customHeight="1">
      <c r="A6" s="3" t="s">
        <v>28</v>
      </c>
      <c r="B6" s="387"/>
      <c r="C6" s="387"/>
      <c r="D6" s="387"/>
      <c r="E6" s="43" t="s">
        <v>559</v>
      </c>
      <c r="G6" s="3"/>
    </row>
    <row r="7" spans="1:12" ht="14.25" customHeight="1">
      <c r="A7" s="3" t="s">
        <v>29</v>
      </c>
      <c r="B7" s="19">
        <v>109886</v>
      </c>
      <c r="C7" s="387">
        <v>228</v>
      </c>
      <c r="D7" s="19">
        <v>110114</v>
      </c>
      <c r="E7" s="43" t="s">
        <v>558</v>
      </c>
      <c r="G7" s="3"/>
    </row>
    <row r="8" spans="1:12" ht="14.25" customHeight="1">
      <c r="A8" s="3" t="s">
        <v>31</v>
      </c>
      <c r="B8" s="19">
        <v>504114</v>
      </c>
      <c r="C8" s="387"/>
      <c r="D8" s="19">
        <v>504114</v>
      </c>
      <c r="E8" s="43" t="s">
        <v>558</v>
      </c>
      <c r="G8" s="3"/>
    </row>
    <row r="9" spans="1:12" ht="14.25" customHeight="1">
      <c r="A9" s="3" t="s">
        <v>32</v>
      </c>
      <c r="B9" s="19">
        <v>162476</v>
      </c>
      <c r="C9" s="387"/>
      <c r="D9" s="19">
        <v>162476</v>
      </c>
      <c r="E9" s="43" t="s">
        <v>558</v>
      </c>
      <c r="G9" s="3"/>
    </row>
    <row r="10" spans="1:12" ht="14.25" customHeight="1">
      <c r="A10" s="3" t="s">
        <v>36</v>
      </c>
      <c r="B10" s="19">
        <v>21371</v>
      </c>
      <c r="C10" s="387"/>
      <c r="D10" s="19">
        <v>21371</v>
      </c>
      <c r="E10" s="43" t="s">
        <v>558</v>
      </c>
      <c r="G10" s="3"/>
    </row>
    <row r="11" spans="1:12" ht="14.25" customHeight="1">
      <c r="A11" s="3" t="s">
        <v>209</v>
      </c>
      <c r="B11" s="19">
        <v>70428</v>
      </c>
      <c r="C11" s="387"/>
      <c r="D11" s="19">
        <v>70428</v>
      </c>
      <c r="E11" s="43" t="s">
        <v>558</v>
      </c>
      <c r="G11" s="3"/>
    </row>
    <row r="12" spans="1:12" ht="14.25" customHeight="1">
      <c r="A12" s="3" t="s">
        <v>560</v>
      </c>
      <c r="B12" s="19">
        <v>815721</v>
      </c>
      <c r="C12" s="531" t="s">
        <v>96</v>
      </c>
      <c r="D12" s="19">
        <v>815721</v>
      </c>
      <c r="E12" s="43" t="s">
        <v>558</v>
      </c>
      <c r="G12" s="3"/>
    </row>
    <row r="13" spans="1:12" ht="14.25" customHeight="1">
      <c r="A13" s="3" t="s">
        <v>41</v>
      </c>
      <c r="B13" s="19">
        <v>311371</v>
      </c>
      <c r="C13" s="3"/>
      <c r="D13" s="19">
        <v>311371</v>
      </c>
      <c r="E13" s="43" t="s">
        <v>558</v>
      </c>
      <c r="G13" s="3"/>
    </row>
    <row r="14" spans="1:12" ht="14.25" customHeight="1">
      <c r="A14" s="3" t="s">
        <v>43</v>
      </c>
      <c r="B14" s="19">
        <v>11320</v>
      </c>
      <c r="C14" s="387"/>
      <c r="D14" s="19">
        <v>11320</v>
      </c>
      <c r="E14" s="43" t="s">
        <v>558</v>
      </c>
      <c r="G14" s="3"/>
    </row>
    <row r="15" spans="1:12" ht="14.25" customHeight="1">
      <c r="A15" s="3" t="s">
        <v>47</v>
      </c>
      <c r="B15" s="19">
        <v>37508</v>
      </c>
      <c r="C15" s="387"/>
      <c r="D15" s="19">
        <v>37508</v>
      </c>
      <c r="E15" s="43" t="s">
        <v>558</v>
      </c>
      <c r="G15" s="3"/>
    </row>
    <row r="16" spans="1:12" ht="14.25" customHeight="1">
      <c r="A16" s="3" t="s">
        <v>49</v>
      </c>
      <c r="B16" s="19">
        <v>136817</v>
      </c>
      <c r="C16" s="387"/>
      <c r="D16" s="19">
        <v>136817</v>
      </c>
      <c r="E16" s="43" t="s">
        <v>558</v>
      </c>
      <c r="G16" s="3"/>
    </row>
    <row r="17" spans="1:5" ht="14.25" customHeight="1">
      <c r="A17" s="3" t="s">
        <v>52</v>
      </c>
      <c r="B17" s="19">
        <v>495415</v>
      </c>
      <c r="C17" s="387"/>
      <c r="D17" s="19">
        <v>495415</v>
      </c>
      <c r="E17" s="43" t="s">
        <v>558</v>
      </c>
    </row>
    <row r="18" spans="1:5" ht="14.25" customHeight="1">
      <c r="A18" s="3" t="s">
        <v>54</v>
      </c>
      <c r="B18" s="19">
        <v>384530</v>
      </c>
      <c r="C18" s="387"/>
      <c r="D18" s="19">
        <v>384530</v>
      </c>
      <c r="E18" s="43" t="s">
        <v>558</v>
      </c>
    </row>
    <row r="19" spans="1:5" ht="14.25" customHeight="1">
      <c r="A19" s="3" t="s">
        <v>56</v>
      </c>
      <c r="B19" s="19">
        <v>243377</v>
      </c>
      <c r="C19" s="387"/>
      <c r="D19" s="19">
        <v>243377</v>
      </c>
      <c r="E19" s="43" t="s">
        <v>558</v>
      </c>
    </row>
    <row r="20" spans="1:5" ht="14.25" customHeight="1">
      <c r="A20" s="3" t="s">
        <v>57</v>
      </c>
      <c r="B20" s="19">
        <v>1071865</v>
      </c>
      <c r="C20" s="387"/>
      <c r="D20" s="19">
        <v>1071865</v>
      </c>
      <c r="E20" s="43" t="s">
        <v>558</v>
      </c>
    </row>
    <row r="21" spans="1:5" ht="14.25" customHeight="1">
      <c r="A21" s="3" t="s">
        <v>561</v>
      </c>
      <c r="B21" s="19">
        <v>718486</v>
      </c>
      <c r="C21" s="531" t="s">
        <v>96</v>
      </c>
      <c r="D21" s="19">
        <v>718486</v>
      </c>
      <c r="E21" s="43" t="s">
        <v>558</v>
      </c>
    </row>
    <row r="22" spans="1:5" ht="14.25" customHeight="1">
      <c r="A22" s="3" t="s">
        <v>316</v>
      </c>
      <c r="B22" s="19">
        <v>22664</v>
      </c>
      <c r="C22" s="3"/>
      <c r="D22" s="19">
        <v>22664</v>
      </c>
      <c r="E22" s="43" t="s">
        <v>558</v>
      </c>
    </row>
    <row r="23" spans="1:5" ht="14.25" customHeight="1">
      <c r="A23" s="3" t="s">
        <v>317</v>
      </c>
      <c r="B23" s="19">
        <v>202692</v>
      </c>
      <c r="C23" s="387"/>
      <c r="D23" s="19">
        <v>202692</v>
      </c>
      <c r="E23" s="43" t="s">
        <v>558</v>
      </c>
    </row>
    <row r="24" spans="1:5" ht="14.25" customHeight="1">
      <c r="A24" s="3" t="s">
        <v>217</v>
      </c>
      <c r="B24" s="19">
        <v>168568</v>
      </c>
      <c r="C24" s="387"/>
      <c r="D24" s="19">
        <v>168568</v>
      </c>
      <c r="E24" s="43" t="s">
        <v>558</v>
      </c>
    </row>
    <row r="25" spans="1:5" ht="14.25" customHeight="1">
      <c r="A25" s="3" t="s">
        <v>60</v>
      </c>
      <c r="B25" s="19">
        <v>119282</v>
      </c>
      <c r="C25" s="387"/>
      <c r="D25" s="19">
        <v>119282</v>
      </c>
      <c r="E25" s="43" t="s">
        <v>558</v>
      </c>
    </row>
    <row r="26" spans="1:5" ht="14.25" customHeight="1">
      <c r="A26" s="3" t="s">
        <v>319</v>
      </c>
      <c r="B26" s="19">
        <v>223985</v>
      </c>
      <c r="C26" s="19">
        <v>2334</v>
      </c>
      <c r="D26" s="19">
        <v>226319</v>
      </c>
      <c r="E26" s="43" t="s">
        <v>558</v>
      </c>
    </row>
    <row r="27" spans="1:5" ht="14.25" customHeight="1">
      <c r="A27" s="3" t="s">
        <v>63</v>
      </c>
      <c r="B27" s="19">
        <v>17900</v>
      </c>
      <c r="C27" s="387"/>
      <c r="D27" s="19">
        <v>17900</v>
      </c>
      <c r="E27" s="43" t="s">
        <v>558</v>
      </c>
    </row>
    <row r="28" spans="1:5" ht="14.25" customHeight="1">
      <c r="A28" s="3" t="s">
        <v>65</v>
      </c>
      <c r="B28" s="19">
        <v>193493</v>
      </c>
      <c r="C28" s="387"/>
      <c r="D28" s="19">
        <v>193493</v>
      </c>
      <c r="E28" s="43" t="s">
        <v>558</v>
      </c>
    </row>
    <row r="29" spans="1:5" ht="14.25" customHeight="1">
      <c r="A29" s="3" t="s">
        <v>70</v>
      </c>
      <c r="B29" s="19">
        <v>714087</v>
      </c>
      <c r="C29" s="387"/>
      <c r="D29" s="19">
        <v>714087</v>
      </c>
      <c r="E29" s="43" t="s">
        <v>558</v>
      </c>
    </row>
    <row r="30" spans="1:5" ht="14.25" customHeight="1">
      <c r="A30" s="3" t="s">
        <v>74</v>
      </c>
      <c r="B30" s="19">
        <v>115893</v>
      </c>
      <c r="C30" s="387"/>
      <c r="D30" s="19">
        <v>115893</v>
      </c>
      <c r="E30" s="43" t="s">
        <v>558</v>
      </c>
    </row>
    <row r="31" spans="1:5" ht="14.25" customHeight="1">
      <c r="A31" s="3" t="s">
        <v>75</v>
      </c>
      <c r="B31" s="19">
        <v>663908</v>
      </c>
      <c r="C31" s="387"/>
      <c r="D31" s="19">
        <v>663908</v>
      </c>
      <c r="E31" s="43" t="s">
        <v>558</v>
      </c>
    </row>
    <row r="32" spans="1:5" ht="14.25" customHeight="1">
      <c r="A32" s="3" t="s">
        <v>78</v>
      </c>
      <c r="B32" s="19">
        <v>499740</v>
      </c>
      <c r="C32" s="387"/>
      <c r="D32" s="19">
        <v>499740</v>
      </c>
      <c r="E32" s="43" t="s">
        <v>558</v>
      </c>
    </row>
    <row r="33" spans="1:5" ht="14.25" customHeight="1">
      <c r="A33" s="3" t="s">
        <v>80</v>
      </c>
      <c r="B33" s="19">
        <v>26552</v>
      </c>
      <c r="C33" s="387"/>
      <c r="D33" s="19">
        <v>26552</v>
      </c>
      <c r="E33" s="43" t="s">
        <v>558</v>
      </c>
    </row>
    <row r="34" spans="1:5" ht="14.25" customHeight="1">
      <c r="A34" s="3" t="s">
        <v>81</v>
      </c>
      <c r="B34" s="19">
        <v>73558</v>
      </c>
      <c r="C34" s="387">
        <v>509</v>
      </c>
      <c r="D34" s="19">
        <v>74067</v>
      </c>
      <c r="E34" s="43" t="s">
        <v>558</v>
      </c>
    </row>
    <row r="35" spans="1:5" ht="14.25" customHeight="1">
      <c r="A35" s="3" t="s">
        <v>221</v>
      </c>
      <c r="B35" s="19">
        <v>6471</v>
      </c>
      <c r="C35" s="387"/>
      <c r="D35" s="19">
        <v>6471</v>
      </c>
      <c r="E35" s="43" t="s">
        <v>558</v>
      </c>
    </row>
    <row r="36" spans="1:5" ht="14.25" customHeight="1">
      <c r="A36" s="3" t="s">
        <v>85</v>
      </c>
      <c r="B36" s="19">
        <v>49303</v>
      </c>
      <c r="C36" s="3"/>
      <c r="D36" s="19">
        <v>49303</v>
      </c>
      <c r="E36" s="43" t="s">
        <v>558</v>
      </c>
    </row>
    <row r="37" spans="1:5" ht="14.25" customHeight="1">
      <c r="A37" s="3" t="s">
        <v>88</v>
      </c>
      <c r="B37" s="19">
        <v>119228</v>
      </c>
      <c r="C37" s="387"/>
      <c r="D37" s="19">
        <v>119228</v>
      </c>
      <c r="E37" s="43" t="s">
        <v>558</v>
      </c>
    </row>
    <row r="38" spans="1:5" ht="14.25" customHeight="1">
      <c r="A38" s="3" t="s">
        <v>222</v>
      </c>
      <c r="B38" s="19">
        <v>732081</v>
      </c>
      <c r="C38" s="387"/>
      <c r="D38" s="19">
        <v>732081</v>
      </c>
      <c r="E38" s="43" t="s">
        <v>558</v>
      </c>
    </row>
    <row r="39" spans="1:5" ht="14.25" customHeight="1">
      <c r="A39" s="3" t="s">
        <v>91</v>
      </c>
      <c r="B39" s="19">
        <v>34251</v>
      </c>
      <c r="C39" s="387"/>
      <c r="D39" s="19">
        <v>34251</v>
      </c>
      <c r="E39" s="43" t="s">
        <v>558</v>
      </c>
    </row>
    <row r="40" spans="1:5" ht="14.25" customHeight="1">
      <c r="A40" s="3" t="s">
        <v>92</v>
      </c>
      <c r="B40" s="19">
        <v>511767</v>
      </c>
      <c r="C40" s="387"/>
      <c r="D40" s="19">
        <v>511767</v>
      </c>
      <c r="E40" s="43" t="s">
        <v>558</v>
      </c>
    </row>
    <row r="41" spans="1:5" ht="14.25" customHeight="1">
      <c r="A41" s="3" t="s">
        <v>95</v>
      </c>
      <c r="B41" s="19">
        <v>1200000</v>
      </c>
      <c r="C41" s="387"/>
      <c r="D41" s="19">
        <v>1200000</v>
      </c>
      <c r="E41" s="43" t="s">
        <v>558</v>
      </c>
    </row>
    <row r="42" spans="1:5" ht="14.25" customHeight="1">
      <c r="A42" s="3" t="s">
        <v>97</v>
      </c>
      <c r="B42" s="19">
        <v>44529</v>
      </c>
      <c r="C42" s="387"/>
      <c r="D42" s="19">
        <v>44529</v>
      </c>
      <c r="E42" s="43" t="s">
        <v>558</v>
      </c>
    </row>
    <row r="43" spans="1:5" ht="14.25" customHeight="1">
      <c r="A43" s="3" t="s">
        <v>99</v>
      </c>
      <c r="B43" s="19">
        <v>76059</v>
      </c>
      <c r="C43" s="19">
        <v>1227</v>
      </c>
      <c r="D43" s="19">
        <v>77286</v>
      </c>
      <c r="E43" s="43" t="s">
        <v>558</v>
      </c>
    </row>
    <row r="44" spans="1:5" ht="14.25" customHeight="1">
      <c r="A44" s="3" t="s">
        <v>100</v>
      </c>
      <c r="B44" s="19">
        <v>66688</v>
      </c>
      <c r="C44" s="387"/>
      <c r="D44" s="19">
        <v>66688</v>
      </c>
      <c r="E44" s="43" t="s">
        <v>558</v>
      </c>
    </row>
    <row r="45" spans="1:5" ht="14.25" customHeight="1">
      <c r="A45" s="3" t="s">
        <v>223</v>
      </c>
      <c r="B45" s="19">
        <v>416043</v>
      </c>
      <c r="C45" s="387"/>
      <c r="D45" s="19">
        <v>416043</v>
      </c>
      <c r="E45" s="43" t="s">
        <v>558</v>
      </c>
    </row>
    <row r="46" spans="1:5" ht="14.25" customHeight="1">
      <c r="A46" s="3" t="s">
        <v>103</v>
      </c>
      <c r="B46" s="19">
        <v>15417</v>
      </c>
      <c r="C46" s="387"/>
      <c r="D46" s="19">
        <v>15417</v>
      </c>
      <c r="E46" s="43" t="s">
        <v>559</v>
      </c>
    </row>
    <row r="47" spans="1:5" ht="14.25" customHeight="1">
      <c r="A47" s="3" t="s">
        <v>105</v>
      </c>
      <c r="B47" s="19">
        <v>495236</v>
      </c>
      <c r="C47" s="19">
        <v>4748</v>
      </c>
      <c r="D47" s="19">
        <v>499984</v>
      </c>
      <c r="E47" s="43" t="s">
        <v>558</v>
      </c>
    </row>
    <row r="48" spans="1:5" ht="14.25" customHeight="1">
      <c r="A48" s="3" t="s">
        <v>106</v>
      </c>
      <c r="B48" s="19">
        <v>382447</v>
      </c>
      <c r="C48" s="387"/>
      <c r="D48" s="19">
        <v>382447</v>
      </c>
      <c r="E48" s="43" t="s">
        <v>558</v>
      </c>
    </row>
    <row r="49" spans="1:5" ht="14.25" customHeight="1">
      <c r="A49" s="3" t="s">
        <v>107</v>
      </c>
      <c r="B49" s="19">
        <v>20616</v>
      </c>
      <c r="C49" s="387"/>
      <c r="D49" s="19">
        <v>20616</v>
      </c>
      <c r="E49" s="43" t="s">
        <v>558</v>
      </c>
    </row>
    <row r="50" spans="1:5" ht="14.25" customHeight="1">
      <c r="A50" s="3" t="s">
        <v>109</v>
      </c>
      <c r="B50" s="19">
        <v>65852</v>
      </c>
      <c r="C50" s="387"/>
      <c r="D50" s="19">
        <v>65852</v>
      </c>
      <c r="E50" s="43" t="s">
        <v>558</v>
      </c>
    </row>
    <row r="52" spans="1:5" ht="14.25" customHeight="1">
      <c r="A52" s="76" t="s">
        <v>562</v>
      </c>
    </row>
    <row r="53" spans="1:5" ht="12.6" customHeight="1">
      <c r="A53" s="502" t="s">
        <v>563</v>
      </c>
    </row>
    <row r="54" spans="1:5" ht="14.25" customHeight="1">
      <c r="A54" s="502" t="s">
        <v>564</v>
      </c>
    </row>
    <row r="94" spans="5:10" ht="14.25" customHeight="1">
      <c r="E94" s="32"/>
      <c r="F94" s="3"/>
      <c r="G94" s="3"/>
      <c r="H94" s="3"/>
      <c r="I94" s="3"/>
      <c r="J94" s="43"/>
    </row>
    <row r="95" spans="5:10" ht="14.25" customHeight="1">
      <c r="E95" s="32"/>
      <c r="F95" s="3"/>
      <c r="G95" s="3"/>
      <c r="H95" s="3"/>
      <c r="I95" s="3"/>
      <c r="J95" s="43"/>
    </row>
    <row r="96" spans="5:10" ht="14.25" customHeight="1">
      <c r="E96" s="32"/>
      <c r="F96" s="3"/>
      <c r="G96" s="3"/>
      <c r="H96" s="3"/>
      <c r="I96" s="3"/>
      <c r="J96" s="43"/>
    </row>
    <row r="97" spans="1:10" ht="14.25" customHeight="1">
      <c r="E97" s="32"/>
      <c r="F97" s="3"/>
      <c r="G97" s="3"/>
      <c r="H97" s="3"/>
      <c r="I97" s="3"/>
      <c r="J97" s="43"/>
    </row>
    <row r="98" spans="1:10" ht="14.25" customHeight="1">
      <c r="E98" s="32"/>
      <c r="F98" s="3"/>
      <c r="G98" s="3"/>
      <c r="H98" s="3"/>
      <c r="I98" s="3"/>
      <c r="J98" s="43"/>
    </row>
    <row r="99" spans="1:10" ht="14.25" customHeight="1">
      <c r="E99" s="32"/>
      <c r="F99" s="3"/>
      <c r="G99" s="3"/>
      <c r="H99" s="3"/>
      <c r="I99" s="3"/>
      <c r="J99" s="43"/>
    </row>
    <row r="100" spans="1:10" ht="14.25" customHeight="1">
      <c r="E100" s="32"/>
      <c r="F100" s="3"/>
      <c r="G100" s="3"/>
      <c r="H100" s="3"/>
      <c r="I100" s="3"/>
      <c r="J100" s="43"/>
    </row>
    <row r="101" spans="1:10" ht="14.25" customHeight="1">
      <c r="E101" s="32"/>
      <c r="F101" s="3"/>
      <c r="G101" s="3"/>
      <c r="H101" s="3"/>
      <c r="I101" s="3"/>
      <c r="J101" s="43"/>
    </row>
    <row r="102" spans="1:10" ht="14.25" customHeight="1">
      <c r="E102" s="41"/>
      <c r="F102" s="3"/>
      <c r="G102" s="3"/>
      <c r="H102" s="3"/>
      <c r="I102" s="3"/>
      <c r="J102" s="43"/>
    </row>
    <row r="103" spans="1:10" ht="14.25" customHeight="1">
      <c r="E103" s="41"/>
      <c r="F103" s="3"/>
      <c r="G103" s="3"/>
      <c r="H103" s="3"/>
      <c r="I103" s="3"/>
      <c r="J103" s="43"/>
    </row>
    <row r="104" spans="1:10" ht="14.25" customHeight="1">
      <c r="B104" s="30"/>
      <c r="C104" s="30"/>
      <c r="D104" s="30"/>
      <c r="E104" s="41"/>
      <c r="F104" s="3"/>
      <c r="G104" s="3"/>
      <c r="H104" s="3"/>
      <c r="I104" s="3"/>
      <c r="J104" s="43"/>
    </row>
    <row r="105" spans="1:10" ht="14.25" customHeight="1">
      <c r="A105" s="12"/>
      <c r="B105" s="12"/>
      <c r="C105" s="12"/>
      <c r="D105" s="12"/>
      <c r="E105" s="41"/>
      <c r="F105" s="3"/>
      <c r="G105" s="3"/>
      <c r="H105" s="3"/>
      <c r="I105" s="3"/>
      <c r="J105" s="43"/>
    </row>
    <row r="106" spans="1:10" ht="14.25" customHeight="1">
      <c r="A106" s="12"/>
      <c r="B106" s="12"/>
      <c r="C106" s="12"/>
      <c r="D106" s="12"/>
      <c r="E106" s="41"/>
      <c r="F106" s="3"/>
      <c r="G106" s="3"/>
      <c r="H106" s="3"/>
      <c r="I106" s="3"/>
      <c r="J106" s="43"/>
    </row>
    <row r="107" spans="1:10" ht="14.25" customHeight="1">
      <c r="A107" s="12"/>
      <c r="B107" s="12"/>
      <c r="C107" s="12"/>
      <c r="D107" s="12"/>
      <c r="E107" s="41"/>
      <c r="F107" s="3"/>
      <c r="G107" s="3"/>
      <c r="H107" s="3"/>
      <c r="I107" s="3"/>
      <c r="J107" s="43"/>
    </row>
    <row r="108" spans="1:10" ht="14.25" customHeight="1">
      <c r="A108" s="12"/>
      <c r="B108" s="12"/>
      <c r="C108" s="12"/>
      <c r="D108" s="12"/>
      <c r="E108" s="41"/>
      <c r="F108" s="3"/>
      <c r="G108" s="3"/>
      <c r="H108" s="3"/>
      <c r="I108" s="3"/>
      <c r="J108" s="43"/>
    </row>
    <row r="109" spans="1:10" ht="14.25" customHeight="1">
      <c r="A109" s="12"/>
      <c r="B109" s="12"/>
      <c r="C109" s="12"/>
      <c r="D109" s="12"/>
      <c r="E109" s="41"/>
      <c r="F109" s="3"/>
      <c r="G109" s="3"/>
      <c r="H109" s="3"/>
      <c r="I109" s="3"/>
      <c r="J109" s="43"/>
    </row>
    <row r="110" spans="1:10" ht="14.25" customHeight="1">
      <c r="A110" s="12"/>
      <c r="B110" s="12"/>
      <c r="C110" s="12"/>
      <c r="D110" s="12"/>
      <c r="E110" s="41"/>
      <c r="F110" s="3"/>
      <c r="G110" s="3"/>
      <c r="H110" s="3"/>
      <c r="I110" s="3"/>
      <c r="J110" s="43"/>
    </row>
    <row r="111" spans="1:10" ht="14.25" customHeight="1">
      <c r="A111" s="12"/>
      <c r="B111" s="12"/>
      <c r="C111" s="12"/>
      <c r="D111" s="12"/>
      <c r="E111" s="41"/>
      <c r="F111" s="3"/>
      <c r="G111" s="3"/>
      <c r="H111" s="3"/>
      <c r="I111" s="3"/>
      <c r="J111" s="43"/>
    </row>
    <row r="112" spans="1:10" ht="14.25" customHeight="1">
      <c r="A112" s="12"/>
      <c r="B112" s="12"/>
      <c r="C112" s="12"/>
      <c r="D112" s="12"/>
      <c r="E112" s="41"/>
      <c r="G112" s="3"/>
    </row>
    <row r="113" spans="1:5" ht="14.25" customHeight="1">
      <c r="A113" s="12"/>
      <c r="B113" s="12"/>
      <c r="C113" s="12"/>
      <c r="D113" s="12"/>
      <c r="E113" s="41"/>
    </row>
    <row r="114" spans="1:5" ht="14.25" customHeight="1">
      <c r="A114" s="12"/>
      <c r="B114" s="12"/>
      <c r="C114" s="12"/>
      <c r="D114" s="12"/>
      <c r="E114" s="41"/>
    </row>
    <row r="115" spans="1:5" ht="14.25" customHeight="1">
      <c r="A115" s="12"/>
      <c r="B115" s="12"/>
      <c r="C115" s="12"/>
      <c r="D115" s="12"/>
      <c r="E115" s="41"/>
    </row>
    <row r="116" spans="1:5" ht="14.25" customHeight="1">
      <c r="A116" s="12"/>
      <c r="B116" s="12"/>
      <c r="C116" s="12"/>
      <c r="D116" s="12"/>
      <c r="E116" s="41"/>
    </row>
    <row r="117" spans="1:5" ht="14.25" customHeight="1">
      <c r="A117" s="12"/>
      <c r="B117" s="12"/>
      <c r="C117" s="12"/>
      <c r="D117" s="12"/>
      <c r="E117" s="41"/>
    </row>
    <row r="118" spans="1:5" ht="14.25" customHeight="1">
      <c r="A118" s="12"/>
      <c r="B118" s="12"/>
      <c r="C118" s="12"/>
      <c r="D118" s="12"/>
      <c r="E118" s="41"/>
    </row>
    <row r="119" spans="1:5" ht="14.25" customHeight="1">
      <c r="A119" s="12"/>
      <c r="B119" s="12"/>
      <c r="C119" s="12"/>
      <c r="D119" s="12"/>
      <c r="E119" s="41"/>
    </row>
    <row r="120" spans="1:5" ht="14.25" customHeight="1">
      <c r="A120" s="12"/>
      <c r="B120" s="12"/>
      <c r="C120" s="12"/>
      <c r="D120" s="12"/>
      <c r="E120" s="41"/>
    </row>
    <row r="121" spans="1:5" ht="14.25" customHeight="1">
      <c r="A121" s="12"/>
      <c r="B121" s="12"/>
      <c r="C121" s="12"/>
      <c r="D121" s="12"/>
      <c r="E121" s="41"/>
    </row>
    <row r="122" spans="1:5" ht="14.25" customHeight="1">
      <c r="A122" s="12"/>
      <c r="B122" s="12"/>
      <c r="C122" s="12"/>
      <c r="D122" s="12"/>
      <c r="E122" s="41"/>
    </row>
    <row r="123" spans="1:5" ht="14.25" customHeight="1">
      <c r="A123" s="12"/>
      <c r="B123" s="12"/>
      <c r="C123" s="12"/>
      <c r="D123" s="12"/>
      <c r="E123" s="41"/>
    </row>
    <row r="124" spans="1:5" ht="14.25" customHeight="1">
      <c r="A124" s="12"/>
      <c r="B124" s="12"/>
      <c r="C124" s="12"/>
      <c r="D124" s="12"/>
      <c r="E124" s="41"/>
    </row>
    <row r="125" spans="1:5" ht="14.25" customHeight="1">
      <c r="A125" s="12"/>
      <c r="B125" s="12"/>
      <c r="C125" s="12"/>
      <c r="D125" s="12"/>
      <c r="E125" s="41"/>
    </row>
    <row r="126" spans="1:5" ht="14.25" customHeight="1">
      <c r="A126" s="12"/>
      <c r="B126" s="12"/>
      <c r="C126" s="12"/>
      <c r="D126" s="12"/>
      <c r="E126" s="41"/>
    </row>
    <row r="127" spans="1:5" ht="14.25" customHeight="1">
      <c r="A127" s="12"/>
      <c r="B127" s="12"/>
      <c r="C127" s="12"/>
      <c r="D127" s="12"/>
      <c r="E127" s="41"/>
    </row>
    <row r="128" spans="1:5" ht="14.25" customHeight="1">
      <c r="A128" s="12"/>
      <c r="B128" s="12"/>
      <c r="C128" s="12"/>
      <c r="D128" s="12"/>
      <c r="E128" s="41"/>
    </row>
    <row r="129" spans="1:5" ht="14.25" customHeight="1">
      <c r="A129" s="12"/>
      <c r="B129" s="12"/>
      <c r="C129" s="12"/>
      <c r="D129" s="12"/>
      <c r="E129" s="41"/>
    </row>
    <row r="130" spans="1:5" ht="14.25" customHeight="1">
      <c r="A130" s="12"/>
      <c r="B130" s="12"/>
      <c r="C130" s="12"/>
      <c r="D130" s="12"/>
      <c r="E130" s="41"/>
    </row>
    <row r="131" spans="1:5" ht="14.25" customHeight="1">
      <c r="A131" s="12"/>
      <c r="B131" s="12"/>
      <c r="C131" s="12"/>
      <c r="D131" s="12"/>
      <c r="E131" s="41"/>
    </row>
    <row r="132" spans="1:5" ht="14.25" customHeight="1">
      <c r="A132" s="12"/>
      <c r="B132" s="12"/>
      <c r="C132" s="12"/>
      <c r="D132" s="12"/>
      <c r="E132" s="41"/>
    </row>
    <row r="133" spans="1:5" ht="14.25" customHeight="1">
      <c r="A133" s="12"/>
      <c r="B133" s="12"/>
      <c r="C133" s="12"/>
      <c r="D133" s="12"/>
      <c r="E133" s="41"/>
    </row>
    <row r="134" spans="1:5" ht="14.25" customHeight="1">
      <c r="A134" s="12"/>
      <c r="B134" s="12"/>
      <c r="C134" s="12"/>
      <c r="D134" s="12"/>
      <c r="E134" s="41"/>
    </row>
    <row r="135" spans="1:5" ht="14.25" customHeight="1">
      <c r="A135" s="12"/>
      <c r="B135" s="12"/>
      <c r="C135" s="12"/>
      <c r="D135" s="12"/>
      <c r="E135" s="41"/>
    </row>
    <row r="136" spans="1:5" ht="14.25" customHeight="1">
      <c r="A136" s="12"/>
      <c r="B136" s="12"/>
      <c r="C136" s="12"/>
      <c r="D136" s="12"/>
      <c r="E136" s="41"/>
    </row>
    <row r="137" spans="1:5" ht="14.25" customHeight="1">
      <c r="A137" s="12"/>
      <c r="B137" s="12"/>
      <c r="C137" s="12"/>
      <c r="D137" s="12"/>
      <c r="E137" s="41"/>
    </row>
    <row r="138" spans="1:5" ht="14.25" customHeight="1">
      <c r="A138" s="12"/>
      <c r="B138" s="12"/>
      <c r="C138" s="12"/>
      <c r="D138" s="12"/>
      <c r="E138" s="41"/>
    </row>
    <row r="139" spans="1:5" ht="14.25" customHeight="1">
      <c r="A139" s="12"/>
      <c r="B139" s="12"/>
      <c r="C139" s="12"/>
      <c r="D139" s="12"/>
      <c r="E139" s="41"/>
    </row>
    <row r="140" spans="1:5" ht="14.25" customHeight="1">
      <c r="A140" s="12"/>
      <c r="B140" s="12"/>
      <c r="C140" s="12"/>
      <c r="D140" s="12"/>
      <c r="E140" s="41"/>
    </row>
    <row r="141" spans="1:5" ht="14.25" customHeight="1">
      <c r="A141" s="12"/>
      <c r="B141" s="12"/>
      <c r="C141" s="12"/>
      <c r="D141" s="12"/>
      <c r="E141" s="41"/>
    </row>
    <row r="142" spans="1:5" ht="14.25" customHeight="1">
      <c r="A142" s="12"/>
      <c r="B142" s="12"/>
      <c r="C142" s="12"/>
      <c r="D142" s="12"/>
      <c r="E142" s="41"/>
    </row>
    <row r="143" spans="1:5" ht="14.25" customHeight="1">
      <c r="A143" s="12"/>
      <c r="B143" s="12"/>
      <c r="C143" s="12"/>
      <c r="D143" s="12"/>
      <c r="E143" s="41"/>
    </row>
    <row r="144" spans="1:5" ht="14.25" customHeight="1">
      <c r="A144" s="12"/>
      <c r="B144" s="12"/>
      <c r="C144" s="12"/>
      <c r="D144" s="12"/>
      <c r="E144" s="41"/>
    </row>
    <row r="145" spans="1:5" ht="14.25" customHeight="1">
      <c r="A145" s="12"/>
      <c r="B145" s="12"/>
      <c r="C145" s="12"/>
      <c r="D145" s="12"/>
      <c r="E145" s="41"/>
    </row>
    <row r="146" spans="1:5" ht="14.25" customHeight="1">
      <c r="A146" s="12"/>
      <c r="B146" s="12"/>
      <c r="C146" s="12"/>
      <c r="D146" s="12"/>
      <c r="E146" s="41"/>
    </row>
    <row r="147" spans="1:5" ht="14.25" customHeight="1">
      <c r="A147" s="12"/>
      <c r="B147" s="12"/>
      <c r="C147" s="12"/>
      <c r="D147" s="12"/>
      <c r="E147" s="41"/>
    </row>
    <row r="148" spans="1:5" ht="14.25" customHeight="1">
      <c r="A148" s="12"/>
      <c r="B148" s="12"/>
      <c r="C148" s="12"/>
      <c r="D148" s="12"/>
      <c r="E148" s="41"/>
    </row>
    <row r="149" spans="1:5" ht="14.25" customHeight="1">
      <c r="A149" s="12"/>
      <c r="B149" s="12"/>
      <c r="C149" s="12"/>
      <c r="D149" s="12"/>
      <c r="E149" s="41"/>
    </row>
    <row r="150" spans="1:5" ht="14.25" customHeight="1">
      <c r="A150" s="12"/>
      <c r="B150" s="12"/>
      <c r="C150" s="12"/>
      <c r="D150" s="12"/>
      <c r="E150" s="41"/>
    </row>
    <row r="151" spans="1:5" ht="14.25" customHeight="1">
      <c r="A151" s="12"/>
      <c r="B151" s="12"/>
      <c r="C151" s="12"/>
      <c r="D151" s="12"/>
      <c r="E151" s="41"/>
    </row>
    <row r="152" spans="1:5" ht="14.25" customHeight="1">
      <c r="A152" s="12"/>
      <c r="B152" s="12"/>
      <c r="C152" s="12"/>
      <c r="D152" s="12"/>
      <c r="E152" s="41"/>
    </row>
    <row r="153" spans="1:5" ht="14.25" customHeight="1">
      <c r="A153" s="12"/>
      <c r="B153" s="12"/>
      <c r="C153" s="12"/>
      <c r="D153" s="12"/>
      <c r="E153" s="41"/>
    </row>
    <row r="154" spans="1:5" ht="14.25" customHeight="1">
      <c r="A154" s="12"/>
      <c r="B154" s="12"/>
      <c r="C154" s="12"/>
      <c r="D154" s="12"/>
      <c r="E154" s="41"/>
    </row>
    <row r="155" spans="1:5" ht="14.25" customHeight="1">
      <c r="A155" s="12"/>
      <c r="B155" s="12"/>
      <c r="C155" s="12"/>
      <c r="D155" s="12"/>
      <c r="E155" s="41"/>
    </row>
    <row r="156" spans="1:5" ht="14.25" customHeight="1">
      <c r="A156" s="12"/>
      <c r="B156" s="12"/>
      <c r="C156" s="12"/>
      <c r="D156" s="12"/>
      <c r="E156" s="41"/>
    </row>
    <row r="157" spans="1:5" ht="14.25" customHeight="1">
      <c r="A157" s="12"/>
      <c r="B157" s="12"/>
      <c r="C157" s="12"/>
      <c r="D157" s="12"/>
      <c r="E157" s="41"/>
    </row>
    <row r="158" spans="1:5" ht="14.25" customHeight="1">
      <c r="A158" s="12"/>
      <c r="B158" s="12"/>
      <c r="C158" s="12"/>
      <c r="D158" s="12"/>
      <c r="E158" s="41"/>
    </row>
    <row r="159" spans="1:5" ht="14.25" customHeight="1">
      <c r="A159" s="12"/>
      <c r="B159" s="12"/>
      <c r="C159" s="12"/>
      <c r="D159" s="12"/>
      <c r="E159" s="41"/>
    </row>
    <row r="160" spans="1:5" ht="14.25" customHeight="1">
      <c r="A160" s="12"/>
      <c r="B160" s="12"/>
      <c r="C160" s="12"/>
      <c r="D160" s="12"/>
      <c r="E160" s="41"/>
    </row>
    <row r="161" spans="1:5" ht="14.25" customHeight="1">
      <c r="A161" s="12"/>
      <c r="B161" s="12"/>
      <c r="C161" s="12"/>
      <c r="D161" s="12"/>
      <c r="E161" s="41"/>
    </row>
    <row r="162" spans="1:5" ht="14.25" customHeight="1">
      <c r="A162" s="12"/>
      <c r="B162" s="12"/>
      <c r="C162" s="12"/>
      <c r="D162" s="12"/>
      <c r="E162" s="41"/>
    </row>
    <row r="163" spans="1:5" ht="14.25" customHeight="1">
      <c r="A163" s="12"/>
      <c r="B163" s="12"/>
      <c r="C163" s="12"/>
      <c r="D163" s="12"/>
      <c r="E163" s="41"/>
    </row>
    <row r="164" spans="1:5" ht="14.25" customHeight="1">
      <c r="A164" s="12"/>
      <c r="B164" s="12"/>
      <c r="C164" s="12"/>
      <c r="D164" s="12"/>
      <c r="E164" s="41"/>
    </row>
    <row r="165" spans="1:5" ht="14.25" customHeight="1">
      <c r="A165" s="12"/>
      <c r="B165" s="12"/>
      <c r="C165" s="12"/>
      <c r="D165" s="12"/>
      <c r="E165" s="41"/>
    </row>
    <row r="166" spans="1:5" ht="14.25" customHeight="1">
      <c r="A166" s="12"/>
      <c r="B166" s="12"/>
      <c r="C166" s="12"/>
      <c r="D166" s="12"/>
      <c r="E166" s="41"/>
    </row>
    <row r="167" spans="1:5" ht="14.25" customHeight="1">
      <c r="A167" s="12"/>
      <c r="B167" s="12"/>
      <c r="C167" s="12"/>
      <c r="D167" s="12"/>
      <c r="E167" s="41"/>
    </row>
    <row r="168" spans="1:5" ht="14.25" customHeight="1">
      <c r="A168" s="12"/>
      <c r="B168" s="12"/>
      <c r="C168" s="12"/>
      <c r="D168" s="12"/>
      <c r="E168" s="41"/>
    </row>
    <row r="169" spans="1:5" ht="14.25" customHeight="1">
      <c r="A169" s="12"/>
      <c r="B169" s="12"/>
      <c r="C169" s="12"/>
      <c r="D169" s="12"/>
      <c r="E169" s="41"/>
    </row>
    <row r="170" spans="1:5" ht="14.25" customHeight="1">
      <c r="A170" s="12"/>
      <c r="B170" s="12"/>
      <c r="C170" s="12"/>
      <c r="D170" s="12"/>
      <c r="E170" s="41"/>
    </row>
    <row r="171" spans="1:5" ht="14.25" customHeight="1">
      <c r="A171" s="12"/>
      <c r="B171" s="12"/>
      <c r="C171" s="12"/>
      <c r="D171" s="12"/>
      <c r="E171" s="41"/>
    </row>
    <row r="172" spans="1:5" ht="14.25" customHeight="1">
      <c r="A172" s="12"/>
      <c r="B172" s="12"/>
      <c r="C172" s="12"/>
      <c r="D172" s="12"/>
      <c r="E172" s="41"/>
    </row>
    <row r="173" spans="1:5" ht="14.25" customHeight="1">
      <c r="A173" s="12"/>
      <c r="B173" s="12"/>
      <c r="C173" s="12"/>
      <c r="D173" s="12"/>
      <c r="E173" s="41"/>
    </row>
    <row r="174" spans="1:5" ht="14.25" customHeight="1">
      <c r="A174" s="12"/>
      <c r="B174" s="12"/>
      <c r="C174" s="12"/>
      <c r="D174" s="12"/>
      <c r="E174" s="41"/>
    </row>
    <row r="175" spans="1:5" ht="14.25" customHeight="1">
      <c r="A175" s="12"/>
      <c r="B175" s="12"/>
      <c r="C175" s="12"/>
      <c r="D175" s="12"/>
      <c r="E175" s="41"/>
    </row>
    <row r="176" spans="1:5" ht="14.25" customHeight="1">
      <c r="A176" s="12"/>
      <c r="B176" s="12"/>
      <c r="C176" s="12"/>
      <c r="D176" s="12"/>
      <c r="E176" s="41"/>
    </row>
    <row r="177" spans="1:5" ht="14.25" customHeight="1">
      <c r="A177" s="12"/>
      <c r="B177" s="12"/>
      <c r="C177" s="12"/>
      <c r="D177" s="12"/>
      <c r="E177" s="41"/>
    </row>
    <row r="178" spans="1:5" ht="14.25" customHeight="1">
      <c r="A178" s="12"/>
      <c r="B178" s="12"/>
      <c r="C178" s="12"/>
      <c r="D178" s="12"/>
      <c r="E178" s="41"/>
    </row>
    <row r="179" spans="1:5" ht="14.25" customHeight="1">
      <c r="A179" s="12"/>
      <c r="B179" s="12"/>
      <c r="C179" s="12"/>
      <c r="D179" s="12"/>
      <c r="E179" s="41"/>
    </row>
    <row r="180" spans="1:5" ht="14.25" customHeight="1">
      <c r="A180" s="12"/>
      <c r="B180" s="12"/>
      <c r="C180" s="12"/>
      <c r="D180" s="12"/>
      <c r="E180" s="41"/>
    </row>
    <row r="181" spans="1:5" ht="14.25" customHeight="1">
      <c r="A181" s="12"/>
      <c r="B181" s="12"/>
      <c r="C181" s="12"/>
      <c r="D181" s="12"/>
      <c r="E181" s="41"/>
    </row>
    <row r="182" spans="1:5" ht="14.25" customHeight="1">
      <c r="A182" s="12"/>
      <c r="B182" s="12"/>
      <c r="C182" s="12"/>
      <c r="D182" s="12"/>
      <c r="E182" s="41"/>
    </row>
    <row r="183" spans="1:5" ht="14.25" customHeight="1">
      <c r="A183" s="12"/>
      <c r="B183" s="12"/>
      <c r="C183" s="12"/>
      <c r="D183" s="12"/>
      <c r="E183" s="41"/>
    </row>
    <row r="184" spans="1:5" ht="14.25" customHeight="1">
      <c r="A184" s="12"/>
      <c r="B184" s="12"/>
      <c r="C184" s="12"/>
      <c r="D184" s="12"/>
      <c r="E184" s="41"/>
    </row>
    <row r="185" spans="1:5" ht="14.25" customHeight="1">
      <c r="A185" s="12"/>
      <c r="B185" s="12"/>
      <c r="C185" s="12"/>
      <c r="D185" s="12"/>
      <c r="E185" s="41"/>
    </row>
    <row r="186" spans="1:5" ht="14.25" customHeight="1">
      <c r="A186" s="12"/>
      <c r="B186" s="12"/>
      <c r="C186" s="12"/>
      <c r="D186" s="12"/>
      <c r="E186" s="41"/>
    </row>
    <row r="187" spans="1:5" ht="14.25" customHeight="1">
      <c r="A187" s="12"/>
      <c r="B187" s="12"/>
      <c r="C187" s="12"/>
      <c r="D187" s="12"/>
      <c r="E187" s="41"/>
    </row>
    <row r="188" spans="1:5" ht="14.25" customHeight="1">
      <c r="A188" s="12"/>
      <c r="B188" s="12"/>
      <c r="C188" s="12"/>
      <c r="D188" s="12"/>
      <c r="E188" s="41"/>
    </row>
    <row r="189" spans="1:5" ht="14.25" customHeight="1">
      <c r="A189" s="12"/>
      <c r="B189" s="12"/>
      <c r="C189" s="12"/>
      <c r="D189" s="12"/>
      <c r="E189" s="41"/>
    </row>
    <row r="190" spans="1:5" ht="14.25" customHeight="1">
      <c r="A190" s="12"/>
      <c r="B190" s="12"/>
      <c r="C190" s="12"/>
      <c r="D190" s="12"/>
      <c r="E190" s="41"/>
    </row>
    <row r="191" spans="1:5" ht="14.25" customHeight="1">
      <c r="A191" s="12"/>
      <c r="B191" s="12"/>
      <c r="C191" s="12"/>
      <c r="D191" s="12"/>
      <c r="E191" s="41"/>
    </row>
    <row r="192" spans="1:5" ht="14.25" customHeight="1">
      <c r="A192" s="12"/>
      <c r="B192" s="12"/>
      <c r="C192" s="12"/>
      <c r="D192" s="12"/>
      <c r="E192" s="41"/>
    </row>
    <row r="193" spans="1:5" ht="14.25" customHeight="1">
      <c r="A193" s="12"/>
      <c r="B193" s="12"/>
      <c r="C193" s="12"/>
      <c r="D193" s="12"/>
      <c r="E193" s="41"/>
    </row>
    <row r="194" spans="1:5" ht="14.25" customHeight="1">
      <c r="A194" s="12"/>
      <c r="B194" s="12"/>
      <c r="C194" s="12"/>
      <c r="D194" s="12"/>
      <c r="E194" s="41"/>
    </row>
    <row r="195" spans="1:5" ht="14.25" customHeight="1">
      <c r="A195" s="12"/>
      <c r="B195" s="12"/>
      <c r="C195" s="12"/>
      <c r="D195" s="12"/>
      <c r="E195" s="41"/>
    </row>
    <row r="196" spans="1:5" ht="14.25" customHeight="1">
      <c r="A196" s="12"/>
      <c r="B196" s="12"/>
      <c r="C196" s="12"/>
      <c r="D196" s="12"/>
      <c r="E196" s="41"/>
    </row>
    <row r="197" spans="1:5" ht="14.25" customHeight="1">
      <c r="A197" s="12"/>
      <c r="B197" s="12"/>
      <c r="C197" s="12"/>
      <c r="D197" s="12"/>
      <c r="E197" s="41"/>
    </row>
    <row r="198" spans="1:5" ht="14.25" customHeight="1">
      <c r="A198" s="12"/>
      <c r="B198" s="12"/>
      <c r="C198" s="12"/>
      <c r="D198" s="12"/>
      <c r="E198" s="41"/>
    </row>
    <row r="199" spans="1:5" ht="14.25" customHeight="1">
      <c r="E199" s="41"/>
    </row>
  </sheetData>
  <sortState xmlns:xlrd2="http://schemas.microsoft.com/office/spreadsheetml/2017/richdata2" ref="F4:J93">
    <sortCondition ref="F4:F93"/>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9"/>
  <dimension ref="A1:M52"/>
  <sheetViews>
    <sheetView zoomScaleNormal="100" workbookViewId="0">
      <pane ySplit="3" topLeftCell="A4" activePane="bottomLeft" state="frozen"/>
      <selection activeCell="J2" sqref="J2"/>
      <selection pane="bottomLeft" activeCell="F2" sqref="F2"/>
    </sheetView>
  </sheetViews>
  <sheetFormatPr defaultColWidth="9.140625" defaultRowHeight="14.25" customHeight="1"/>
  <cols>
    <col min="1" max="1" width="21.42578125" customWidth="1"/>
    <col min="2" max="2" width="12.5703125" style="70" customWidth="1"/>
    <col min="3" max="3" width="14.28515625" style="70" customWidth="1"/>
    <col min="4" max="4" width="16" style="70" customWidth="1"/>
    <col min="5" max="5" width="17" style="37" customWidth="1"/>
    <col min="6" max="6" width="16.85546875" style="37" customWidth="1"/>
    <col min="7" max="7" width="33.140625" bestFit="1" customWidth="1"/>
    <col min="8" max="8" width="8.7109375"/>
    <col min="9" max="9" width="13.85546875" customWidth="1"/>
    <col min="10" max="10" width="14.5703125" customWidth="1"/>
    <col min="11" max="11" width="13.7109375" customWidth="1"/>
    <col min="12" max="12" width="12.42578125" bestFit="1" customWidth="1"/>
  </cols>
  <sheetData>
    <row r="1" spans="1:13" ht="16.5" customHeight="1">
      <c r="A1" s="10" t="s">
        <v>554</v>
      </c>
    </row>
    <row r="2" spans="1:13" ht="14.25" customHeight="1">
      <c r="A2" s="4"/>
    </row>
    <row r="3" spans="1:13" s="183" customFormat="1" ht="14.25" customHeight="1">
      <c r="A3" s="211"/>
      <c r="B3" s="314" t="s">
        <v>555</v>
      </c>
      <c r="C3" s="277" t="s">
        <v>556</v>
      </c>
      <c r="D3" s="314" t="s">
        <v>189</v>
      </c>
      <c r="E3" s="212" t="s">
        <v>557</v>
      </c>
      <c r="F3" s="212"/>
      <c r="G3"/>
      <c r="H3"/>
      <c r="I3"/>
      <c r="J3"/>
      <c r="K3"/>
      <c r="L3"/>
      <c r="M3" s="8"/>
    </row>
    <row r="4" spans="1:13" ht="14.25" customHeight="1">
      <c r="A4" s="3" t="s">
        <v>110</v>
      </c>
      <c r="B4" s="19">
        <v>550669</v>
      </c>
      <c r="C4" s="3"/>
      <c r="D4" s="19">
        <v>550669</v>
      </c>
      <c r="E4" s="43" t="s">
        <v>558</v>
      </c>
      <c r="F4" s="325"/>
    </row>
    <row r="5" spans="1:13" ht="14.25" customHeight="1">
      <c r="A5" s="3" t="s">
        <v>225</v>
      </c>
      <c r="B5" s="19">
        <v>188710</v>
      </c>
      <c r="C5" s="387"/>
      <c r="D5" s="19">
        <v>188710</v>
      </c>
      <c r="E5" s="43" t="s">
        <v>558</v>
      </c>
      <c r="F5" s="325"/>
    </row>
    <row r="6" spans="1:13" ht="14.25" customHeight="1">
      <c r="A6" s="3" t="s">
        <v>113</v>
      </c>
      <c r="B6" s="19">
        <v>179881</v>
      </c>
      <c r="C6" s="387"/>
      <c r="D6" s="19">
        <v>179881</v>
      </c>
      <c r="E6" s="43" t="s">
        <v>558</v>
      </c>
      <c r="F6" s="325"/>
    </row>
    <row r="7" spans="1:13" ht="14.25" customHeight="1">
      <c r="A7" s="3" t="s">
        <v>226</v>
      </c>
      <c r="B7" s="19">
        <v>309168</v>
      </c>
      <c r="C7" s="387"/>
      <c r="D7" s="19">
        <v>309168</v>
      </c>
      <c r="E7" s="43" t="s">
        <v>558</v>
      </c>
      <c r="F7" s="325"/>
    </row>
    <row r="8" spans="1:13" ht="14.25" customHeight="1">
      <c r="A8" s="3" t="s">
        <v>565</v>
      </c>
      <c r="B8" s="19">
        <v>76112</v>
      </c>
      <c r="C8" s="531" t="s">
        <v>96</v>
      </c>
      <c r="D8" s="19">
        <v>76112</v>
      </c>
      <c r="E8" s="43" t="s">
        <v>558</v>
      </c>
      <c r="F8" s="325"/>
    </row>
    <row r="9" spans="1:13" ht="14.25" customHeight="1">
      <c r="A9" s="3" t="s">
        <v>117</v>
      </c>
      <c r="B9" s="19">
        <v>244085</v>
      </c>
      <c r="C9" s="3"/>
      <c r="D9" s="19">
        <v>244085</v>
      </c>
      <c r="E9" s="43" t="s">
        <v>558</v>
      </c>
      <c r="F9" s="325"/>
    </row>
    <row r="10" spans="1:13" ht="14.25" customHeight="1">
      <c r="A10" s="3" t="s">
        <v>314</v>
      </c>
      <c r="B10" s="19">
        <v>10770</v>
      </c>
      <c r="C10" s="387">
        <v>891</v>
      </c>
      <c r="D10" s="19">
        <v>11661</v>
      </c>
      <c r="E10" s="43" t="s">
        <v>558</v>
      </c>
      <c r="F10" s="325"/>
    </row>
    <row r="11" spans="1:13" ht="14.25" customHeight="1">
      <c r="A11" s="3" t="s">
        <v>315</v>
      </c>
      <c r="B11" s="19">
        <v>66865</v>
      </c>
      <c r="C11" s="387"/>
      <c r="D11" s="19">
        <v>66865</v>
      </c>
      <c r="E11" s="43" t="s">
        <v>558</v>
      </c>
      <c r="F11" s="325"/>
    </row>
    <row r="12" spans="1:13" ht="14.25" customHeight="1">
      <c r="A12" s="3" t="s">
        <v>125</v>
      </c>
      <c r="B12" s="19">
        <v>686570</v>
      </c>
      <c r="C12" s="19">
        <v>8903</v>
      </c>
      <c r="D12" s="19">
        <v>695473</v>
      </c>
      <c r="E12" s="43" t="s">
        <v>558</v>
      </c>
      <c r="F12" s="325"/>
    </row>
    <row r="13" spans="1:13" ht="14.25" customHeight="1">
      <c r="A13" s="3" t="s">
        <v>126</v>
      </c>
      <c r="B13" s="19">
        <v>326787</v>
      </c>
      <c r="C13" s="387"/>
      <c r="D13" s="19">
        <v>326787</v>
      </c>
      <c r="E13" s="43" t="s">
        <v>558</v>
      </c>
      <c r="F13" s="325"/>
    </row>
    <row r="14" spans="1:13" ht="14.25" customHeight="1">
      <c r="A14" s="3" t="s">
        <v>227</v>
      </c>
      <c r="B14" s="19">
        <v>42920</v>
      </c>
      <c r="C14" s="387"/>
      <c r="D14" s="19">
        <v>42920</v>
      </c>
      <c r="E14" s="43" t="s">
        <v>558</v>
      </c>
      <c r="F14" s="325"/>
    </row>
    <row r="15" spans="1:13" ht="14.25" customHeight="1">
      <c r="A15" s="3" t="s">
        <v>127</v>
      </c>
      <c r="B15" s="19">
        <v>885088</v>
      </c>
      <c r="C15" s="387"/>
      <c r="D15" s="19">
        <v>885088</v>
      </c>
      <c r="E15" s="43" t="s">
        <v>558</v>
      </c>
      <c r="F15" s="325"/>
    </row>
    <row r="16" spans="1:13" ht="14.25" customHeight="1">
      <c r="A16" s="3" t="s">
        <v>128</v>
      </c>
      <c r="B16" s="19">
        <v>15115</v>
      </c>
      <c r="C16" s="387"/>
      <c r="D16" s="19">
        <v>15115</v>
      </c>
      <c r="E16" s="43" t="s">
        <v>558</v>
      </c>
      <c r="F16" s="325"/>
    </row>
    <row r="17" spans="1:6" ht="14.25" customHeight="1">
      <c r="A17" s="3" t="s">
        <v>130</v>
      </c>
      <c r="B17" s="19">
        <v>30070</v>
      </c>
      <c r="C17" s="387"/>
      <c r="D17" s="19">
        <v>30070</v>
      </c>
      <c r="E17" s="43" t="s">
        <v>558</v>
      </c>
      <c r="F17" s="325"/>
    </row>
    <row r="18" spans="1:6" ht="14.25" customHeight="1">
      <c r="A18" s="3" t="s">
        <v>131</v>
      </c>
      <c r="B18" s="19">
        <v>722254</v>
      </c>
      <c r="C18" s="387"/>
      <c r="D18" s="19">
        <v>722254</v>
      </c>
      <c r="E18" s="43" t="s">
        <v>558</v>
      </c>
      <c r="F18" s="325"/>
    </row>
    <row r="19" spans="1:6" ht="14.25" customHeight="1">
      <c r="A19" s="3" t="s">
        <v>132</v>
      </c>
      <c r="B19" s="19">
        <v>327297</v>
      </c>
      <c r="C19" s="387"/>
      <c r="D19" s="19">
        <v>327297</v>
      </c>
      <c r="E19" s="43" t="s">
        <v>558</v>
      </c>
      <c r="F19" s="325"/>
    </row>
    <row r="20" spans="1:6" ht="14.25" customHeight="1">
      <c r="A20" s="3" t="s">
        <v>133</v>
      </c>
      <c r="B20" s="19">
        <v>339115</v>
      </c>
      <c r="C20" s="19">
        <v>2044</v>
      </c>
      <c r="D20" s="19">
        <v>341159</v>
      </c>
      <c r="E20" s="43" t="s">
        <v>558</v>
      </c>
      <c r="F20" s="325"/>
    </row>
    <row r="21" spans="1:6" ht="14.25" customHeight="1">
      <c r="A21" s="3" t="s">
        <v>135</v>
      </c>
      <c r="B21" s="19">
        <v>158766</v>
      </c>
      <c r="C21" s="19">
        <v>1623</v>
      </c>
      <c r="D21" s="19">
        <v>160389</v>
      </c>
      <c r="E21" s="43" t="s">
        <v>558</v>
      </c>
      <c r="F21" s="325"/>
    </row>
    <row r="22" spans="1:6" ht="14.25" customHeight="1">
      <c r="A22" s="3" t="s">
        <v>139</v>
      </c>
      <c r="B22" s="19">
        <v>417192</v>
      </c>
      <c r="C22" s="387"/>
      <c r="D22" s="19">
        <v>417192</v>
      </c>
      <c r="E22" s="43" t="s">
        <v>558</v>
      </c>
      <c r="F22" s="325"/>
    </row>
    <row r="23" spans="1:6" ht="14.25" customHeight="1">
      <c r="A23" s="3" t="s">
        <v>229</v>
      </c>
      <c r="B23" s="19">
        <v>727253</v>
      </c>
      <c r="C23" s="19">
        <v>11092</v>
      </c>
      <c r="D23" s="19">
        <v>738345</v>
      </c>
      <c r="E23" s="43" t="s">
        <v>558</v>
      </c>
      <c r="F23" s="325"/>
    </row>
    <row r="24" spans="1:6" ht="14.25" customHeight="1">
      <c r="A24" s="3" t="s">
        <v>230</v>
      </c>
      <c r="B24" s="19">
        <v>84803</v>
      </c>
      <c r="C24" s="19">
        <v>3576</v>
      </c>
      <c r="D24" s="19">
        <v>88379</v>
      </c>
      <c r="E24" s="43" t="s">
        <v>558</v>
      </c>
      <c r="F24" s="325"/>
    </row>
    <row r="25" spans="1:6" ht="14.25" customHeight="1">
      <c r="A25" s="3" t="s">
        <v>318</v>
      </c>
      <c r="B25" s="19">
        <v>430669</v>
      </c>
      <c r="C25" s="19">
        <v>13449</v>
      </c>
      <c r="D25" s="19">
        <v>444118</v>
      </c>
      <c r="E25" s="43" t="s">
        <v>558</v>
      </c>
      <c r="F25" s="325"/>
    </row>
    <row r="26" spans="1:6" ht="14.25" customHeight="1">
      <c r="A26" s="3" t="s">
        <v>141</v>
      </c>
      <c r="B26" s="19">
        <v>701058</v>
      </c>
      <c r="C26" s="387"/>
      <c r="D26" s="19">
        <v>701058</v>
      </c>
      <c r="E26" s="43" t="s">
        <v>558</v>
      </c>
      <c r="F26" s="325"/>
    </row>
    <row r="27" spans="1:6" ht="14.25" customHeight="1">
      <c r="A27" s="3" t="s">
        <v>142</v>
      </c>
      <c r="B27" s="19">
        <v>193563</v>
      </c>
      <c r="C27" s="387"/>
      <c r="D27" s="19">
        <v>193563</v>
      </c>
      <c r="E27" s="43" t="s">
        <v>558</v>
      </c>
      <c r="F27" s="325"/>
    </row>
    <row r="28" spans="1:6" ht="14.25" customHeight="1">
      <c r="A28" s="3" t="s">
        <v>143</v>
      </c>
      <c r="B28" s="19">
        <v>343922</v>
      </c>
      <c r="C28" s="19">
        <v>7238</v>
      </c>
      <c r="D28" s="19">
        <v>351160</v>
      </c>
      <c r="E28" s="43" t="s">
        <v>558</v>
      </c>
      <c r="F28" s="325"/>
    </row>
    <row r="29" spans="1:6" ht="14.25" customHeight="1">
      <c r="A29" s="3" t="s">
        <v>144</v>
      </c>
      <c r="B29" s="19">
        <v>61814</v>
      </c>
      <c r="C29" s="387"/>
      <c r="D29" s="19">
        <v>61814</v>
      </c>
      <c r="E29" s="43" t="s">
        <v>558</v>
      </c>
      <c r="F29" s="325"/>
    </row>
    <row r="30" spans="1:6" ht="14.25" customHeight="1">
      <c r="A30" s="3" t="s">
        <v>146</v>
      </c>
      <c r="B30" s="19">
        <v>56201</v>
      </c>
      <c r="C30" s="19">
        <v>3214</v>
      </c>
      <c r="D30" s="19">
        <v>59415</v>
      </c>
      <c r="E30" s="43" t="s">
        <v>558</v>
      </c>
      <c r="F30" s="325"/>
    </row>
    <row r="31" spans="1:6" ht="14.25" customHeight="1">
      <c r="A31" s="3" t="s">
        <v>148</v>
      </c>
      <c r="B31" s="19">
        <v>121458</v>
      </c>
      <c r="C31" s="387"/>
      <c r="D31" s="19">
        <v>121458</v>
      </c>
      <c r="E31" s="43" t="s">
        <v>558</v>
      </c>
      <c r="F31" s="325"/>
    </row>
    <row r="32" spans="1:6" ht="14.25" customHeight="1">
      <c r="A32" s="3" t="s">
        <v>149</v>
      </c>
      <c r="B32" s="19">
        <v>771498</v>
      </c>
      <c r="C32" s="3"/>
      <c r="D32" s="19">
        <v>771498</v>
      </c>
      <c r="E32" s="43" t="s">
        <v>558</v>
      </c>
      <c r="F32" s="325"/>
    </row>
    <row r="33" spans="1:6" ht="14.25" customHeight="1">
      <c r="A33" s="3" t="s">
        <v>320</v>
      </c>
      <c r="B33" s="19">
        <v>1266718</v>
      </c>
      <c r="C33" s="387"/>
      <c r="D33" s="19">
        <v>1266718</v>
      </c>
      <c r="E33" s="43" t="s">
        <v>558</v>
      </c>
      <c r="F33" s="325"/>
    </row>
    <row r="34" spans="1:6" ht="14.25" customHeight="1">
      <c r="A34" s="3" t="s">
        <v>154</v>
      </c>
      <c r="B34" s="19">
        <v>14752</v>
      </c>
      <c r="C34" s="3"/>
      <c r="D34" s="19">
        <v>14752</v>
      </c>
      <c r="E34" s="43" t="s">
        <v>558</v>
      </c>
      <c r="F34" s="325"/>
    </row>
    <row r="35" spans="1:6" ht="14.25" customHeight="1">
      <c r="A35" s="3" t="s">
        <v>321</v>
      </c>
      <c r="B35" s="19">
        <v>61181</v>
      </c>
      <c r="C35" s="387"/>
      <c r="D35" s="19">
        <v>61181</v>
      </c>
      <c r="E35" s="43" t="s">
        <v>558</v>
      </c>
      <c r="F35" s="325"/>
    </row>
    <row r="36" spans="1:6" ht="14.25" customHeight="1">
      <c r="A36" s="3" t="s">
        <v>234</v>
      </c>
      <c r="B36" s="19">
        <v>40126</v>
      </c>
      <c r="C36" s="387"/>
      <c r="D36" s="19">
        <v>40126</v>
      </c>
      <c r="E36" s="43" t="s">
        <v>558</v>
      </c>
      <c r="F36" s="325"/>
    </row>
    <row r="37" spans="1:6" ht="14.25" customHeight="1">
      <c r="A37" s="3" t="s">
        <v>157</v>
      </c>
      <c r="B37" s="19">
        <v>27120</v>
      </c>
      <c r="C37" s="387"/>
      <c r="D37" s="19">
        <v>27120</v>
      </c>
      <c r="E37" s="43" t="s">
        <v>558</v>
      </c>
      <c r="F37" s="325"/>
    </row>
    <row r="38" spans="1:6" ht="14.25" customHeight="1">
      <c r="A38" s="3" t="s">
        <v>164</v>
      </c>
      <c r="B38" s="19">
        <v>326182</v>
      </c>
      <c r="C38" s="387"/>
      <c r="D38" s="19">
        <v>326182</v>
      </c>
      <c r="E38" s="43" t="s">
        <v>558</v>
      </c>
      <c r="F38" s="325"/>
    </row>
    <row r="39" spans="1:6" ht="14.25" customHeight="1">
      <c r="A39" s="3" t="s">
        <v>166</v>
      </c>
      <c r="B39" s="19">
        <v>9649</v>
      </c>
      <c r="C39" s="3"/>
      <c r="D39" s="19">
        <v>9649</v>
      </c>
      <c r="E39" s="43" t="s">
        <v>558</v>
      </c>
      <c r="F39" s="325"/>
    </row>
    <row r="40" spans="1:6" ht="14.25" customHeight="1">
      <c r="A40" s="3" t="s">
        <v>566</v>
      </c>
      <c r="B40" s="19">
        <v>171245</v>
      </c>
      <c r="C40" s="43" t="s">
        <v>96</v>
      </c>
      <c r="D40" s="19">
        <v>171245</v>
      </c>
      <c r="E40" s="43" t="s">
        <v>558</v>
      </c>
      <c r="F40" s="325"/>
    </row>
    <row r="41" spans="1:6" ht="14.25" customHeight="1">
      <c r="A41" s="3" t="s">
        <v>167</v>
      </c>
      <c r="B41" s="19">
        <v>601526</v>
      </c>
      <c r="C41" s="387"/>
      <c r="D41" s="19">
        <v>601526</v>
      </c>
      <c r="E41" s="43" t="s">
        <v>558</v>
      </c>
      <c r="F41" s="325"/>
    </row>
    <row r="42" spans="1:6" ht="14.25" customHeight="1">
      <c r="A42" s="3" t="s">
        <v>168</v>
      </c>
      <c r="B42" s="19">
        <v>113484</v>
      </c>
      <c r="C42" s="19">
        <v>2054</v>
      </c>
      <c r="D42" s="19">
        <v>115538</v>
      </c>
      <c r="E42" s="43" t="s">
        <v>558</v>
      </c>
      <c r="F42" s="325"/>
    </row>
    <row r="43" spans="1:6" ht="14.25" customHeight="1">
      <c r="A43" s="3" t="s">
        <v>188</v>
      </c>
      <c r="B43" s="19">
        <v>29537</v>
      </c>
      <c r="C43" s="19">
        <v>2814</v>
      </c>
      <c r="D43" s="19">
        <v>32351</v>
      </c>
      <c r="E43" s="43" t="s">
        <v>558</v>
      </c>
      <c r="F43" s="325"/>
    </row>
    <row r="44" spans="1:6" ht="14.25" customHeight="1">
      <c r="A44" s="3" t="s">
        <v>170</v>
      </c>
      <c r="B44" s="19">
        <v>718644</v>
      </c>
      <c r="C44" s="387"/>
      <c r="D44" s="19">
        <v>718644</v>
      </c>
      <c r="E44" s="43" t="s">
        <v>558</v>
      </c>
      <c r="F44" s="325"/>
    </row>
    <row r="45" spans="1:6" ht="14.25" customHeight="1">
      <c r="A45" s="3" t="s">
        <v>171</v>
      </c>
      <c r="B45" s="19">
        <v>515728</v>
      </c>
      <c r="C45" s="387"/>
      <c r="D45" s="19">
        <v>515728</v>
      </c>
      <c r="E45" s="43" t="s">
        <v>558</v>
      </c>
      <c r="F45" s="325"/>
    </row>
    <row r="46" spans="1:6" ht="14.25" customHeight="1">
      <c r="A46" s="3" t="s">
        <v>172</v>
      </c>
      <c r="B46" s="19">
        <v>38915</v>
      </c>
      <c r="C46" s="387">
        <v>721</v>
      </c>
      <c r="D46" s="19">
        <v>39636</v>
      </c>
      <c r="E46" s="43" t="s">
        <v>558</v>
      </c>
    </row>
    <row r="47" spans="1:6" ht="14.25" customHeight="1">
      <c r="A47" s="3"/>
      <c r="B47" s="146"/>
      <c r="C47" s="146"/>
      <c r="D47" s="146"/>
      <c r="E47" s="146"/>
    </row>
    <row r="48" spans="1:6" ht="14.25" customHeight="1">
      <c r="A48" s="76" t="s">
        <v>562</v>
      </c>
      <c r="B48" s="147"/>
      <c r="C48" s="147"/>
      <c r="D48" s="147"/>
      <c r="E48" s="138"/>
    </row>
    <row r="49" spans="1:5" ht="14.25" customHeight="1">
      <c r="A49" s="502" t="s">
        <v>564</v>
      </c>
    </row>
    <row r="50" spans="1:5" ht="14.25" customHeight="1">
      <c r="A50" s="48" t="s">
        <v>11</v>
      </c>
      <c r="B50" s="20">
        <f>MEDIAN(B4:B46,'Library Visits A-L'!B4:B50)</f>
        <v>171245</v>
      </c>
      <c r="C50" s="20">
        <f>MEDIAN(C4:C46,'Library Visits A-L'!C4:C50)</f>
        <v>2334</v>
      </c>
      <c r="D50" s="20">
        <f>MEDIAN(D4:D46,'Library Visits A-L'!D4:D50)</f>
        <v>171245</v>
      </c>
    </row>
    <row r="51" spans="1:5" ht="14.25" customHeight="1">
      <c r="A51" s="48" t="s">
        <v>10</v>
      </c>
      <c r="B51" s="20">
        <f>AVERAGE(B4:B46,'Library Visits A-L'!B4:B50)</f>
        <v>288760.65168539324</v>
      </c>
      <c r="C51" s="20">
        <f>AVERAGE(C4:C46,'Library Visits A-L'!C4:C50)</f>
        <v>3921.4705882352941</v>
      </c>
      <c r="D51" s="20">
        <f>AVERAGE(D4:D46,'Library Visits A-L'!D4:D50)</f>
        <v>289509.69662921346</v>
      </c>
    </row>
    <row r="52" spans="1:5" ht="14.25" customHeight="1">
      <c r="A52" s="48" t="s">
        <v>237</v>
      </c>
      <c r="B52" s="20">
        <f>SUM(B4:B46,'Library Visits A-L'!B4:B50)</f>
        <v>25699698</v>
      </c>
      <c r="C52" s="20">
        <f>SUM(C4:C46,'Library Visits A-L'!C4:C50)</f>
        <v>66665</v>
      </c>
      <c r="D52" s="20">
        <f>SUM(D4:D46,'Library Visits A-L'!D4:D50)</f>
        <v>25766363</v>
      </c>
      <c r="E52" s="131"/>
    </row>
  </sheetData>
  <sortState xmlns:xlrd2="http://schemas.microsoft.com/office/spreadsheetml/2017/richdata2" ref="A35:A36">
    <sortCondition descending="1" ref="A35"/>
  </sortState>
  <phoneticPr fontId="40" type="noConversion"/>
  <pageMargins left="0.55118110236220474"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0">
    <outlinePr showOutlineSymbols="0"/>
  </sheetPr>
  <dimension ref="A1:Z357"/>
  <sheetViews>
    <sheetView showOutlineSymbols="0" zoomScaleNormal="100" workbookViewId="0">
      <pane ySplit="3" topLeftCell="A4" activePane="bottomLeft" state="frozen"/>
      <selection activeCell="J2" sqref="J2"/>
      <selection pane="bottomLeft" activeCell="G2" sqref="G2"/>
    </sheetView>
  </sheetViews>
  <sheetFormatPr defaultColWidth="9.140625" defaultRowHeight="14.25" customHeight="1" outlineLevelRow="2"/>
  <cols>
    <col min="1" max="1" width="15.28515625" customWidth="1"/>
    <col min="2" max="2" width="21.85546875" style="73" customWidth="1"/>
    <col min="3" max="3" width="22.5703125" style="84" customWidth="1"/>
    <col min="4" max="4" width="21.7109375" style="39" customWidth="1"/>
    <col min="5" max="5" width="1.42578125" style="39" bestFit="1" customWidth="1"/>
    <col min="6" max="6" width="7" style="39" bestFit="1" customWidth="1"/>
    <col min="7" max="7" width="9.7109375" style="39" customWidth="1"/>
    <col min="8" max="8" width="27.140625" style="507" customWidth="1"/>
    <col min="9" max="9" width="6.42578125" style="507" bestFit="1" customWidth="1"/>
    <col min="10" max="10" width="7.28515625" style="507" bestFit="1" customWidth="1"/>
    <col min="11" max="11" width="27.140625" style="507" customWidth="1"/>
    <col min="12" max="12" width="7.140625" style="507" bestFit="1" customWidth="1"/>
    <col min="13" max="13" width="7.28515625" style="507" bestFit="1" customWidth="1"/>
    <col min="14" max="14" width="27" style="507" customWidth="1"/>
    <col min="15" max="15" width="7.140625" style="507" bestFit="1" customWidth="1"/>
    <col min="16" max="16" width="7.28515625" style="507" bestFit="1" customWidth="1"/>
    <col min="17" max="17" width="29.5703125" style="507" bestFit="1" customWidth="1"/>
    <col min="18" max="18" width="7.140625" style="507" bestFit="1" customWidth="1"/>
    <col min="19" max="19" width="8.5703125" style="507" bestFit="1" customWidth="1"/>
    <col min="20" max="20" width="3.5703125" style="507" customWidth="1"/>
    <col min="21" max="21" width="22.85546875" style="507" bestFit="1" customWidth="1"/>
    <col min="22" max="22" width="9.140625" style="541" bestFit="1" customWidth="1"/>
    <col min="23" max="23" width="7.28515625" style="541" bestFit="1" customWidth="1"/>
    <col min="24" max="24" width="31.42578125" bestFit="1" customWidth="1"/>
    <col min="25" max="25" width="21.140625" bestFit="1" customWidth="1"/>
  </cols>
  <sheetData>
    <row r="1" spans="1:25" ht="16.5" customHeight="1">
      <c r="A1" s="10" t="s">
        <v>567</v>
      </c>
      <c r="B1" s="260"/>
      <c r="D1" s="495"/>
      <c r="E1" s="495"/>
      <c r="F1" s="495"/>
      <c r="G1" s="495"/>
      <c r="H1" s="540"/>
      <c r="I1" s="540"/>
    </row>
    <row r="2" spans="1:25" ht="14.25" customHeight="1">
      <c r="A2" s="10"/>
      <c r="B2" s="260"/>
      <c r="D2" s="495"/>
      <c r="E2" s="495"/>
      <c r="F2" s="495"/>
      <c r="G2" s="495"/>
      <c r="H2" s="540"/>
      <c r="I2" s="540"/>
    </row>
    <row r="3" spans="1:25" ht="29.45" customHeight="1">
      <c r="A3" s="63"/>
      <c r="B3" s="315" t="s">
        <v>568</v>
      </c>
      <c r="C3" s="316" t="s">
        <v>569</v>
      </c>
      <c r="D3" s="496" t="s">
        <v>570</v>
      </c>
      <c r="E3" s="496"/>
      <c r="F3" s="496"/>
      <c r="G3" s="496"/>
      <c r="H3" s="547"/>
      <c r="I3" s="548"/>
      <c r="J3" s="549"/>
      <c r="K3" s="549"/>
      <c r="L3" s="549"/>
      <c r="M3" s="549"/>
      <c r="N3" s="549"/>
      <c r="O3" s="549"/>
      <c r="P3" s="549"/>
      <c r="Q3" s="549"/>
      <c r="R3" s="549"/>
      <c r="S3" s="549"/>
      <c r="T3" s="549"/>
      <c r="U3" s="547"/>
      <c r="V3" s="548"/>
      <c r="W3" s="549"/>
      <c r="X3" s="3"/>
      <c r="Y3" s="3"/>
    </row>
    <row r="4" spans="1:25" ht="14.25" customHeight="1" outlineLevel="1">
      <c r="A4" s="522" t="s">
        <v>313</v>
      </c>
      <c r="B4" s="523">
        <v>27</v>
      </c>
      <c r="C4" s="524">
        <v>26600</v>
      </c>
      <c r="D4" s="524">
        <v>23352</v>
      </c>
      <c r="E4" s="524"/>
      <c r="F4" s="12"/>
      <c r="G4" s="12"/>
      <c r="H4" s="550"/>
      <c r="I4" s="548"/>
      <c r="J4" s="549"/>
      <c r="K4" s="549"/>
      <c r="L4" s="549"/>
      <c r="M4" s="549"/>
      <c r="N4" s="549"/>
      <c r="O4" s="549"/>
      <c r="P4" s="549"/>
      <c r="Q4" s="549"/>
      <c r="R4" s="549"/>
      <c r="S4" s="549"/>
      <c r="T4" s="549"/>
      <c r="U4" s="550"/>
      <c r="V4" s="548"/>
      <c r="W4" s="549"/>
      <c r="X4" s="387"/>
      <c r="Y4" s="387"/>
    </row>
    <row r="5" spans="1:25" ht="14.25" customHeight="1" outlineLevel="2">
      <c r="A5" s="522" t="s">
        <v>185</v>
      </c>
      <c r="B5" s="523">
        <v>15</v>
      </c>
      <c r="C5" s="524">
        <v>8552</v>
      </c>
      <c r="D5" s="524">
        <v>13824</v>
      </c>
      <c r="E5" s="523" t="s">
        <v>571</v>
      </c>
      <c r="F5" s="12"/>
      <c r="G5" s="12"/>
      <c r="H5" s="551"/>
      <c r="I5" s="548"/>
      <c r="J5" s="549"/>
      <c r="K5" s="551"/>
      <c r="L5" s="548"/>
      <c r="M5" s="549"/>
      <c r="N5" s="551"/>
      <c r="O5" s="548"/>
      <c r="P5" s="549"/>
      <c r="Q5" s="551"/>
      <c r="R5" s="548"/>
      <c r="S5" s="549"/>
      <c r="T5" s="549"/>
      <c r="U5" s="552"/>
      <c r="V5" s="548"/>
      <c r="W5" s="549"/>
      <c r="X5" s="387"/>
      <c r="Y5" s="387"/>
    </row>
    <row r="6" spans="1:25" ht="14.25" customHeight="1" outlineLevel="2">
      <c r="A6" s="522" t="s">
        <v>28</v>
      </c>
      <c r="B6" s="523">
        <v>3</v>
      </c>
      <c r="C6" s="523"/>
      <c r="D6" s="524"/>
      <c r="E6" s="523"/>
      <c r="F6" s="12"/>
      <c r="G6" s="12"/>
      <c r="H6" s="553"/>
      <c r="I6" s="548"/>
      <c r="J6" s="549"/>
      <c r="K6" s="550"/>
      <c r="L6" s="548"/>
      <c r="M6" s="549"/>
      <c r="N6" s="550"/>
      <c r="O6" s="548"/>
      <c r="P6" s="549"/>
      <c r="Q6" s="553"/>
      <c r="R6" s="548"/>
      <c r="S6" s="549"/>
      <c r="T6" s="549"/>
      <c r="U6" s="553"/>
      <c r="V6" s="548"/>
      <c r="W6" s="549"/>
      <c r="X6" s="387"/>
      <c r="Y6" s="387"/>
    </row>
    <row r="7" spans="1:25" ht="14.25" customHeight="1" outlineLevel="2">
      <c r="A7" s="522" t="s">
        <v>29</v>
      </c>
      <c r="B7" s="523">
        <v>14</v>
      </c>
      <c r="C7" s="524">
        <v>12503</v>
      </c>
      <c r="D7" s="524">
        <v>18130</v>
      </c>
      <c r="E7" s="524"/>
      <c r="F7" s="12"/>
      <c r="G7" s="12"/>
      <c r="H7" s="550"/>
      <c r="I7" s="548"/>
      <c r="J7" s="549"/>
      <c r="K7" s="551"/>
      <c r="L7" s="548"/>
      <c r="M7" s="549"/>
      <c r="N7" s="551"/>
      <c r="O7" s="548"/>
      <c r="P7" s="549"/>
      <c r="Q7" s="553"/>
      <c r="R7" s="548"/>
      <c r="S7" s="549"/>
      <c r="T7" s="549"/>
      <c r="U7" s="553"/>
      <c r="V7" s="548"/>
      <c r="W7" s="549"/>
      <c r="X7" s="387"/>
      <c r="Y7" s="387"/>
    </row>
    <row r="8" spans="1:25" ht="14.25" customHeight="1" outlineLevel="2">
      <c r="A8" s="522" t="s">
        <v>31</v>
      </c>
      <c r="B8" s="523">
        <v>55</v>
      </c>
      <c r="C8" s="524">
        <v>50430</v>
      </c>
      <c r="D8" s="524"/>
      <c r="E8" s="522"/>
      <c r="F8" s="12"/>
      <c r="G8" s="12"/>
      <c r="H8" s="551"/>
      <c r="I8" s="548"/>
      <c r="J8" s="549"/>
      <c r="K8" s="553"/>
      <c r="L8" s="548"/>
      <c r="M8" s="549"/>
      <c r="N8" s="553"/>
      <c r="O8" s="548"/>
      <c r="P8" s="549"/>
      <c r="Q8" s="553"/>
      <c r="R8" s="548"/>
      <c r="S8" s="549"/>
      <c r="T8" s="549"/>
      <c r="U8" s="553"/>
      <c r="V8" s="548"/>
      <c r="W8" s="549"/>
      <c r="X8" s="387"/>
      <c r="Y8" s="387"/>
    </row>
    <row r="9" spans="1:25" ht="14.25" customHeight="1" outlineLevel="2">
      <c r="A9" s="522" t="s">
        <v>32</v>
      </c>
      <c r="B9" s="523">
        <v>35</v>
      </c>
      <c r="C9" s="524">
        <v>11134</v>
      </c>
      <c r="D9" s="524">
        <v>51452</v>
      </c>
      <c r="E9" s="524" t="s">
        <v>571</v>
      </c>
      <c r="F9" s="12"/>
      <c r="G9" s="12"/>
      <c r="H9" s="553"/>
      <c r="I9" s="548"/>
      <c r="J9" s="549"/>
      <c r="K9" s="553"/>
      <c r="L9" s="548"/>
      <c r="M9" s="549"/>
      <c r="N9" s="550"/>
      <c r="O9" s="548"/>
      <c r="P9" s="549"/>
      <c r="Q9" s="550"/>
      <c r="R9" s="548"/>
      <c r="S9" s="549"/>
      <c r="T9" s="549"/>
      <c r="U9" s="553"/>
      <c r="V9" s="548"/>
      <c r="W9" s="549"/>
      <c r="X9" s="387"/>
      <c r="Y9" s="387"/>
    </row>
    <row r="10" spans="1:25" ht="14.25" customHeight="1" outlineLevel="2">
      <c r="A10" s="522" t="s">
        <v>36</v>
      </c>
      <c r="B10" s="523">
        <v>18</v>
      </c>
      <c r="C10" s="524">
        <v>1928</v>
      </c>
      <c r="D10" s="524">
        <v>1495</v>
      </c>
      <c r="E10" s="524" t="s">
        <v>571</v>
      </c>
      <c r="F10" s="12"/>
      <c r="G10" s="12"/>
      <c r="H10" s="553"/>
      <c r="I10" s="548"/>
      <c r="J10" s="549"/>
      <c r="K10" s="550"/>
      <c r="L10" s="548"/>
      <c r="M10" s="549"/>
      <c r="N10" s="551"/>
      <c r="O10" s="548"/>
      <c r="P10" s="549"/>
      <c r="Q10" s="551"/>
      <c r="R10" s="548"/>
      <c r="S10" s="549"/>
      <c r="T10" s="549"/>
      <c r="U10" s="553"/>
      <c r="V10" s="548"/>
      <c r="W10" s="549"/>
      <c r="X10" s="387"/>
      <c r="Y10" s="387"/>
    </row>
    <row r="11" spans="1:25" ht="14.25" customHeight="1" outlineLevel="2">
      <c r="A11" s="522" t="s">
        <v>209</v>
      </c>
      <c r="B11" s="523">
        <v>24</v>
      </c>
      <c r="C11" s="524">
        <v>6814</v>
      </c>
      <c r="D11" s="524">
        <v>7731</v>
      </c>
      <c r="E11" s="524" t="s">
        <v>571</v>
      </c>
      <c r="F11" s="12"/>
      <c r="G11" s="12"/>
      <c r="H11" s="551"/>
      <c r="I11" s="548"/>
      <c r="J11" s="549"/>
      <c r="K11" s="551"/>
      <c r="L11" s="548"/>
      <c r="M11" s="549"/>
      <c r="N11" s="553"/>
      <c r="O11" s="548"/>
      <c r="P11" s="549"/>
      <c r="Q11" s="553"/>
      <c r="R11" s="548"/>
      <c r="S11" s="549"/>
      <c r="T11" s="549"/>
      <c r="U11" s="553"/>
      <c r="V11" s="548"/>
      <c r="W11" s="549"/>
      <c r="X11" s="387"/>
      <c r="Y11" s="387"/>
    </row>
    <row r="12" spans="1:25" ht="14.25" customHeight="1" outlineLevel="2">
      <c r="A12" s="522" t="s">
        <v>37</v>
      </c>
      <c r="B12" s="523">
        <v>124</v>
      </c>
      <c r="C12" s="524">
        <v>71099</v>
      </c>
      <c r="D12" s="524">
        <v>187974</v>
      </c>
      <c r="E12" s="524" t="s">
        <v>571</v>
      </c>
      <c r="F12" s="539"/>
      <c r="G12" s="539"/>
      <c r="H12" s="550"/>
      <c r="I12" s="548"/>
      <c r="J12" s="549"/>
      <c r="K12" s="553"/>
      <c r="L12" s="548"/>
      <c r="M12" s="549"/>
      <c r="N12" s="553"/>
      <c r="O12" s="548"/>
      <c r="P12" s="549"/>
      <c r="Q12" s="553"/>
      <c r="R12" s="548"/>
      <c r="S12" s="549"/>
      <c r="T12" s="549"/>
      <c r="U12" s="552"/>
      <c r="V12" s="548"/>
      <c r="W12" s="549"/>
      <c r="X12" s="387"/>
      <c r="Y12" s="387"/>
    </row>
    <row r="13" spans="1:25" ht="14.25" customHeight="1" outlineLevel="2">
      <c r="A13" s="522" t="s">
        <v>41</v>
      </c>
      <c r="B13" s="523">
        <v>34</v>
      </c>
      <c r="C13" s="524">
        <v>26056</v>
      </c>
      <c r="D13" s="524">
        <v>34540</v>
      </c>
      <c r="E13" s="524" t="s">
        <v>571</v>
      </c>
      <c r="F13" s="12"/>
      <c r="G13" s="12"/>
      <c r="H13" s="551"/>
      <c r="I13" s="548"/>
      <c r="J13" s="549"/>
      <c r="K13" s="553"/>
      <c r="L13" s="548"/>
      <c r="M13" s="549"/>
      <c r="N13" s="553"/>
      <c r="O13" s="548"/>
      <c r="P13" s="549"/>
      <c r="Q13" s="553"/>
      <c r="R13" s="548"/>
      <c r="S13" s="549"/>
      <c r="T13" s="549"/>
      <c r="U13" s="553"/>
      <c r="V13" s="548"/>
      <c r="W13" s="549"/>
      <c r="X13" s="387"/>
      <c r="Y13" s="387"/>
    </row>
    <row r="14" spans="1:25" ht="14.25" customHeight="1" outlineLevel="2">
      <c r="A14" s="522" t="s">
        <v>43</v>
      </c>
      <c r="B14" s="523">
        <v>3</v>
      </c>
      <c r="C14" s="523">
        <v>485</v>
      </c>
      <c r="D14" s="524">
        <v>153</v>
      </c>
      <c r="E14" s="523" t="s">
        <v>571</v>
      </c>
      <c r="F14" s="12"/>
      <c r="G14" s="12"/>
      <c r="H14" s="553"/>
      <c r="I14" s="548"/>
      <c r="J14" s="549"/>
      <c r="K14" s="550"/>
      <c r="L14" s="548"/>
      <c r="M14" s="549"/>
      <c r="N14" s="553"/>
      <c r="O14" s="548"/>
      <c r="P14" s="549"/>
      <c r="Q14" s="550"/>
      <c r="R14" s="548"/>
      <c r="S14" s="549"/>
      <c r="T14" s="549"/>
      <c r="U14" s="553"/>
      <c r="V14" s="548"/>
      <c r="W14" s="549"/>
      <c r="X14" s="387"/>
      <c r="Y14" s="387"/>
    </row>
    <row r="15" spans="1:25" ht="14.25" customHeight="1" outlineLevel="2">
      <c r="A15" s="522" t="s">
        <v>47</v>
      </c>
      <c r="B15" s="523">
        <v>26</v>
      </c>
      <c r="C15" s="524">
        <v>5934</v>
      </c>
      <c r="D15" s="524">
        <v>1621</v>
      </c>
      <c r="E15" s="524"/>
      <c r="F15" s="12"/>
      <c r="G15" s="12"/>
      <c r="H15" s="553"/>
      <c r="I15" s="548"/>
      <c r="J15" s="549"/>
      <c r="K15" s="550"/>
      <c r="L15" s="548"/>
      <c r="M15" s="549"/>
      <c r="N15" s="553"/>
      <c r="O15" s="548"/>
      <c r="P15" s="549"/>
      <c r="Q15" s="551"/>
      <c r="R15" s="548"/>
      <c r="S15" s="549"/>
      <c r="T15" s="549"/>
      <c r="U15" s="553"/>
      <c r="V15" s="548"/>
      <c r="W15" s="549"/>
      <c r="X15" s="387"/>
      <c r="Y15" s="387"/>
    </row>
    <row r="16" spans="1:25" ht="14.25" customHeight="1" outlineLevel="2">
      <c r="A16" s="522" t="s">
        <v>49</v>
      </c>
      <c r="B16" s="523">
        <v>30</v>
      </c>
      <c r="C16" s="524">
        <v>13342</v>
      </c>
      <c r="D16" s="524">
        <v>44530</v>
      </c>
      <c r="E16" s="524" t="s">
        <v>571</v>
      </c>
      <c r="F16" s="12"/>
      <c r="G16" s="12"/>
      <c r="H16" s="553"/>
      <c r="I16" s="548"/>
      <c r="J16" s="549"/>
      <c r="K16" s="551"/>
      <c r="L16" s="548"/>
      <c r="M16" s="549"/>
      <c r="N16" s="553"/>
      <c r="O16" s="548"/>
      <c r="P16" s="549"/>
      <c r="Q16" s="550"/>
      <c r="R16" s="548"/>
      <c r="S16" s="549"/>
      <c r="T16" s="549"/>
      <c r="U16" s="553"/>
      <c r="V16" s="548"/>
      <c r="W16" s="549"/>
      <c r="X16" s="387"/>
      <c r="Y16" s="387"/>
    </row>
    <row r="17" spans="1:25" ht="14.25" customHeight="1" outlineLevel="2">
      <c r="A17" s="522" t="s">
        <v>52</v>
      </c>
      <c r="B17" s="523">
        <v>45</v>
      </c>
      <c r="C17" s="524">
        <v>15425</v>
      </c>
      <c r="D17" s="524">
        <v>35018</v>
      </c>
      <c r="E17" s="523" t="s">
        <v>571</v>
      </c>
      <c r="F17" s="12"/>
      <c r="G17" s="12"/>
      <c r="H17" s="553"/>
      <c r="I17" s="548"/>
      <c r="J17" s="549"/>
      <c r="K17" s="553"/>
      <c r="L17" s="548"/>
      <c r="M17" s="549"/>
      <c r="N17" s="553"/>
      <c r="O17" s="548"/>
      <c r="P17" s="549"/>
      <c r="Q17" s="551"/>
      <c r="R17" s="548"/>
      <c r="S17" s="549"/>
      <c r="T17" s="549"/>
      <c r="U17" s="553"/>
      <c r="V17" s="548"/>
      <c r="W17" s="549"/>
      <c r="X17" s="387"/>
      <c r="Y17" s="387"/>
    </row>
    <row r="18" spans="1:25" ht="14.25" customHeight="1" outlineLevel="2">
      <c r="A18" s="522" t="s">
        <v>54</v>
      </c>
      <c r="B18" s="523">
        <v>71</v>
      </c>
      <c r="C18" s="524">
        <v>64383</v>
      </c>
      <c r="D18" s="524">
        <v>66507</v>
      </c>
      <c r="E18" s="524" t="s">
        <v>571</v>
      </c>
      <c r="F18" s="12"/>
      <c r="G18" s="12"/>
      <c r="H18" s="551"/>
      <c r="I18" s="548"/>
      <c r="J18" s="549"/>
      <c r="K18" s="553"/>
      <c r="L18" s="548"/>
      <c r="M18" s="549"/>
      <c r="N18" s="553"/>
      <c r="O18" s="548"/>
      <c r="P18" s="549"/>
      <c r="Q18" s="550"/>
      <c r="R18" s="548"/>
      <c r="S18" s="549"/>
      <c r="T18" s="549"/>
      <c r="U18" s="553"/>
      <c r="V18" s="548"/>
      <c r="W18" s="549"/>
      <c r="X18" s="387"/>
      <c r="Y18" s="387"/>
    </row>
    <row r="19" spans="1:25" ht="14.25" customHeight="1" outlineLevel="2">
      <c r="A19" s="522" t="s">
        <v>56</v>
      </c>
      <c r="B19" s="523">
        <v>50</v>
      </c>
      <c r="C19" s="524">
        <v>37207</v>
      </c>
      <c r="D19" s="524">
        <v>279760</v>
      </c>
      <c r="E19" s="524"/>
      <c r="F19" s="12"/>
      <c r="G19" s="12"/>
      <c r="H19" s="553"/>
      <c r="I19" s="548"/>
      <c r="J19" s="549"/>
      <c r="K19" s="553"/>
      <c r="L19" s="548"/>
      <c r="M19" s="549"/>
      <c r="N19" s="553"/>
      <c r="O19" s="548"/>
      <c r="P19" s="549"/>
      <c r="Q19" s="551"/>
      <c r="R19" s="548"/>
      <c r="S19" s="549"/>
      <c r="T19" s="549"/>
      <c r="U19" s="553"/>
      <c r="V19" s="548"/>
      <c r="W19" s="549"/>
      <c r="X19" s="387"/>
      <c r="Y19" s="387"/>
    </row>
    <row r="20" spans="1:25" ht="14.25" customHeight="1" outlineLevel="2">
      <c r="A20" s="522" t="s">
        <v>57</v>
      </c>
      <c r="B20" s="523">
        <v>134</v>
      </c>
      <c r="C20" s="524">
        <v>102640</v>
      </c>
      <c r="D20" s="524">
        <v>201242</v>
      </c>
      <c r="E20" s="524"/>
      <c r="F20" s="12"/>
      <c r="G20" s="12"/>
      <c r="H20" s="553"/>
      <c r="I20" s="548"/>
      <c r="J20" s="549"/>
      <c r="K20" s="553"/>
      <c r="L20" s="548"/>
      <c r="M20" s="549"/>
      <c r="N20" s="553"/>
      <c r="O20" s="548"/>
      <c r="P20" s="549"/>
      <c r="Q20" s="553"/>
      <c r="R20" s="548"/>
      <c r="S20" s="549"/>
      <c r="T20" s="549"/>
      <c r="U20" s="553"/>
      <c r="V20" s="548"/>
      <c r="W20" s="549"/>
      <c r="X20" s="387"/>
      <c r="Y20" s="387"/>
    </row>
    <row r="21" spans="1:25" ht="14.25" customHeight="1" outlineLevel="2">
      <c r="A21" s="522" t="s">
        <v>59</v>
      </c>
      <c r="B21" s="523">
        <v>100</v>
      </c>
      <c r="C21" s="524">
        <v>87726</v>
      </c>
      <c r="D21" s="524">
        <v>40702</v>
      </c>
      <c r="E21" s="524" t="s">
        <v>571</v>
      </c>
      <c r="F21" s="12"/>
      <c r="G21" s="12"/>
      <c r="H21" s="553"/>
      <c r="I21" s="548"/>
      <c r="J21" s="549"/>
      <c r="K21" s="550"/>
      <c r="L21" s="548"/>
      <c r="M21" s="549"/>
      <c r="N21" s="553"/>
      <c r="O21" s="548"/>
      <c r="P21" s="549"/>
      <c r="Q21" s="550"/>
      <c r="R21" s="548"/>
      <c r="S21" s="549"/>
      <c r="T21" s="549"/>
      <c r="U21" s="553"/>
      <c r="V21" s="548"/>
      <c r="W21" s="549"/>
      <c r="X21" s="387"/>
      <c r="Y21" s="387"/>
    </row>
    <row r="22" spans="1:25" ht="14.25" customHeight="1" outlineLevel="2">
      <c r="A22" s="522" t="s">
        <v>316</v>
      </c>
      <c r="B22" s="523">
        <v>8</v>
      </c>
      <c r="C22" s="524">
        <v>2677</v>
      </c>
      <c r="D22" s="524">
        <v>16060</v>
      </c>
      <c r="E22" s="524" t="s">
        <v>571</v>
      </c>
      <c r="F22" s="12"/>
      <c r="G22" s="12"/>
      <c r="H22" s="550"/>
      <c r="I22" s="548"/>
      <c r="J22" s="549"/>
      <c r="K22" s="551"/>
      <c r="L22" s="548"/>
      <c r="M22" s="549"/>
      <c r="N22" s="553"/>
      <c r="O22" s="548"/>
      <c r="P22" s="549"/>
      <c r="Q22" s="551"/>
      <c r="R22" s="548"/>
      <c r="S22" s="549"/>
      <c r="T22" s="549"/>
      <c r="U22" s="550"/>
      <c r="V22" s="548"/>
      <c r="W22" s="549"/>
      <c r="X22" s="387"/>
      <c r="Y22" s="387"/>
    </row>
    <row r="23" spans="1:25" ht="14.25" customHeight="1" outlineLevel="2">
      <c r="A23" s="522" t="s">
        <v>317</v>
      </c>
      <c r="B23" s="523">
        <v>84</v>
      </c>
      <c r="C23" s="524">
        <v>28222</v>
      </c>
      <c r="D23" s="524">
        <v>29383</v>
      </c>
      <c r="E23" s="524"/>
      <c r="F23" s="12"/>
      <c r="G23" s="12"/>
      <c r="H23" s="551"/>
      <c r="I23" s="548"/>
      <c r="J23" s="549"/>
      <c r="K23" s="550"/>
      <c r="L23" s="548"/>
      <c r="M23" s="549"/>
      <c r="N23" s="550"/>
      <c r="O23" s="548"/>
      <c r="P23" s="549"/>
      <c r="Q23" s="553"/>
      <c r="R23" s="548"/>
      <c r="S23" s="549"/>
      <c r="T23" s="549"/>
      <c r="U23" s="552"/>
      <c r="V23" s="548"/>
      <c r="W23" s="549"/>
      <c r="X23" s="387"/>
      <c r="Y23" s="387"/>
    </row>
    <row r="24" spans="1:25" ht="14.25" customHeight="1" outlineLevel="2">
      <c r="A24" s="522" t="s">
        <v>217</v>
      </c>
      <c r="B24" s="523">
        <v>39</v>
      </c>
      <c r="C24" s="524">
        <v>15594</v>
      </c>
      <c r="D24" s="524">
        <v>14674</v>
      </c>
      <c r="E24" s="524" t="s">
        <v>571</v>
      </c>
      <c r="F24" s="12"/>
      <c r="G24" s="12"/>
      <c r="H24" s="553"/>
      <c r="I24" s="548"/>
      <c r="J24" s="549"/>
      <c r="K24" s="551"/>
      <c r="L24" s="548"/>
      <c r="M24" s="549"/>
      <c r="N24" s="551"/>
      <c r="O24" s="548"/>
      <c r="P24" s="549"/>
      <c r="Q24" s="553"/>
      <c r="R24" s="548"/>
      <c r="S24" s="549"/>
      <c r="T24" s="549"/>
      <c r="U24" s="553"/>
      <c r="V24" s="548"/>
      <c r="W24" s="549"/>
      <c r="X24" s="387"/>
      <c r="Y24" s="387"/>
    </row>
    <row r="25" spans="1:25" ht="14.25" customHeight="1" outlineLevel="2">
      <c r="A25" s="522" t="s">
        <v>60</v>
      </c>
      <c r="B25" s="523">
        <v>20</v>
      </c>
      <c r="C25" s="524">
        <v>15873</v>
      </c>
      <c r="D25" s="524">
        <v>10498</v>
      </c>
      <c r="E25" s="524" t="s">
        <v>571</v>
      </c>
      <c r="F25" s="12"/>
      <c r="G25" s="12"/>
      <c r="H25" s="553"/>
      <c r="I25" s="548"/>
      <c r="J25" s="549"/>
      <c r="K25" s="553"/>
      <c r="L25" s="548"/>
      <c r="M25" s="549"/>
      <c r="N25" s="553"/>
      <c r="O25" s="548"/>
      <c r="P25" s="549"/>
      <c r="Q25" s="553"/>
      <c r="R25" s="548"/>
      <c r="S25" s="549"/>
      <c r="T25" s="549"/>
      <c r="U25" s="553"/>
      <c r="V25" s="548"/>
      <c r="W25" s="549"/>
      <c r="X25" s="387"/>
      <c r="Y25" s="387"/>
    </row>
    <row r="26" spans="1:25" ht="14.25" customHeight="1" outlineLevel="2">
      <c r="A26" s="522" t="s">
        <v>319</v>
      </c>
      <c r="B26" s="523">
        <v>50</v>
      </c>
      <c r="C26" s="524">
        <v>31174</v>
      </c>
      <c r="D26" s="524">
        <v>32320</v>
      </c>
      <c r="E26" s="524" t="s">
        <v>571</v>
      </c>
      <c r="F26" s="12"/>
      <c r="G26" s="12"/>
      <c r="H26" s="553"/>
      <c r="I26" s="548"/>
      <c r="J26" s="549"/>
      <c r="K26" s="550"/>
      <c r="L26" s="548"/>
      <c r="M26" s="549"/>
      <c r="N26" s="553"/>
      <c r="O26" s="548"/>
      <c r="P26" s="549"/>
      <c r="Q26" s="553"/>
      <c r="R26" s="548"/>
      <c r="S26" s="549"/>
      <c r="T26" s="549"/>
      <c r="U26" s="553"/>
      <c r="V26" s="548"/>
      <c r="W26" s="549"/>
      <c r="X26" s="387"/>
      <c r="Y26" s="387"/>
    </row>
    <row r="27" spans="1:25" ht="14.25" customHeight="1" outlineLevel="2">
      <c r="A27" s="522" t="s">
        <v>63</v>
      </c>
      <c r="B27" s="523">
        <v>10</v>
      </c>
      <c r="C27" s="524">
        <v>1715</v>
      </c>
      <c r="D27" s="524">
        <v>142</v>
      </c>
      <c r="E27" s="523" t="s">
        <v>571</v>
      </c>
      <c r="F27" s="12"/>
      <c r="G27" s="12"/>
      <c r="H27" s="553"/>
      <c r="I27" s="548"/>
      <c r="J27" s="549"/>
      <c r="K27" s="551"/>
      <c r="L27" s="548"/>
      <c r="M27" s="549"/>
      <c r="N27" s="550"/>
      <c r="O27" s="548"/>
      <c r="P27" s="549"/>
      <c r="Q27" s="553"/>
      <c r="R27" s="548"/>
      <c r="S27" s="549"/>
      <c r="T27" s="549"/>
      <c r="U27" s="553"/>
      <c r="V27" s="548"/>
      <c r="W27" s="549"/>
      <c r="X27" s="387"/>
      <c r="Y27" s="387"/>
    </row>
    <row r="28" spans="1:25" ht="14.25" customHeight="1" outlineLevel="2">
      <c r="A28" s="522" t="s">
        <v>65</v>
      </c>
      <c r="B28" s="523">
        <v>26</v>
      </c>
      <c r="C28" s="524">
        <v>26540</v>
      </c>
      <c r="D28" s="524">
        <v>14524</v>
      </c>
      <c r="E28" s="524" t="s">
        <v>571</v>
      </c>
      <c r="F28" s="12"/>
      <c r="G28" s="12"/>
      <c r="H28" s="553"/>
      <c r="I28" s="548"/>
      <c r="J28" s="549"/>
      <c r="K28" s="551"/>
      <c r="L28" s="548"/>
      <c r="M28" s="549"/>
      <c r="N28" s="551"/>
      <c r="O28" s="548"/>
      <c r="P28" s="549"/>
      <c r="Q28" s="553"/>
      <c r="R28" s="548"/>
      <c r="S28" s="549"/>
      <c r="T28" s="549"/>
      <c r="U28" s="553"/>
      <c r="V28" s="548"/>
      <c r="W28" s="549"/>
      <c r="X28" s="387"/>
      <c r="Y28" s="387"/>
    </row>
    <row r="29" spans="1:25" ht="14.25" customHeight="1" outlineLevel="2">
      <c r="A29" s="522" t="s">
        <v>70</v>
      </c>
      <c r="B29" s="523">
        <v>95</v>
      </c>
      <c r="C29" s="524">
        <v>102722</v>
      </c>
      <c r="D29" s="524">
        <v>261923</v>
      </c>
      <c r="E29" s="524"/>
      <c r="F29" s="12"/>
      <c r="G29" s="12"/>
      <c r="H29" s="550"/>
      <c r="I29" s="548"/>
      <c r="J29" s="549"/>
      <c r="K29" s="551"/>
      <c r="L29" s="548"/>
      <c r="M29" s="549"/>
      <c r="N29" s="550"/>
      <c r="O29" s="548"/>
      <c r="P29" s="549"/>
      <c r="Q29" s="553"/>
      <c r="R29" s="548"/>
      <c r="S29" s="549"/>
      <c r="T29" s="549"/>
      <c r="U29" s="553"/>
      <c r="V29" s="548"/>
      <c r="W29" s="549"/>
      <c r="X29" s="387"/>
      <c r="Y29" s="387"/>
    </row>
    <row r="30" spans="1:25" ht="14.25" customHeight="1" outlineLevel="2">
      <c r="A30" s="522" t="s">
        <v>74</v>
      </c>
      <c r="B30" s="523">
        <v>20</v>
      </c>
      <c r="C30" s="524">
        <v>10275</v>
      </c>
      <c r="D30" s="524">
        <v>41477</v>
      </c>
      <c r="E30" s="524" t="s">
        <v>571</v>
      </c>
      <c r="F30" s="12"/>
      <c r="G30" s="12"/>
      <c r="H30" s="551"/>
      <c r="I30" s="548"/>
      <c r="J30" s="549"/>
      <c r="K30" s="550"/>
      <c r="L30" s="548"/>
      <c r="M30" s="549"/>
      <c r="N30" s="551"/>
      <c r="O30" s="548"/>
      <c r="P30" s="549"/>
      <c r="Q30" s="553"/>
      <c r="R30" s="548"/>
      <c r="S30" s="549"/>
      <c r="T30" s="549"/>
      <c r="U30" s="553"/>
      <c r="V30" s="548"/>
      <c r="W30" s="549"/>
      <c r="X30" s="387"/>
      <c r="Y30" s="387"/>
    </row>
    <row r="31" spans="1:25" ht="14.25" customHeight="1" outlineLevel="2">
      <c r="A31" s="522" t="s">
        <v>75</v>
      </c>
      <c r="B31" s="523">
        <v>90</v>
      </c>
      <c r="C31" s="524">
        <v>88403</v>
      </c>
      <c r="D31" s="524">
        <v>193913</v>
      </c>
      <c r="E31" s="524" t="s">
        <v>571</v>
      </c>
      <c r="F31" s="12"/>
      <c r="G31" s="12"/>
      <c r="H31" s="553"/>
      <c r="I31" s="548"/>
      <c r="J31" s="549"/>
      <c r="K31" s="551"/>
      <c r="L31" s="548"/>
      <c r="M31" s="549"/>
      <c r="N31" s="553"/>
      <c r="O31" s="548"/>
      <c r="P31" s="549"/>
      <c r="Q31" s="553"/>
      <c r="R31" s="548"/>
      <c r="S31" s="549"/>
      <c r="T31" s="549"/>
      <c r="U31" s="553"/>
      <c r="V31" s="548"/>
      <c r="W31" s="549"/>
      <c r="X31" s="387"/>
      <c r="Y31" s="387"/>
    </row>
    <row r="32" spans="1:25" ht="14.25" customHeight="1" outlineLevel="2">
      <c r="A32" s="522" t="s">
        <v>78</v>
      </c>
      <c r="B32" s="523">
        <v>77</v>
      </c>
      <c r="C32" s="524">
        <v>117798</v>
      </c>
      <c r="D32" s="524">
        <v>149999</v>
      </c>
      <c r="E32" s="524" t="s">
        <v>571</v>
      </c>
      <c r="F32" s="12"/>
      <c r="G32" s="12"/>
      <c r="H32" s="553"/>
      <c r="I32" s="548"/>
      <c r="J32" s="549"/>
      <c r="K32" s="553"/>
      <c r="L32" s="548"/>
      <c r="M32" s="549"/>
      <c r="N32" s="553"/>
      <c r="O32" s="548"/>
      <c r="P32" s="549"/>
      <c r="Q32" s="553"/>
      <c r="R32" s="548"/>
      <c r="S32" s="549"/>
      <c r="T32" s="549"/>
      <c r="U32" s="553"/>
      <c r="V32" s="548"/>
      <c r="W32" s="549"/>
      <c r="X32" s="387"/>
      <c r="Y32" s="387"/>
    </row>
    <row r="33" spans="1:25" ht="14.25" customHeight="1" outlineLevel="2">
      <c r="A33" s="522" t="s">
        <v>80</v>
      </c>
      <c r="B33" s="523">
        <v>20</v>
      </c>
      <c r="C33" s="524">
        <v>18998</v>
      </c>
      <c r="D33" s="524">
        <v>3646</v>
      </c>
      <c r="E33" s="524"/>
      <c r="F33" s="12"/>
      <c r="G33" s="12"/>
      <c r="H33" s="553"/>
      <c r="I33" s="548"/>
      <c r="J33" s="549"/>
      <c r="K33" s="553"/>
      <c r="L33" s="548"/>
      <c r="M33" s="549"/>
      <c r="N33" s="553"/>
      <c r="O33" s="548"/>
      <c r="P33" s="549"/>
      <c r="Q33" s="553"/>
      <c r="R33" s="548"/>
      <c r="S33" s="549"/>
      <c r="T33" s="549"/>
      <c r="U33" s="553"/>
      <c r="V33" s="548"/>
      <c r="W33" s="549"/>
      <c r="X33" s="387"/>
      <c r="Y33" s="387"/>
    </row>
    <row r="34" spans="1:25" ht="14.25" customHeight="1" outlineLevel="2">
      <c r="A34" s="522" t="s">
        <v>81</v>
      </c>
      <c r="B34" s="523">
        <v>16</v>
      </c>
      <c r="C34" s="524">
        <v>11178</v>
      </c>
      <c r="D34" s="524">
        <v>17868</v>
      </c>
      <c r="E34" s="524" t="s">
        <v>571</v>
      </c>
      <c r="F34" s="12"/>
      <c r="G34" s="12"/>
      <c r="H34" s="553"/>
      <c r="I34" s="548"/>
      <c r="J34" s="549"/>
      <c r="K34" s="553"/>
      <c r="L34" s="548"/>
      <c r="M34" s="549"/>
      <c r="N34" s="553"/>
      <c r="O34" s="548"/>
      <c r="P34" s="549"/>
      <c r="Q34" s="550"/>
      <c r="R34" s="548"/>
      <c r="S34" s="549"/>
      <c r="T34" s="549"/>
      <c r="U34" s="553"/>
      <c r="V34" s="548"/>
      <c r="W34" s="549"/>
      <c r="X34" s="387"/>
      <c r="Y34" s="387"/>
    </row>
    <row r="35" spans="1:25" ht="14.25" customHeight="1" outlineLevel="2">
      <c r="A35" s="522" t="s">
        <v>221</v>
      </c>
      <c r="B35" s="523">
        <v>3</v>
      </c>
      <c r="C35" s="523">
        <v>157</v>
      </c>
      <c r="D35" s="524">
        <v>75</v>
      </c>
      <c r="E35" s="523" t="s">
        <v>571</v>
      </c>
      <c r="F35" s="12"/>
      <c r="G35" s="12"/>
      <c r="H35" s="550"/>
      <c r="I35" s="548"/>
      <c r="J35" s="549"/>
      <c r="K35" s="553"/>
      <c r="L35" s="548"/>
      <c r="M35" s="549"/>
      <c r="N35" s="551"/>
      <c r="O35" s="548"/>
      <c r="P35" s="549"/>
      <c r="Q35" s="551"/>
      <c r="R35" s="548"/>
      <c r="S35" s="549"/>
      <c r="T35" s="549"/>
      <c r="U35" s="553"/>
      <c r="V35" s="548"/>
      <c r="W35" s="549"/>
      <c r="X35" s="387"/>
      <c r="Y35" s="387"/>
    </row>
    <row r="36" spans="1:25" ht="14.25" customHeight="1" outlineLevel="2">
      <c r="A36" s="522" t="s">
        <v>85</v>
      </c>
      <c r="B36" s="523">
        <v>8</v>
      </c>
      <c r="C36" s="524">
        <v>3494</v>
      </c>
      <c r="D36" s="524">
        <v>1400</v>
      </c>
      <c r="E36" s="524"/>
      <c r="F36" s="12"/>
      <c r="G36" s="12"/>
      <c r="H36" s="551"/>
      <c r="I36" s="548"/>
      <c r="J36" s="549"/>
      <c r="K36" s="550"/>
      <c r="L36" s="548"/>
      <c r="M36" s="549"/>
      <c r="N36" s="553"/>
      <c r="O36" s="548"/>
      <c r="P36" s="549"/>
      <c r="Q36" s="550"/>
      <c r="R36" s="548"/>
      <c r="S36" s="549"/>
      <c r="T36" s="549"/>
      <c r="U36" s="553"/>
      <c r="V36" s="548"/>
      <c r="W36" s="549"/>
      <c r="X36" s="387"/>
      <c r="Y36" s="387"/>
    </row>
    <row r="37" spans="1:25" ht="14.25" customHeight="1" outlineLevel="2">
      <c r="A37" s="522" t="s">
        <v>88</v>
      </c>
      <c r="B37" s="523">
        <v>37</v>
      </c>
      <c r="C37" s="524">
        <v>22500</v>
      </c>
      <c r="D37" s="524">
        <v>20000</v>
      </c>
      <c r="E37" s="524"/>
      <c r="F37" s="12"/>
      <c r="G37" s="12"/>
      <c r="H37" s="553"/>
      <c r="I37" s="548"/>
      <c r="J37" s="549"/>
      <c r="K37" s="551"/>
      <c r="L37" s="548"/>
      <c r="M37" s="549"/>
      <c r="N37" s="551"/>
      <c r="O37" s="548"/>
      <c r="P37" s="549"/>
      <c r="Q37" s="551"/>
      <c r="R37" s="548"/>
      <c r="S37" s="549"/>
      <c r="T37" s="549"/>
      <c r="U37" s="553"/>
      <c r="V37" s="548"/>
      <c r="W37" s="549"/>
      <c r="X37" s="387"/>
      <c r="Y37" s="387"/>
    </row>
    <row r="38" spans="1:25" ht="14.25" customHeight="1" outlineLevel="2">
      <c r="A38" s="522" t="s">
        <v>222</v>
      </c>
      <c r="B38" s="523">
        <v>33</v>
      </c>
      <c r="C38" s="524">
        <v>26731</v>
      </c>
      <c r="D38" s="524">
        <v>173398</v>
      </c>
      <c r="E38" s="524" t="s">
        <v>571</v>
      </c>
      <c r="F38" s="12"/>
      <c r="G38" s="12"/>
      <c r="H38" s="553"/>
      <c r="I38" s="548"/>
      <c r="J38" s="549"/>
      <c r="K38" s="553"/>
      <c r="L38" s="548"/>
      <c r="M38" s="549"/>
      <c r="N38" s="553"/>
      <c r="O38" s="548"/>
      <c r="P38" s="549"/>
      <c r="Q38" s="553"/>
      <c r="R38" s="548"/>
      <c r="S38" s="549"/>
      <c r="T38" s="549"/>
      <c r="U38" s="552"/>
      <c r="V38" s="548"/>
      <c r="W38" s="549"/>
      <c r="X38" s="387"/>
      <c r="Y38" s="387"/>
    </row>
    <row r="39" spans="1:25" ht="14.25" customHeight="1" outlineLevel="2">
      <c r="A39" s="522" t="s">
        <v>91</v>
      </c>
      <c r="B39" s="523">
        <v>18</v>
      </c>
      <c r="C39" s="524">
        <v>1965</v>
      </c>
      <c r="D39" s="524">
        <v>758</v>
      </c>
      <c r="E39" s="523" t="s">
        <v>571</v>
      </c>
      <c r="F39" s="12"/>
      <c r="G39" s="12"/>
      <c r="H39" s="553"/>
      <c r="I39" s="548"/>
      <c r="J39" s="549"/>
      <c r="K39" s="553"/>
      <c r="L39" s="548"/>
      <c r="M39" s="549"/>
      <c r="N39" s="553"/>
      <c r="O39" s="548"/>
      <c r="P39" s="549"/>
      <c r="Q39" s="550"/>
      <c r="R39" s="548"/>
      <c r="S39" s="549"/>
      <c r="T39" s="549"/>
      <c r="U39" s="553"/>
      <c r="V39" s="548"/>
      <c r="W39" s="549"/>
      <c r="X39" s="387"/>
      <c r="Y39" s="387"/>
    </row>
    <row r="40" spans="1:25" ht="14.25" customHeight="1" outlineLevel="2">
      <c r="A40" s="522" t="s">
        <v>92</v>
      </c>
      <c r="B40" s="523">
        <v>42</v>
      </c>
      <c r="C40" s="524">
        <v>48642</v>
      </c>
      <c r="D40" s="524">
        <v>124057</v>
      </c>
      <c r="E40" s="524" t="s">
        <v>571</v>
      </c>
      <c r="F40" s="12"/>
      <c r="G40" s="12"/>
      <c r="H40" s="553"/>
      <c r="I40" s="548"/>
      <c r="J40" s="549"/>
      <c r="K40" s="553"/>
      <c r="L40" s="548"/>
      <c r="M40" s="549"/>
      <c r="N40" s="550"/>
      <c r="O40" s="548"/>
      <c r="P40" s="549"/>
      <c r="Q40" s="551"/>
      <c r="R40" s="548"/>
      <c r="S40" s="549"/>
      <c r="T40" s="549"/>
      <c r="U40" s="553"/>
      <c r="V40" s="548"/>
      <c r="W40" s="549"/>
      <c r="X40" s="387"/>
      <c r="Y40" s="387"/>
    </row>
    <row r="41" spans="1:25" ht="14.25" customHeight="1" outlineLevel="2">
      <c r="A41" s="522" t="s">
        <v>187</v>
      </c>
      <c r="B41" s="523">
        <v>114</v>
      </c>
      <c r="C41" s="524">
        <v>95859</v>
      </c>
      <c r="D41" s="524">
        <v>547801</v>
      </c>
      <c r="E41" s="524"/>
      <c r="F41" s="12"/>
      <c r="G41" s="12"/>
      <c r="H41" s="553"/>
      <c r="I41" s="548"/>
      <c r="J41" s="549"/>
      <c r="K41" s="550"/>
      <c r="L41" s="548"/>
      <c r="M41" s="549"/>
      <c r="N41" s="551"/>
      <c r="O41" s="548"/>
      <c r="P41" s="549"/>
      <c r="Q41" s="553"/>
      <c r="R41" s="548"/>
      <c r="S41" s="549"/>
      <c r="T41" s="549"/>
      <c r="U41" s="553"/>
      <c r="V41" s="548"/>
      <c r="W41" s="549"/>
      <c r="X41" s="387"/>
      <c r="Y41" s="387"/>
    </row>
    <row r="42" spans="1:25" ht="14.25" customHeight="1" outlineLevel="2">
      <c r="A42" s="522" t="s">
        <v>97</v>
      </c>
      <c r="B42" s="523">
        <v>15</v>
      </c>
      <c r="C42" s="524">
        <v>6172</v>
      </c>
      <c r="D42" s="524">
        <v>4165</v>
      </c>
      <c r="E42" s="524" t="s">
        <v>571</v>
      </c>
      <c r="F42" s="12"/>
      <c r="G42" s="12"/>
      <c r="H42" s="550"/>
      <c r="I42" s="548"/>
      <c r="J42" s="549"/>
      <c r="K42" s="551"/>
      <c r="L42" s="548"/>
      <c r="M42" s="549"/>
      <c r="N42" s="553"/>
      <c r="O42" s="548"/>
      <c r="P42" s="549"/>
      <c r="Q42" s="553"/>
      <c r="R42" s="548"/>
      <c r="S42" s="549"/>
      <c r="T42" s="549"/>
      <c r="U42" s="553"/>
      <c r="V42" s="548"/>
      <c r="W42" s="549"/>
      <c r="X42" s="387"/>
      <c r="Y42" s="387"/>
    </row>
    <row r="43" spans="1:25" ht="14.25" customHeight="1" outlineLevel="2">
      <c r="A43" s="522" t="s">
        <v>99</v>
      </c>
      <c r="B43" s="523">
        <v>15</v>
      </c>
      <c r="C43" s="524">
        <v>7536</v>
      </c>
      <c r="D43" s="524">
        <v>11374</v>
      </c>
      <c r="E43" s="524" t="s">
        <v>571</v>
      </c>
      <c r="F43" s="12"/>
      <c r="G43" s="12"/>
      <c r="H43" s="551"/>
      <c r="I43" s="548"/>
      <c r="J43" s="549"/>
      <c r="K43" s="550"/>
      <c r="L43" s="548"/>
      <c r="M43" s="549"/>
      <c r="N43" s="553"/>
      <c r="O43" s="548"/>
      <c r="P43" s="549"/>
      <c r="Q43" s="553"/>
      <c r="R43" s="548"/>
      <c r="S43" s="549"/>
      <c r="T43" s="549"/>
      <c r="U43" s="553"/>
      <c r="V43" s="548"/>
      <c r="W43" s="549"/>
      <c r="X43" s="387"/>
      <c r="Y43" s="387"/>
    </row>
    <row r="44" spans="1:25" ht="14.25" customHeight="1" outlineLevel="2">
      <c r="A44" s="522" t="s">
        <v>100</v>
      </c>
      <c r="B44" s="523">
        <v>12</v>
      </c>
      <c r="C44" s="524">
        <v>8064</v>
      </c>
      <c r="D44" s="524">
        <v>975</v>
      </c>
      <c r="E44" s="523"/>
      <c r="F44" s="12"/>
      <c r="G44" s="12"/>
      <c r="H44" s="550"/>
      <c r="I44" s="548"/>
      <c r="J44" s="549"/>
      <c r="K44" s="551"/>
      <c r="L44" s="548"/>
      <c r="M44" s="549"/>
      <c r="N44" s="550"/>
      <c r="O44" s="548"/>
      <c r="P44" s="549"/>
      <c r="Q44" s="550"/>
      <c r="R44" s="548"/>
      <c r="S44" s="549"/>
      <c r="T44" s="549"/>
      <c r="U44" s="553"/>
      <c r="V44" s="548"/>
      <c r="W44" s="549"/>
      <c r="X44" s="387"/>
      <c r="Y44" s="387"/>
    </row>
    <row r="45" spans="1:25" ht="14.25" customHeight="1" outlineLevel="2">
      <c r="A45" s="522" t="s">
        <v>223</v>
      </c>
      <c r="B45" s="523">
        <v>17</v>
      </c>
      <c r="C45" s="524">
        <v>17484</v>
      </c>
      <c r="D45" s="524">
        <v>111061</v>
      </c>
      <c r="E45" s="522" t="s">
        <v>571</v>
      </c>
      <c r="F45" s="12"/>
      <c r="G45" s="12"/>
      <c r="H45" s="551"/>
      <c r="I45" s="548"/>
      <c r="J45" s="549"/>
      <c r="K45" s="553"/>
      <c r="L45" s="548"/>
      <c r="M45" s="549"/>
      <c r="N45" s="551"/>
      <c r="O45" s="548"/>
      <c r="P45" s="549"/>
      <c r="Q45" s="551"/>
      <c r="R45" s="548"/>
      <c r="S45" s="549"/>
      <c r="T45" s="549"/>
      <c r="U45" s="553"/>
      <c r="V45" s="548"/>
      <c r="W45" s="549"/>
      <c r="X45" s="387"/>
      <c r="Y45" s="387"/>
    </row>
    <row r="46" spans="1:25" ht="14.25" customHeight="1" outlineLevel="2">
      <c r="A46" s="522" t="s">
        <v>103</v>
      </c>
      <c r="B46" s="523">
        <v>12</v>
      </c>
      <c r="C46" s="524">
        <v>5806</v>
      </c>
      <c r="D46" s="524">
        <v>2201</v>
      </c>
      <c r="E46" s="524" t="s">
        <v>571</v>
      </c>
      <c r="F46" s="12"/>
      <c r="G46" s="12"/>
      <c r="H46" s="550"/>
      <c r="I46" s="548"/>
      <c r="J46" s="549"/>
      <c r="K46" s="553"/>
      <c r="L46" s="548"/>
      <c r="M46" s="549"/>
      <c r="N46" s="550"/>
      <c r="O46" s="548"/>
      <c r="P46" s="549"/>
      <c r="Q46" s="553"/>
      <c r="R46" s="548"/>
      <c r="S46" s="549"/>
      <c r="T46" s="549"/>
      <c r="U46" s="553"/>
      <c r="V46" s="548"/>
      <c r="W46" s="549"/>
      <c r="X46" s="387"/>
      <c r="Y46" s="387"/>
    </row>
    <row r="47" spans="1:25" ht="14.25" customHeight="1" outlineLevel="2">
      <c r="A47" s="522" t="s">
        <v>105</v>
      </c>
      <c r="B47" s="523">
        <v>64</v>
      </c>
      <c r="C47" s="524">
        <v>46031</v>
      </c>
      <c r="D47" s="524"/>
      <c r="E47" s="522"/>
      <c r="F47" s="12"/>
      <c r="G47" s="12"/>
      <c r="H47" s="551"/>
      <c r="I47" s="548"/>
      <c r="J47" s="549"/>
      <c r="K47" s="550"/>
      <c r="L47" s="548"/>
      <c r="M47" s="549"/>
      <c r="N47" s="551"/>
      <c r="O47" s="548"/>
      <c r="P47" s="549"/>
      <c r="Q47" s="550"/>
      <c r="R47" s="548"/>
      <c r="S47" s="549"/>
      <c r="T47" s="549"/>
      <c r="U47" s="550"/>
      <c r="V47" s="548"/>
      <c r="W47" s="549"/>
      <c r="X47" s="387"/>
      <c r="Y47" s="387"/>
    </row>
    <row r="48" spans="1:25" ht="14.25" customHeight="1" outlineLevel="2">
      <c r="A48" s="522" t="s">
        <v>106</v>
      </c>
      <c r="B48" s="523">
        <v>21</v>
      </c>
      <c r="C48" s="524">
        <v>19567</v>
      </c>
      <c r="D48" s="524">
        <v>84003</v>
      </c>
      <c r="E48" s="524" t="s">
        <v>571</v>
      </c>
      <c r="F48" s="12"/>
      <c r="G48" s="12"/>
      <c r="H48" s="550"/>
      <c r="I48" s="548"/>
      <c r="J48" s="549"/>
      <c r="K48" s="552"/>
      <c r="L48" s="548"/>
      <c r="M48" s="549"/>
      <c r="N48" s="553"/>
      <c r="O48" s="548"/>
      <c r="P48" s="549"/>
      <c r="Q48" s="551"/>
      <c r="R48" s="548"/>
      <c r="S48" s="549"/>
      <c r="T48" s="549"/>
      <c r="U48" s="552"/>
      <c r="V48" s="548"/>
      <c r="W48" s="549"/>
      <c r="X48" s="387"/>
      <c r="Y48" s="387"/>
    </row>
    <row r="49" spans="1:25" ht="14.25" customHeight="1" outlineLevel="2">
      <c r="A49" s="522" t="s">
        <v>107</v>
      </c>
      <c r="B49" s="523">
        <v>10</v>
      </c>
      <c r="C49" s="524">
        <v>3500</v>
      </c>
      <c r="D49" s="524"/>
      <c r="E49" s="522"/>
      <c r="F49" s="12"/>
      <c r="G49" s="12"/>
      <c r="H49" s="551"/>
      <c r="I49" s="548"/>
      <c r="J49" s="549"/>
      <c r="K49" s="553"/>
      <c r="L49" s="548"/>
      <c r="M49" s="549"/>
      <c r="N49" s="553"/>
      <c r="O49" s="548"/>
      <c r="P49" s="549"/>
      <c r="Q49" s="553"/>
      <c r="R49" s="548"/>
      <c r="S49" s="549"/>
      <c r="T49" s="549"/>
      <c r="U49" s="553"/>
      <c r="V49" s="548"/>
      <c r="W49" s="549"/>
      <c r="X49" s="387"/>
      <c r="Y49" s="387"/>
    </row>
    <row r="50" spans="1:25" ht="14.25" customHeight="1" outlineLevel="2">
      <c r="A50" s="522" t="s">
        <v>109</v>
      </c>
      <c r="B50" s="523">
        <v>25</v>
      </c>
      <c r="C50" s="524">
        <v>14667</v>
      </c>
      <c r="D50" s="524">
        <v>58622</v>
      </c>
      <c r="E50" s="523" t="s">
        <v>571</v>
      </c>
      <c r="F50" s="12"/>
      <c r="G50" s="12"/>
      <c r="H50" s="553"/>
      <c r="I50" s="548"/>
      <c r="J50" s="549"/>
      <c r="K50" s="553"/>
      <c r="L50" s="548"/>
      <c r="M50" s="549"/>
      <c r="N50" s="550"/>
      <c r="O50" s="548"/>
      <c r="P50" s="549"/>
      <c r="Q50" s="553"/>
      <c r="R50" s="548"/>
      <c r="S50" s="549"/>
      <c r="T50" s="549"/>
      <c r="U50" s="553"/>
      <c r="V50" s="548"/>
      <c r="W50" s="549"/>
      <c r="X50" s="387"/>
      <c r="Y50" s="387"/>
    </row>
    <row r="51" spans="1:25" ht="14.25" customHeight="1" outlineLevel="2">
      <c r="A51" s="126"/>
      <c r="B51" s="284"/>
      <c r="C51" s="284"/>
      <c r="D51" s="497"/>
      <c r="E51" s="497"/>
      <c r="F51" s="497"/>
      <c r="G51" s="497"/>
      <c r="H51" s="553"/>
      <c r="I51" s="548"/>
      <c r="J51" s="549"/>
      <c r="K51" s="551"/>
      <c r="L51" s="548"/>
      <c r="M51" s="549"/>
      <c r="N51" s="552"/>
      <c r="O51" s="548"/>
      <c r="P51" s="549"/>
      <c r="Q51" s="551"/>
      <c r="R51" s="548"/>
      <c r="S51" s="549"/>
      <c r="T51" s="549"/>
      <c r="U51" s="553"/>
      <c r="V51" s="548"/>
      <c r="W51" s="549"/>
      <c r="X51" s="387"/>
      <c r="Y51" s="387"/>
    </row>
    <row r="52" spans="1:25" ht="14.25" customHeight="1" outlineLevel="2">
      <c r="A52" s="373"/>
      <c r="B52" s="284"/>
      <c r="C52" s="284"/>
      <c r="D52" s="497"/>
      <c r="E52" s="497"/>
      <c r="F52" s="497"/>
      <c r="G52" s="497"/>
      <c r="H52" s="553"/>
      <c r="I52" s="548"/>
      <c r="J52" s="549"/>
      <c r="K52" s="553"/>
      <c r="L52" s="548"/>
      <c r="M52" s="549"/>
      <c r="N52" s="553"/>
      <c r="O52" s="548"/>
      <c r="P52" s="549"/>
      <c r="Q52" s="553"/>
      <c r="R52" s="548"/>
      <c r="S52" s="549"/>
      <c r="T52" s="549"/>
      <c r="U52" s="553"/>
      <c r="V52" s="548"/>
      <c r="W52" s="549"/>
      <c r="X52" s="387"/>
      <c r="Y52" s="387"/>
    </row>
    <row r="53" spans="1:25" ht="14.25" customHeight="1" outlineLevel="2">
      <c r="A53" s="126"/>
      <c r="B53" s="284"/>
      <c r="C53" s="284"/>
      <c r="D53" s="497"/>
      <c r="E53" s="497"/>
      <c r="F53" s="497"/>
      <c r="G53" s="497"/>
      <c r="H53" s="551"/>
      <c r="I53" s="548"/>
      <c r="J53" s="549"/>
      <c r="K53" s="553"/>
      <c r="L53" s="548"/>
      <c r="M53" s="549"/>
      <c r="N53" s="553"/>
      <c r="O53" s="548"/>
      <c r="P53" s="549"/>
      <c r="Q53" s="553"/>
      <c r="R53" s="548"/>
      <c r="S53" s="549"/>
      <c r="T53" s="549"/>
      <c r="U53" s="553"/>
      <c r="V53" s="548"/>
      <c r="W53" s="549"/>
      <c r="X53" s="387"/>
      <c r="Y53" s="387"/>
    </row>
    <row r="54" spans="1:25" ht="14.25" customHeight="1" outlineLevel="2">
      <c r="A54" s="126"/>
      <c r="B54" s="284"/>
      <c r="C54" s="284"/>
      <c r="D54" s="497"/>
      <c r="E54" s="497"/>
      <c r="F54" s="497"/>
      <c r="G54" s="497"/>
      <c r="H54" s="553"/>
      <c r="I54" s="548"/>
      <c r="J54" s="549"/>
      <c r="K54" s="553"/>
      <c r="L54" s="548"/>
      <c r="M54" s="549"/>
      <c r="N54" s="553"/>
      <c r="O54" s="548"/>
      <c r="P54" s="549"/>
      <c r="Q54" s="550"/>
      <c r="R54" s="548"/>
      <c r="S54" s="549"/>
      <c r="T54" s="549"/>
      <c r="U54" s="550"/>
      <c r="V54" s="548"/>
      <c r="W54" s="549"/>
      <c r="X54" s="387"/>
      <c r="Y54" s="387"/>
    </row>
    <row r="55" spans="1:25" ht="14.25" customHeight="1" outlineLevel="2">
      <c r="A55" s="3"/>
      <c r="B55" s="284"/>
      <c r="C55" s="284"/>
      <c r="D55" s="497"/>
      <c r="E55" s="497"/>
      <c r="F55" s="497"/>
      <c r="G55" s="497"/>
      <c r="H55" s="553"/>
      <c r="I55" s="548"/>
      <c r="J55" s="549"/>
      <c r="K55" s="553"/>
      <c r="L55" s="548"/>
      <c r="M55" s="549"/>
      <c r="N55" s="553"/>
      <c r="O55" s="548"/>
      <c r="P55" s="549"/>
      <c r="Q55" s="551"/>
      <c r="R55" s="548"/>
      <c r="S55" s="549"/>
      <c r="T55" s="549"/>
      <c r="U55" s="552"/>
      <c r="V55" s="548"/>
      <c r="W55" s="549"/>
      <c r="X55" s="387"/>
      <c r="Y55" s="387"/>
    </row>
    <row r="56" spans="1:25" ht="14.25" customHeight="1" outlineLevel="2">
      <c r="A56" s="126"/>
      <c r="B56" s="68"/>
      <c r="C56" s="68"/>
      <c r="D56" s="497"/>
      <c r="E56" s="497"/>
      <c r="F56" s="497"/>
      <c r="G56" s="497"/>
      <c r="H56" s="553"/>
      <c r="I56" s="548"/>
      <c r="J56" s="549"/>
      <c r="K56" s="553"/>
      <c r="L56" s="548"/>
      <c r="M56" s="549"/>
      <c r="N56" s="553"/>
      <c r="O56" s="548"/>
      <c r="P56" s="549"/>
      <c r="Q56" s="553"/>
      <c r="R56" s="548"/>
      <c r="S56" s="549"/>
      <c r="T56" s="549"/>
      <c r="U56" s="553"/>
      <c r="V56" s="548"/>
      <c r="W56" s="549"/>
      <c r="X56" s="387"/>
      <c r="Y56" s="387"/>
    </row>
    <row r="57" spans="1:25" ht="14.25" customHeight="1" outlineLevel="2">
      <c r="B57" s="3"/>
      <c r="C57" s="19"/>
      <c r="D57" s="12"/>
      <c r="E57" s="12"/>
      <c r="F57" s="12"/>
      <c r="G57" s="12"/>
      <c r="H57" s="550"/>
      <c r="I57" s="548"/>
      <c r="J57" s="549"/>
      <c r="K57" s="551"/>
      <c r="L57" s="548"/>
      <c r="M57" s="549"/>
      <c r="N57" s="553"/>
      <c r="O57" s="548"/>
      <c r="P57" s="549"/>
      <c r="Q57" s="553"/>
      <c r="R57" s="548"/>
      <c r="S57" s="549"/>
      <c r="T57" s="549"/>
      <c r="U57" s="553"/>
      <c r="V57" s="548"/>
      <c r="W57" s="549"/>
      <c r="X57" s="387"/>
      <c r="Y57" s="387"/>
    </row>
    <row r="58" spans="1:25" ht="14.25" customHeight="1" outlineLevel="2">
      <c r="B58" s="260"/>
      <c r="D58" s="35"/>
      <c r="E58" s="35"/>
      <c r="F58" s="35"/>
      <c r="G58" s="35"/>
      <c r="H58" s="551"/>
      <c r="I58" s="548"/>
      <c r="J58" s="549"/>
      <c r="K58" s="553"/>
      <c r="L58" s="548"/>
      <c r="M58" s="549"/>
      <c r="N58" s="553"/>
      <c r="O58" s="548"/>
      <c r="P58" s="549"/>
      <c r="Q58" s="554"/>
      <c r="R58" s="548"/>
      <c r="S58" s="549"/>
      <c r="T58" s="549"/>
      <c r="U58" s="553"/>
      <c r="V58" s="548"/>
      <c r="W58" s="549"/>
      <c r="X58" s="387"/>
      <c r="Y58" s="387"/>
    </row>
    <row r="59" spans="1:25" ht="14.25" customHeight="1" outlineLevel="2">
      <c r="B59" s="260"/>
      <c r="D59" s="215"/>
      <c r="E59" s="215"/>
      <c r="F59" s="215"/>
      <c r="G59" s="215"/>
      <c r="H59" s="550"/>
      <c r="I59" s="548"/>
      <c r="J59" s="549"/>
      <c r="K59" s="550"/>
      <c r="L59" s="548"/>
      <c r="M59" s="549"/>
      <c r="N59" s="553"/>
      <c r="O59" s="548"/>
      <c r="P59" s="549"/>
      <c r="Q59" s="553"/>
      <c r="R59" s="548"/>
      <c r="S59" s="549"/>
      <c r="T59" s="549"/>
      <c r="U59" s="550"/>
      <c r="V59" s="548"/>
      <c r="W59" s="549"/>
      <c r="X59" s="387"/>
      <c r="Y59" s="387"/>
    </row>
    <row r="60" spans="1:25" ht="14.25" customHeight="1" outlineLevel="2">
      <c r="B60" s="260"/>
      <c r="D60" s="215"/>
      <c r="E60" s="215"/>
      <c r="F60" s="215"/>
      <c r="G60" s="215"/>
      <c r="H60" s="552"/>
      <c r="I60" s="548"/>
      <c r="J60" s="549"/>
      <c r="K60" s="551"/>
      <c r="L60" s="548"/>
      <c r="M60" s="549"/>
      <c r="N60" s="553"/>
      <c r="O60" s="548"/>
      <c r="P60" s="549"/>
      <c r="Q60" s="550"/>
      <c r="R60" s="548"/>
      <c r="S60" s="555"/>
      <c r="T60" s="549"/>
      <c r="U60" s="552"/>
      <c r="V60" s="548"/>
      <c r="W60" s="549"/>
      <c r="X60" s="387"/>
      <c r="Y60" s="387"/>
    </row>
    <row r="61" spans="1:25" ht="14.25" customHeight="1" outlineLevel="2">
      <c r="B61" s="260"/>
      <c r="D61" s="215"/>
      <c r="E61" s="215"/>
      <c r="F61" s="215"/>
      <c r="G61" s="215"/>
      <c r="H61" s="553"/>
      <c r="I61" s="548"/>
      <c r="J61" s="549"/>
      <c r="K61" s="553"/>
      <c r="L61" s="548"/>
      <c r="M61" s="555"/>
      <c r="N61" s="553"/>
      <c r="O61" s="548"/>
      <c r="P61" s="549"/>
      <c r="Q61" s="551"/>
      <c r="R61" s="548"/>
      <c r="S61" s="549"/>
      <c r="T61" s="549"/>
      <c r="U61" s="553"/>
      <c r="V61" s="548"/>
      <c r="W61" s="549"/>
      <c r="X61" s="387"/>
      <c r="Y61" s="387"/>
    </row>
    <row r="62" spans="1:25" ht="14.25" customHeight="1" outlineLevel="2">
      <c r="B62" s="260"/>
      <c r="D62" s="215"/>
      <c r="E62" s="215"/>
      <c r="F62" s="215"/>
      <c r="G62" s="215"/>
      <c r="H62" s="553"/>
      <c r="I62" s="548"/>
      <c r="J62" s="549"/>
      <c r="K62" s="553"/>
      <c r="L62" s="548"/>
      <c r="M62" s="549"/>
      <c r="N62" s="553"/>
      <c r="O62" s="548"/>
      <c r="P62" s="549"/>
      <c r="Q62" s="553"/>
      <c r="R62" s="548"/>
      <c r="S62" s="549"/>
      <c r="T62" s="549"/>
      <c r="U62" s="553"/>
      <c r="V62" s="548"/>
      <c r="W62" s="549"/>
      <c r="X62" s="387"/>
      <c r="Y62" s="387"/>
    </row>
    <row r="63" spans="1:25" ht="14.25" customHeight="1" outlineLevel="2">
      <c r="B63" s="260"/>
      <c r="D63" s="12"/>
      <c r="E63" s="12"/>
      <c r="F63" s="12"/>
      <c r="G63" s="12"/>
      <c r="H63" s="553"/>
      <c r="I63" s="548"/>
      <c r="J63" s="549"/>
      <c r="K63" s="550"/>
      <c r="L63" s="548"/>
      <c r="M63" s="549"/>
      <c r="N63" s="553"/>
      <c r="O63" s="548"/>
      <c r="P63" s="549"/>
      <c r="Q63" s="553"/>
      <c r="R63" s="548"/>
      <c r="S63" s="549"/>
      <c r="T63" s="549"/>
      <c r="U63" s="553"/>
      <c r="V63" s="548"/>
      <c r="W63" s="549"/>
      <c r="X63" s="387"/>
      <c r="Y63" s="387"/>
    </row>
    <row r="64" spans="1:25" ht="14.25" customHeight="1" outlineLevel="2">
      <c r="B64" s="260"/>
      <c r="D64" s="215"/>
      <c r="E64" s="215"/>
      <c r="F64" s="215"/>
      <c r="G64" s="215"/>
      <c r="H64" s="553"/>
      <c r="I64" s="548"/>
      <c r="J64" s="549"/>
      <c r="K64" s="551"/>
      <c r="L64" s="548"/>
      <c r="M64" s="549"/>
      <c r="N64" s="550"/>
      <c r="O64" s="548"/>
      <c r="P64" s="549"/>
      <c r="Q64" s="553"/>
      <c r="R64" s="548"/>
      <c r="S64" s="549"/>
      <c r="T64" s="549"/>
      <c r="U64" s="553"/>
      <c r="V64" s="548"/>
      <c r="W64" s="549"/>
      <c r="X64" s="387"/>
      <c r="Y64" s="387"/>
    </row>
    <row r="65" spans="4:26" ht="14.25" customHeight="1" outlineLevel="2">
      <c r="D65" s="215"/>
      <c r="E65" s="215"/>
      <c r="F65" s="215"/>
      <c r="G65" s="215"/>
      <c r="H65" s="553"/>
      <c r="I65" s="548"/>
      <c r="J65" s="549"/>
      <c r="K65" s="553"/>
      <c r="L65" s="548"/>
      <c r="M65" s="549"/>
      <c r="N65" s="551"/>
      <c r="O65" s="548"/>
      <c r="P65" s="549"/>
      <c r="Q65" s="553"/>
      <c r="R65" s="548"/>
      <c r="S65" s="549"/>
      <c r="T65" s="549"/>
      <c r="U65" s="553"/>
      <c r="V65" s="548"/>
      <c r="W65" s="549"/>
      <c r="X65" s="387"/>
      <c r="Y65" s="387"/>
    </row>
    <row r="66" spans="4:26" ht="14.25" customHeight="1" outlineLevel="2">
      <c r="D66" s="215"/>
      <c r="E66" s="215"/>
      <c r="F66" s="215"/>
      <c r="G66" s="215"/>
      <c r="H66" s="553"/>
      <c r="I66" s="548"/>
      <c r="J66" s="549"/>
      <c r="K66" s="553"/>
      <c r="L66" s="548"/>
      <c r="M66" s="549"/>
      <c r="N66" s="553"/>
      <c r="O66" s="548"/>
      <c r="P66" s="549"/>
      <c r="Q66" s="553"/>
      <c r="R66" s="548"/>
      <c r="S66" s="549"/>
      <c r="T66" s="549"/>
      <c r="U66" s="553"/>
      <c r="V66" s="548"/>
      <c r="W66" s="549"/>
      <c r="X66" s="387"/>
      <c r="Y66" s="387"/>
    </row>
    <row r="67" spans="4:26" ht="14.25" customHeight="1" outlineLevel="2">
      <c r="D67" s="215"/>
      <c r="E67" s="215"/>
      <c r="F67" s="215"/>
      <c r="G67" s="215"/>
      <c r="H67" s="553"/>
      <c r="I67" s="548"/>
      <c r="J67" s="549"/>
      <c r="K67" s="553"/>
      <c r="L67" s="548"/>
      <c r="M67" s="549"/>
      <c r="N67" s="553"/>
      <c r="O67" s="548"/>
      <c r="P67" s="549"/>
      <c r="Q67" s="553"/>
      <c r="R67" s="548"/>
      <c r="S67" s="555"/>
      <c r="T67" s="549"/>
      <c r="U67" s="553"/>
      <c r="V67" s="548"/>
      <c r="W67" s="549"/>
      <c r="X67" s="387"/>
      <c r="Y67" s="387"/>
    </row>
    <row r="68" spans="4:26" ht="14.25" customHeight="1" outlineLevel="2">
      <c r="D68" s="12"/>
      <c r="E68" s="12"/>
      <c r="F68" s="12"/>
      <c r="G68" s="12"/>
      <c r="H68" s="553"/>
      <c r="I68" s="548"/>
      <c r="J68" s="549"/>
      <c r="K68" s="551"/>
      <c r="L68" s="548"/>
      <c r="M68" s="549"/>
      <c r="N68" s="550"/>
      <c r="O68" s="548"/>
      <c r="P68" s="549"/>
      <c r="Q68" s="551"/>
      <c r="R68" s="548"/>
      <c r="S68" s="549"/>
      <c r="T68" s="549"/>
      <c r="U68" s="553"/>
      <c r="V68" s="548"/>
      <c r="W68" s="549"/>
      <c r="X68" s="387"/>
      <c r="Y68" s="387"/>
    </row>
    <row r="69" spans="4:26" ht="14.25" customHeight="1" outlineLevel="2">
      <c r="D69" s="215"/>
      <c r="E69" s="215"/>
      <c r="F69" s="215"/>
      <c r="G69" s="215"/>
      <c r="H69" s="553"/>
      <c r="I69" s="548"/>
      <c r="J69" s="549"/>
      <c r="K69" s="553"/>
      <c r="L69" s="548"/>
      <c r="M69" s="549"/>
      <c r="N69" s="552"/>
      <c r="O69" s="548"/>
      <c r="P69" s="549"/>
      <c r="Q69" s="550"/>
      <c r="R69" s="548"/>
      <c r="S69" s="549"/>
      <c r="T69" s="549"/>
      <c r="U69" s="553"/>
      <c r="V69" s="548"/>
      <c r="W69" s="549"/>
      <c r="X69" s="387"/>
      <c r="Y69" s="387"/>
    </row>
    <row r="70" spans="4:26" ht="14.25" customHeight="1" outlineLevel="2">
      <c r="D70" s="215"/>
      <c r="E70" s="215"/>
      <c r="F70" s="215"/>
      <c r="G70" s="215"/>
      <c r="H70" s="553"/>
      <c r="I70" s="548"/>
      <c r="J70" s="549"/>
      <c r="K70" s="553"/>
      <c r="L70" s="548"/>
      <c r="M70" s="549"/>
      <c r="N70" s="550"/>
      <c r="O70" s="548"/>
      <c r="P70" s="549"/>
      <c r="Q70" s="551"/>
      <c r="R70" s="548"/>
      <c r="S70" s="549"/>
      <c r="T70" s="549"/>
      <c r="U70" s="550"/>
      <c r="V70" s="548"/>
      <c r="W70" s="549"/>
      <c r="X70" s="387"/>
      <c r="Y70" s="387"/>
    </row>
    <row r="71" spans="4:26" ht="14.25" customHeight="1" outlineLevel="2">
      <c r="D71" s="215"/>
      <c r="E71" s="215"/>
      <c r="F71" s="215"/>
      <c r="G71" s="215"/>
      <c r="H71" s="553"/>
      <c r="I71" s="548"/>
      <c r="J71" s="549"/>
      <c r="K71" s="553"/>
      <c r="L71" s="548"/>
      <c r="M71" s="549"/>
      <c r="N71" s="553"/>
      <c r="O71" s="548"/>
      <c r="P71" s="549"/>
      <c r="Q71" s="553"/>
      <c r="R71" s="548"/>
      <c r="S71" s="549"/>
      <c r="T71" s="549"/>
      <c r="U71" s="552"/>
      <c r="V71" s="548"/>
      <c r="W71" s="549"/>
      <c r="X71" s="387"/>
      <c r="Y71" s="387"/>
    </row>
    <row r="72" spans="4:26" ht="14.25" customHeight="1" outlineLevel="2">
      <c r="D72" s="215"/>
      <c r="E72" s="215"/>
      <c r="F72" s="215"/>
      <c r="G72" s="215"/>
      <c r="H72" s="553"/>
      <c r="I72" s="548"/>
      <c r="J72" s="549"/>
      <c r="K72" s="553"/>
      <c r="L72" s="548"/>
      <c r="M72" s="549"/>
      <c r="N72" s="553"/>
      <c r="O72" s="548"/>
      <c r="P72" s="549"/>
      <c r="Q72" s="553"/>
      <c r="R72" s="548"/>
      <c r="S72" s="549"/>
      <c r="T72" s="549"/>
      <c r="U72" s="553"/>
      <c r="V72" s="548"/>
      <c r="W72" s="549"/>
      <c r="X72" s="387"/>
      <c r="Y72" s="387"/>
    </row>
    <row r="73" spans="4:26" ht="14.25" customHeight="1" outlineLevel="2">
      <c r="D73" s="215"/>
      <c r="E73" s="215"/>
      <c r="F73" s="215"/>
      <c r="G73" s="215"/>
      <c r="H73" s="553"/>
      <c r="I73" s="548"/>
      <c r="J73" s="549"/>
      <c r="K73" s="550"/>
      <c r="L73" s="548"/>
      <c r="M73" s="549"/>
      <c r="N73" s="553"/>
      <c r="O73" s="548"/>
      <c r="P73" s="549"/>
      <c r="Q73" s="550"/>
      <c r="R73" s="548"/>
      <c r="S73" s="549"/>
      <c r="T73" s="549"/>
      <c r="U73" s="553"/>
      <c r="V73" s="548"/>
      <c r="W73" s="555"/>
      <c r="Z73" s="543"/>
    </row>
    <row r="74" spans="4:26" ht="14.25" customHeight="1" outlineLevel="2">
      <c r="D74" s="215"/>
      <c r="E74" s="215"/>
      <c r="F74" s="215"/>
      <c r="G74" s="215"/>
      <c r="H74" s="553"/>
      <c r="I74" s="548"/>
      <c r="J74" s="549"/>
      <c r="K74" s="551"/>
      <c r="L74" s="548"/>
      <c r="M74" s="549"/>
      <c r="N74" s="553"/>
      <c r="O74" s="548"/>
      <c r="P74" s="549"/>
      <c r="Q74" s="551"/>
      <c r="R74" s="548"/>
      <c r="S74" s="549"/>
      <c r="T74" s="549"/>
      <c r="U74" s="553"/>
      <c r="V74" s="548"/>
      <c r="W74" s="549"/>
    </row>
    <row r="75" spans="4:26" ht="14.25" customHeight="1" outlineLevel="2">
      <c r="D75" s="215"/>
      <c r="E75" s="215"/>
      <c r="F75" s="215"/>
      <c r="G75" s="215"/>
      <c r="H75" s="550"/>
      <c r="I75" s="548"/>
      <c r="J75" s="549"/>
      <c r="K75" s="553"/>
      <c r="L75" s="548"/>
      <c r="M75" s="549"/>
      <c r="N75" s="553"/>
      <c r="O75" s="548"/>
      <c r="P75" s="549"/>
      <c r="Q75" s="553"/>
      <c r="R75" s="548"/>
      <c r="S75" s="549"/>
      <c r="T75" s="549"/>
      <c r="U75" s="553"/>
      <c r="V75" s="548"/>
      <c r="W75" s="549"/>
      <c r="X75" s="387"/>
      <c r="Y75" s="387"/>
    </row>
    <row r="76" spans="4:26" ht="14.25" customHeight="1" outlineLevel="2">
      <c r="D76" s="215"/>
      <c r="E76" s="215"/>
      <c r="F76" s="215"/>
      <c r="G76" s="215"/>
      <c r="H76" s="551"/>
      <c r="I76" s="548"/>
      <c r="J76" s="549"/>
      <c r="K76" s="553"/>
      <c r="L76" s="548"/>
      <c r="M76" s="549"/>
      <c r="N76" s="553"/>
      <c r="O76" s="548"/>
      <c r="P76" s="549"/>
      <c r="Q76" s="553"/>
      <c r="R76" s="548"/>
      <c r="S76" s="549"/>
      <c r="T76" s="549"/>
      <c r="U76" s="553"/>
      <c r="V76" s="548"/>
      <c r="W76" s="549"/>
      <c r="X76" s="387"/>
      <c r="Y76" s="387"/>
    </row>
    <row r="77" spans="4:26" ht="14.25" customHeight="1" outlineLevel="2">
      <c r="D77" s="12"/>
      <c r="E77" s="12"/>
      <c r="F77" s="12"/>
      <c r="G77" s="12"/>
      <c r="H77" s="553"/>
      <c r="I77" s="548"/>
      <c r="J77" s="549"/>
      <c r="K77" s="553"/>
      <c r="L77" s="548"/>
      <c r="M77" s="549"/>
      <c r="N77" s="553"/>
      <c r="O77" s="548"/>
      <c r="P77" s="549"/>
      <c r="Q77" s="553"/>
      <c r="R77" s="548"/>
      <c r="S77" s="549"/>
      <c r="T77" s="549"/>
      <c r="U77" s="553"/>
      <c r="V77" s="548"/>
      <c r="W77" s="555"/>
      <c r="Z77" s="543"/>
    </row>
    <row r="78" spans="4:26" ht="14.25" customHeight="1" outlineLevel="2">
      <c r="D78" s="12"/>
      <c r="E78" s="12"/>
      <c r="F78" s="12"/>
      <c r="G78" s="12"/>
      <c r="H78" s="553"/>
      <c r="I78" s="548"/>
      <c r="J78" s="549"/>
      <c r="K78" s="553"/>
      <c r="L78" s="548"/>
      <c r="M78" s="549"/>
      <c r="N78" s="553"/>
      <c r="O78" s="548"/>
      <c r="P78" s="549"/>
      <c r="Q78" s="553"/>
      <c r="R78" s="548"/>
      <c r="S78" s="549"/>
      <c r="T78" s="549"/>
      <c r="U78" s="553"/>
      <c r="V78" s="548"/>
      <c r="W78" s="555"/>
      <c r="X78" s="545"/>
      <c r="Y78" s="387"/>
    </row>
    <row r="79" spans="4:26" ht="14.25" customHeight="1" outlineLevel="2">
      <c r="D79" s="12"/>
      <c r="E79" s="12"/>
      <c r="F79" s="12"/>
      <c r="G79" s="12"/>
      <c r="H79" s="553"/>
      <c r="I79" s="548"/>
      <c r="J79" s="549"/>
      <c r="K79" s="553"/>
      <c r="L79" s="548"/>
      <c r="M79" s="549"/>
      <c r="N79" s="553"/>
      <c r="O79" s="548"/>
      <c r="P79" s="549"/>
      <c r="Q79" s="553"/>
      <c r="R79" s="548"/>
      <c r="S79" s="549"/>
      <c r="T79" s="549"/>
      <c r="U79" s="553"/>
      <c r="V79" s="548"/>
      <c r="W79" s="556"/>
      <c r="X79" s="545"/>
      <c r="Y79" s="387"/>
    </row>
    <row r="80" spans="4:26" ht="14.25" customHeight="1" outlineLevel="2">
      <c r="D80" s="215"/>
      <c r="E80" s="215"/>
      <c r="F80" s="215"/>
      <c r="G80" s="215"/>
      <c r="H80" s="553"/>
      <c r="I80" s="548"/>
      <c r="J80" s="549"/>
      <c r="K80" s="553"/>
      <c r="L80" s="548"/>
      <c r="M80" s="549"/>
      <c r="N80" s="553"/>
      <c r="O80" s="548"/>
      <c r="P80" s="549"/>
      <c r="Q80" s="553"/>
      <c r="R80" s="548"/>
      <c r="S80" s="549"/>
      <c r="T80" s="549"/>
      <c r="U80" s="550"/>
      <c r="V80" s="548"/>
      <c r="W80" s="549"/>
      <c r="X80" s="387"/>
      <c r="Y80" s="387"/>
    </row>
    <row r="81" spans="4:25" ht="14.25" customHeight="1" outlineLevel="2">
      <c r="D81" s="215"/>
      <c r="E81" s="215"/>
      <c r="F81" s="215"/>
      <c r="G81" s="215"/>
      <c r="H81" s="553"/>
      <c r="I81" s="548"/>
      <c r="J81" s="549"/>
      <c r="K81" s="553"/>
      <c r="L81" s="548"/>
      <c r="M81" s="549"/>
      <c r="N81" s="553"/>
      <c r="O81" s="548"/>
      <c r="P81" s="549"/>
      <c r="Q81" s="550"/>
      <c r="R81" s="548"/>
      <c r="S81" s="555"/>
      <c r="T81" s="549"/>
      <c r="U81" s="552"/>
      <c r="V81" s="548"/>
      <c r="W81" s="549"/>
      <c r="X81" s="387"/>
      <c r="Y81" s="387"/>
    </row>
    <row r="82" spans="4:25" ht="14.25" customHeight="1" outlineLevel="2">
      <c r="D82" s="215"/>
      <c r="E82" s="215"/>
      <c r="F82" s="215"/>
      <c r="G82" s="215"/>
      <c r="H82" s="553"/>
      <c r="I82" s="548"/>
      <c r="J82" s="549"/>
      <c r="K82" s="553"/>
      <c r="L82" s="548"/>
      <c r="M82" s="549"/>
      <c r="N82" s="553"/>
      <c r="O82" s="548"/>
      <c r="P82" s="549"/>
      <c r="Q82" s="551"/>
      <c r="R82" s="548"/>
      <c r="S82" s="549"/>
      <c r="T82" s="549"/>
      <c r="U82" s="553"/>
      <c r="V82" s="548"/>
      <c r="W82" s="549"/>
      <c r="X82" s="387"/>
      <c r="Y82" s="387"/>
    </row>
    <row r="83" spans="4:25" ht="14.25" customHeight="1" outlineLevel="2">
      <c r="D83" s="215"/>
      <c r="E83" s="215"/>
      <c r="F83" s="215"/>
      <c r="G83" s="215"/>
      <c r="H83" s="550"/>
      <c r="I83" s="548"/>
      <c r="J83" s="549"/>
      <c r="K83" s="553"/>
      <c r="L83" s="548"/>
      <c r="M83" s="549"/>
      <c r="N83" s="553"/>
      <c r="O83" s="548"/>
      <c r="P83" s="549"/>
      <c r="Q83" s="550"/>
      <c r="R83" s="548"/>
      <c r="S83" s="549"/>
      <c r="T83" s="549"/>
      <c r="U83" s="553"/>
      <c r="V83" s="548"/>
      <c r="W83" s="549"/>
      <c r="X83" s="387"/>
      <c r="Y83" s="387"/>
    </row>
    <row r="84" spans="4:25" ht="14.25" customHeight="1" outlineLevel="1">
      <c r="D84" s="215"/>
      <c r="E84" s="215"/>
      <c r="F84" s="215"/>
      <c r="G84" s="215"/>
      <c r="H84" s="553"/>
      <c r="I84" s="548"/>
      <c r="J84" s="549"/>
      <c r="K84" s="551"/>
      <c r="L84" s="548"/>
      <c r="M84" s="549"/>
      <c r="N84" s="553"/>
      <c r="O84" s="548"/>
      <c r="P84" s="549"/>
      <c r="Q84" s="550"/>
      <c r="R84" s="549"/>
      <c r="S84" s="549"/>
      <c r="T84" s="549"/>
      <c r="U84" s="553"/>
      <c r="V84" s="548"/>
      <c r="W84" s="549"/>
      <c r="X84" s="387"/>
      <c r="Y84" s="387"/>
    </row>
    <row r="85" spans="4:25" ht="14.25" customHeight="1" outlineLevel="1">
      <c r="D85" s="12"/>
      <c r="E85" s="12"/>
      <c r="F85" s="12"/>
      <c r="G85" s="12"/>
      <c r="H85" s="553"/>
      <c r="I85" s="548"/>
      <c r="J85" s="549"/>
      <c r="K85" s="553"/>
      <c r="L85" s="548"/>
      <c r="M85" s="549"/>
      <c r="N85" s="553"/>
      <c r="O85" s="548"/>
      <c r="P85" s="549"/>
      <c r="Q85" s="549"/>
      <c r="R85" s="549"/>
      <c r="S85" s="549"/>
      <c r="T85" s="549"/>
      <c r="U85" s="553"/>
      <c r="V85" s="548"/>
      <c r="W85" s="549"/>
      <c r="X85" s="387"/>
      <c r="Y85" s="387"/>
    </row>
    <row r="86" spans="4:25" ht="14.25" customHeight="1" outlineLevel="1">
      <c r="D86" s="215"/>
      <c r="E86" s="215"/>
      <c r="F86" s="215"/>
      <c r="G86" s="215"/>
      <c r="H86" s="550"/>
      <c r="I86" s="548"/>
      <c r="J86" s="549"/>
      <c r="K86" s="553"/>
      <c r="L86" s="548"/>
      <c r="M86" s="549"/>
      <c r="N86" s="552"/>
      <c r="O86" s="548"/>
      <c r="P86" s="549"/>
      <c r="Q86" s="549"/>
      <c r="R86" s="549"/>
      <c r="S86" s="549"/>
      <c r="T86" s="549"/>
      <c r="U86" s="553"/>
      <c r="V86" s="548"/>
      <c r="W86" s="549"/>
      <c r="X86" s="387"/>
      <c r="Y86" s="387"/>
    </row>
    <row r="87" spans="4:25" ht="14.25" customHeight="1" outlineLevel="1">
      <c r="D87" s="215"/>
      <c r="E87" s="215"/>
      <c r="F87" s="215"/>
      <c r="G87" s="215"/>
      <c r="H87" s="551"/>
      <c r="I87" s="548"/>
      <c r="J87" s="549"/>
      <c r="K87" s="553"/>
      <c r="L87" s="548"/>
      <c r="M87" s="549"/>
      <c r="N87" s="553"/>
      <c r="O87" s="548"/>
      <c r="P87" s="549"/>
      <c r="Q87" s="549"/>
      <c r="R87" s="549"/>
      <c r="S87" s="549"/>
      <c r="T87" s="549"/>
      <c r="U87" s="553"/>
      <c r="V87" s="548"/>
      <c r="W87" s="549"/>
      <c r="X87" s="387"/>
      <c r="Y87" s="387"/>
    </row>
    <row r="88" spans="4:25" ht="14.25" customHeight="1" outlineLevel="1">
      <c r="D88" s="12"/>
      <c r="E88" s="12"/>
      <c r="F88" s="12"/>
      <c r="G88" s="12"/>
      <c r="H88" s="553"/>
      <c r="I88" s="548"/>
      <c r="J88" s="549"/>
      <c r="K88" s="550"/>
      <c r="L88" s="548"/>
      <c r="M88" s="549"/>
      <c r="N88" s="553"/>
      <c r="O88" s="548"/>
      <c r="P88" s="549"/>
      <c r="Q88" s="549"/>
      <c r="R88" s="549"/>
      <c r="S88" s="549"/>
      <c r="T88" s="549"/>
      <c r="U88" s="553"/>
      <c r="V88" s="548"/>
      <c r="W88" s="549"/>
      <c r="X88" s="387"/>
      <c r="Y88" s="387"/>
    </row>
    <row r="89" spans="4:25" ht="14.25" customHeight="1" outlineLevel="1">
      <c r="D89" s="215"/>
      <c r="E89" s="215"/>
      <c r="F89" s="215"/>
      <c r="G89" s="215"/>
      <c r="H89" s="553"/>
      <c r="I89" s="548"/>
      <c r="J89" s="549"/>
      <c r="K89" s="551"/>
      <c r="L89" s="548"/>
      <c r="M89" s="549"/>
      <c r="N89" s="553"/>
      <c r="O89" s="548"/>
      <c r="P89" s="549"/>
      <c r="Q89" s="549"/>
      <c r="R89" s="549"/>
      <c r="S89" s="549"/>
      <c r="T89" s="549"/>
      <c r="U89" s="550"/>
      <c r="V89" s="548"/>
      <c r="W89" s="549"/>
      <c r="X89" s="387"/>
      <c r="Y89" s="387"/>
    </row>
    <row r="90" spans="4:25" ht="14.25" customHeight="1">
      <c r="D90" s="12"/>
      <c r="E90" s="12"/>
      <c r="F90" s="12"/>
      <c r="G90" s="12"/>
      <c r="H90" s="553"/>
      <c r="I90" s="548"/>
      <c r="J90" s="549"/>
      <c r="K90" s="553"/>
      <c r="L90" s="548"/>
      <c r="M90" s="549"/>
      <c r="N90" s="553"/>
      <c r="O90" s="548"/>
      <c r="P90" s="549"/>
      <c r="Q90" s="549"/>
      <c r="R90" s="549"/>
      <c r="S90" s="549"/>
      <c r="T90" s="549"/>
      <c r="U90" s="550"/>
      <c r="V90" s="549"/>
      <c r="W90" s="549"/>
      <c r="X90" s="387"/>
      <c r="Y90" s="387"/>
    </row>
    <row r="91" spans="4:25" ht="14.25" customHeight="1">
      <c r="D91" s="12"/>
      <c r="E91" s="12"/>
      <c r="F91" s="12"/>
      <c r="G91" s="12"/>
      <c r="H91" s="553"/>
      <c r="I91" s="548"/>
      <c r="J91" s="549"/>
      <c r="K91" s="553"/>
      <c r="L91" s="548"/>
      <c r="M91" s="549"/>
      <c r="N91" s="553"/>
      <c r="O91" s="548"/>
      <c r="P91" s="549"/>
      <c r="Q91" s="549"/>
      <c r="R91" s="549"/>
      <c r="S91" s="549"/>
      <c r="T91" s="549"/>
      <c r="U91" s="550"/>
      <c r="V91" s="548"/>
      <c r="W91" s="549"/>
      <c r="X91" s="387"/>
      <c r="Y91" s="387"/>
    </row>
    <row r="92" spans="4:25" ht="14.25" customHeight="1">
      <c r="D92" s="12"/>
      <c r="E92" s="12"/>
      <c r="F92" s="12"/>
      <c r="G92" s="12"/>
      <c r="H92" s="553"/>
      <c r="I92" s="548"/>
      <c r="J92" s="549"/>
      <c r="K92" s="553"/>
      <c r="L92" s="548"/>
      <c r="M92" s="549"/>
      <c r="N92" s="557"/>
      <c r="O92" s="548"/>
      <c r="P92" s="549"/>
      <c r="Q92" s="549"/>
      <c r="R92" s="549"/>
      <c r="S92" s="549"/>
      <c r="T92" s="549"/>
      <c r="U92" s="550"/>
      <c r="V92" s="548"/>
      <c r="W92" s="549"/>
      <c r="X92" s="387"/>
      <c r="Y92" s="387"/>
    </row>
    <row r="93" spans="4:25" ht="14.25" customHeight="1">
      <c r="D93" s="215"/>
      <c r="E93" s="215"/>
      <c r="F93" s="215"/>
      <c r="G93" s="215"/>
      <c r="H93" s="553"/>
      <c r="I93" s="548"/>
      <c r="J93" s="549"/>
      <c r="K93" s="553"/>
      <c r="L93" s="548"/>
      <c r="M93" s="549"/>
      <c r="N93" s="557"/>
      <c r="O93" s="548"/>
      <c r="P93" s="555"/>
      <c r="Q93" s="549"/>
      <c r="R93" s="549"/>
      <c r="S93" s="549"/>
      <c r="T93" s="549"/>
      <c r="U93" s="552"/>
      <c r="V93" s="558"/>
      <c r="W93" s="549"/>
      <c r="X93" s="387"/>
      <c r="Y93" s="387"/>
    </row>
    <row r="94" spans="4:25" ht="14.25" customHeight="1">
      <c r="D94" s="215"/>
      <c r="E94" s="215"/>
      <c r="F94" s="215"/>
      <c r="G94" s="215"/>
      <c r="H94" s="544"/>
      <c r="I94" s="542"/>
      <c r="J94" s="543"/>
      <c r="K94" s="544"/>
      <c r="L94" s="542"/>
      <c r="M94" s="543"/>
      <c r="N94" s="544"/>
      <c r="O94" s="542"/>
      <c r="P94" s="543"/>
      <c r="Q94" s="543"/>
      <c r="R94" s="543"/>
      <c r="S94" s="543"/>
      <c r="T94" s="543"/>
      <c r="U94" s="544"/>
      <c r="V94" s="542"/>
      <c r="W94" s="543"/>
      <c r="X94" s="387"/>
    </row>
    <row r="95" spans="4:25" ht="14.25" customHeight="1">
      <c r="D95" s="215"/>
      <c r="E95" s="215"/>
      <c r="F95" s="215"/>
      <c r="G95" s="215"/>
      <c r="K95" s="551"/>
      <c r="L95" s="548"/>
      <c r="M95" s="549"/>
      <c r="Q95" s="543"/>
      <c r="R95" s="543"/>
      <c r="S95" s="543"/>
      <c r="T95" s="543"/>
      <c r="U95" s="544"/>
      <c r="V95" s="542"/>
      <c r="W95" s="543"/>
      <c r="X95" s="387"/>
    </row>
    <row r="96" spans="4:25" ht="14.25" customHeight="1">
      <c r="D96" s="215"/>
      <c r="E96" s="215"/>
      <c r="F96" s="215"/>
      <c r="G96" s="215"/>
      <c r="K96" s="553"/>
      <c r="L96" s="548"/>
      <c r="M96" s="549"/>
      <c r="Q96" s="543"/>
      <c r="R96" s="543"/>
      <c r="S96" s="543"/>
      <c r="T96" s="543"/>
      <c r="U96" s="544"/>
      <c r="V96" s="542"/>
      <c r="W96" s="543"/>
    </row>
    <row r="97" spans="1:23" ht="14.25" customHeight="1">
      <c r="B97" s="260"/>
      <c r="D97" s="12"/>
      <c r="E97" s="12"/>
      <c r="F97" s="12"/>
      <c r="G97" s="12"/>
      <c r="K97" s="545"/>
      <c r="L97" s="542"/>
      <c r="M97" s="543"/>
      <c r="Q97" s="543"/>
      <c r="R97" s="543"/>
      <c r="S97" s="543"/>
      <c r="T97" s="543"/>
      <c r="U97" s="544"/>
      <c r="V97" s="542"/>
      <c r="W97" s="543"/>
    </row>
    <row r="98" spans="1:23" ht="14.25" customHeight="1">
      <c r="B98" s="260"/>
      <c r="D98" s="215"/>
      <c r="E98" s="215"/>
      <c r="F98" s="215"/>
      <c r="G98" s="215"/>
      <c r="Q98" s="543"/>
      <c r="R98" s="543"/>
      <c r="S98" s="543"/>
      <c r="T98" s="543"/>
      <c r="U98" s="544"/>
      <c r="V98" s="542"/>
      <c r="W98" s="543"/>
    </row>
    <row r="99" spans="1:23" ht="14.25" customHeight="1">
      <c r="B99" s="260"/>
      <c r="D99" s="215"/>
      <c r="E99" s="215"/>
      <c r="F99" s="215"/>
      <c r="G99" s="215"/>
      <c r="Q99" s="543"/>
      <c r="R99" s="543"/>
      <c r="S99" s="543"/>
      <c r="T99" s="543"/>
      <c r="U99" s="544"/>
      <c r="V99" s="542"/>
      <c r="W99" s="543"/>
    </row>
    <row r="100" spans="1:23" ht="14.25" customHeight="1">
      <c r="B100" s="260"/>
      <c r="D100" s="215"/>
      <c r="E100" s="215"/>
      <c r="F100" s="215"/>
      <c r="G100" s="215"/>
      <c r="Q100" s="543"/>
      <c r="R100" s="543"/>
      <c r="S100" s="543"/>
      <c r="T100" s="543"/>
      <c r="U100" s="544"/>
      <c r="V100" s="542"/>
      <c r="W100" s="543"/>
    </row>
    <row r="101" spans="1:23" ht="14.25" customHeight="1">
      <c r="B101" s="260"/>
      <c r="D101" s="215"/>
      <c r="E101" s="215"/>
      <c r="F101" s="215"/>
      <c r="G101" s="215"/>
      <c r="Q101" s="543"/>
      <c r="R101" s="543"/>
      <c r="S101" s="543"/>
      <c r="T101" s="543"/>
      <c r="U101" s="544"/>
      <c r="V101" s="542"/>
      <c r="W101" s="543"/>
    </row>
    <row r="102" spans="1:23" ht="14.25" customHeight="1">
      <c r="B102" s="260"/>
      <c r="D102" s="215"/>
      <c r="E102" s="215"/>
      <c r="F102" s="215"/>
      <c r="G102" s="215"/>
      <c r="Q102" s="543"/>
      <c r="R102" s="543"/>
      <c r="S102" s="543"/>
      <c r="T102" s="543"/>
      <c r="U102" s="544"/>
      <c r="V102" s="542"/>
      <c r="W102" s="543"/>
    </row>
    <row r="103" spans="1:23" ht="14.25" customHeight="1">
      <c r="B103" s="260"/>
      <c r="D103" s="215"/>
      <c r="E103" s="215"/>
      <c r="F103" s="215"/>
      <c r="G103" s="215"/>
      <c r="Q103" s="543"/>
      <c r="R103" s="543"/>
      <c r="S103" s="543"/>
      <c r="T103" s="543"/>
      <c r="U103" s="544"/>
      <c r="V103" s="542"/>
      <c r="W103" s="543"/>
    </row>
    <row r="104" spans="1:23" ht="14.25" customHeight="1">
      <c r="B104" s="8"/>
      <c r="C104" s="115"/>
      <c r="D104" s="215"/>
      <c r="E104" s="215"/>
      <c r="F104" s="215"/>
      <c r="G104" s="215"/>
      <c r="Q104" s="543"/>
      <c r="R104" s="543"/>
      <c r="S104" s="543"/>
      <c r="T104" s="543"/>
      <c r="U104" s="544"/>
      <c r="V104" s="542"/>
      <c r="W104" s="543"/>
    </row>
    <row r="105" spans="1:23" ht="14.25" customHeight="1">
      <c r="A105" s="3"/>
      <c r="B105" s="3"/>
      <c r="C105" s="114"/>
      <c r="D105" s="12"/>
      <c r="E105" s="12"/>
      <c r="F105" s="12"/>
      <c r="G105" s="12"/>
      <c r="Q105" s="543"/>
      <c r="R105" s="543"/>
      <c r="S105" s="543"/>
      <c r="T105" s="543"/>
      <c r="U105" s="544"/>
      <c r="V105" s="542"/>
      <c r="W105" s="543"/>
    </row>
    <row r="106" spans="1:23" ht="14.25" customHeight="1">
      <c r="A106" s="3"/>
      <c r="B106" s="3"/>
      <c r="C106" s="114"/>
      <c r="D106" s="12"/>
      <c r="E106" s="12"/>
      <c r="F106" s="12"/>
      <c r="G106" s="12"/>
      <c r="Q106" s="543"/>
      <c r="R106" s="543"/>
      <c r="S106" s="543"/>
      <c r="T106" s="543"/>
      <c r="U106" s="544"/>
      <c r="V106" s="542"/>
      <c r="W106" s="543"/>
    </row>
    <row r="107" spans="1:23" ht="14.25" customHeight="1">
      <c r="A107" s="3"/>
      <c r="B107" s="3"/>
      <c r="C107" s="114"/>
      <c r="D107" s="12"/>
      <c r="E107" s="12"/>
      <c r="F107" s="12"/>
      <c r="G107" s="12"/>
      <c r="Q107" s="543"/>
      <c r="R107" s="543"/>
      <c r="S107" s="543"/>
      <c r="T107" s="543"/>
      <c r="U107" s="544"/>
      <c r="V107" s="542"/>
      <c r="W107" s="543"/>
    </row>
    <row r="108" spans="1:23" ht="14.25" customHeight="1">
      <c r="A108" s="3"/>
      <c r="B108" s="3"/>
      <c r="C108" s="114"/>
      <c r="D108" s="12"/>
      <c r="E108" s="12"/>
      <c r="F108" s="12"/>
      <c r="G108" s="12"/>
      <c r="Q108" s="543"/>
      <c r="R108" s="543"/>
      <c r="S108" s="543"/>
      <c r="T108" s="543"/>
      <c r="U108" s="544"/>
      <c r="V108" s="542"/>
      <c r="W108" s="543"/>
    </row>
    <row r="109" spans="1:23" ht="14.25" customHeight="1">
      <c r="A109" s="3"/>
      <c r="B109" s="3"/>
      <c r="C109" s="114"/>
      <c r="D109" s="12"/>
      <c r="E109" s="12"/>
      <c r="F109" s="12"/>
      <c r="G109" s="12"/>
      <c r="Q109" s="543"/>
      <c r="R109" s="543"/>
      <c r="S109" s="543"/>
      <c r="T109" s="543"/>
      <c r="U109" s="544"/>
      <c r="V109" s="542"/>
      <c r="W109" s="543"/>
    </row>
    <row r="110" spans="1:23" ht="14.25" customHeight="1">
      <c r="A110" s="3"/>
      <c r="B110" s="3"/>
      <c r="C110" s="114"/>
      <c r="D110" s="12"/>
      <c r="E110" s="12"/>
      <c r="F110" s="12"/>
      <c r="G110" s="12"/>
      <c r="Q110" s="543"/>
      <c r="R110" s="543"/>
      <c r="S110" s="543"/>
      <c r="T110" s="543"/>
      <c r="U110" s="544"/>
      <c r="V110" s="542"/>
      <c r="W110" s="543"/>
    </row>
    <row r="111" spans="1:23" ht="14.25" customHeight="1">
      <c r="A111" s="3"/>
      <c r="B111" s="3"/>
      <c r="C111" s="114"/>
      <c r="D111" s="12"/>
      <c r="E111" s="12"/>
      <c r="F111" s="12"/>
      <c r="G111" s="12"/>
      <c r="Q111" s="543"/>
      <c r="R111" s="543"/>
      <c r="S111" s="543"/>
      <c r="T111" s="543"/>
      <c r="U111" s="544"/>
      <c r="V111" s="542"/>
      <c r="W111" s="543"/>
    </row>
    <row r="112" spans="1:23" ht="14.25" customHeight="1">
      <c r="A112" s="3"/>
      <c r="B112" s="3"/>
      <c r="C112" s="114"/>
      <c r="D112" s="12"/>
      <c r="E112" s="12"/>
      <c r="F112" s="12"/>
      <c r="G112" s="12"/>
      <c r="Q112" s="543"/>
      <c r="R112" s="543"/>
      <c r="S112" s="543"/>
      <c r="T112" s="543"/>
      <c r="U112" s="544"/>
      <c r="V112" s="542"/>
      <c r="W112" s="543"/>
    </row>
    <row r="113" spans="1:23" ht="14.25" customHeight="1">
      <c r="A113" s="3"/>
      <c r="B113" s="3"/>
      <c r="C113" s="114"/>
      <c r="D113" s="12"/>
      <c r="E113" s="12"/>
      <c r="F113" s="12"/>
      <c r="G113" s="12"/>
      <c r="Q113" s="543"/>
      <c r="R113" s="543"/>
      <c r="S113" s="543"/>
      <c r="T113" s="543"/>
      <c r="U113" s="544"/>
      <c r="V113" s="542"/>
      <c r="W113" s="543"/>
    </row>
    <row r="114" spans="1:23" ht="14.25" customHeight="1">
      <c r="A114" s="3"/>
      <c r="B114" s="3"/>
      <c r="C114" s="114"/>
      <c r="D114" s="12"/>
      <c r="E114" s="12"/>
      <c r="F114" s="12"/>
      <c r="G114" s="12"/>
      <c r="Q114" s="543"/>
      <c r="R114" s="543"/>
      <c r="S114" s="543"/>
      <c r="T114" s="543"/>
      <c r="U114" s="544"/>
      <c r="V114" s="542"/>
      <c r="W114" s="543"/>
    </row>
    <row r="115" spans="1:23" ht="14.25" customHeight="1">
      <c r="A115" s="3"/>
      <c r="B115" s="3"/>
      <c r="C115" s="114"/>
      <c r="D115" s="12"/>
      <c r="E115" s="12"/>
      <c r="F115" s="12"/>
      <c r="G115" s="12"/>
      <c r="Q115" s="543"/>
      <c r="R115" s="543"/>
      <c r="S115" s="543"/>
      <c r="T115" s="543"/>
      <c r="U115" s="544"/>
      <c r="V115" s="542"/>
      <c r="W115" s="543"/>
    </row>
    <row r="116" spans="1:23" ht="14.25" customHeight="1">
      <c r="A116" s="3"/>
      <c r="B116" s="3"/>
      <c r="C116" s="114"/>
      <c r="D116" s="12"/>
      <c r="E116" s="12"/>
      <c r="F116" s="12"/>
      <c r="G116" s="12"/>
      <c r="Q116" s="543"/>
      <c r="R116" s="543"/>
      <c r="S116" s="543"/>
      <c r="T116" s="543"/>
      <c r="U116" s="544"/>
      <c r="V116" s="542"/>
      <c r="W116" s="543"/>
    </row>
    <row r="117" spans="1:23" ht="14.25" customHeight="1">
      <c r="A117" s="3"/>
      <c r="B117" s="3"/>
      <c r="C117" s="114"/>
      <c r="D117" s="12"/>
      <c r="E117" s="12"/>
      <c r="F117" s="12"/>
      <c r="G117" s="12"/>
      <c r="Q117" s="543"/>
      <c r="R117" s="543"/>
      <c r="S117" s="543"/>
      <c r="T117" s="543"/>
      <c r="U117" s="544"/>
      <c r="V117" s="542"/>
      <c r="W117" s="543"/>
    </row>
    <row r="118" spans="1:23" ht="14.25" customHeight="1">
      <c r="A118" s="3"/>
      <c r="B118" s="3"/>
      <c r="C118" s="114"/>
      <c r="D118" s="12"/>
      <c r="E118" s="12"/>
      <c r="F118" s="12"/>
      <c r="G118" s="12"/>
      <c r="Q118" s="543"/>
      <c r="R118" s="543"/>
      <c r="S118" s="543"/>
      <c r="T118" s="543"/>
      <c r="U118" s="544"/>
      <c r="V118" s="542"/>
      <c r="W118" s="543"/>
    </row>
    <row r="119" spans="1:23" ht="14.25" customHeight="1">
      <c r="A119" s="3"/>
      <c r="B119" s="3"/>
      <c r="C119" s="114"/>
      <c r="D119" s="12"/>
      <c r="E119" s="12"/>
      <c r="F119" s="12"/>
      <c r="G119" s="12"/>
      <c r="Q119" s="543"/>
      <c r="R119" s="543"/>
      <c r="S119" s="543"/>
      <c r="T119" s="543"/>
      <c r="U119" s="544"/>
      <c r="V119" s="542"/>
      <c r="W119" s="543"/>
    </row>
    <row r="120" spans="1:23" ht="14.25" customHeight="1">
      <c r="A120" s="3"/>
      <c r="B120" s="3"/>
      <c r="C120" s="114"/>
      <c r="D120" s="12"/>
      <c r="E120" s="12"/>
      <c r="F120" s="12"/>
      <c r="G120" s="12"/>
      <c r="Q120" s="543"/>
      <c r="R120" s="543"/>
      <c r="S120" s="543"/>
      <c r="T120" s="543"/>
      <c r="U120" s="544"/>
      <c r="V120" s="542"/>
      <c r="W120" s="543"/>
    </row>
    <row r="121" spans="1:23" ht="14.25" customHeight="1">
      <c r="A121" s="3"/>
      <c r="B121" s="3"/>
      <c r="C121" s="114"/>
      <c r="D121" s="12"/>
      <c r="E121" s="12"/>
      <c r="F121" s="12"/>
      <c r="G121" s="12"/>
      <c r="Q121" s="543"/>
      <c r="R121" s="543"/>
      <c r="S121" s="543"/>
      <c r="T121" s="543"/>
      <c r="U121" s="544"/>
      <c r="V121" s="542"/>
      <c r="W121" s="543"/>
    </row>
    <row r="122" spans="1:23" ht="14.25" customHeight="1">
      <c r="A122" s="3"/>
      <c r="B122" s="3"/>
      <c r="C122" s="114"/>
      <c r="D122" s="12"/>
      <c r="E122" s="12"/>
      <c r="F122" s="12"/>
      <c r="G122" s="12"/>
      <c r="Q122" s="543"/>
      <c r="R122" s="543"/>
      <c r="S122" s="543"/>
      <c r="T122" s="543"/>
      <c r="U122" s="544"/>
      <c r="V122" s="542"/>
      <c r="W122" s="543"/>
    </row>
    <row r="123" spans="1:23" ht="14.25" customHeight="1">
      <c r="A123" s="3"/>
      <c r="B123" s="3"/>
      <c r="C123" s="114"/>
      <c r="D123" s="12"/>
      <c r="E123" s="12"/>
      <c r="F123" s="12"/>
      <c r="G123" s="12"/>
      <c r="Q123" s="543"/>
      <c r="R123" s="543"/>
      <c r="S123" s="543"/>
      <c r="T123" s="543"/>
      <c r="U123" s="544"/>
      <c r="V123" s="542"/>
      <c r="W123" s="543"/>
    </row>
    <row r="124" spans="1:23" ht="14.25" customHeight="1">
      <c r="A124" s="3"/>
      <c r="B124" s="3"/>
      <c r="C124" s="114"/>
      <c r="D124" s="12"/>
      <c r="E124" s="12"/>
      <c r="F124" s="12"/>
      <c r="G124" s="12"/>
      <c r="Q124" s="543"/>
      <c r="R124" s="543"/>
      <c r="S124" s="543"/>
      <c r="T124" s="543"/>
      <c r="U124" s="544"/>
      <c r="V124" s="542"/>
      <c r="W124" s="543"/>
    </row>
    <row r="125" spans="1:23" ht="14.25" customHeight="1">
      <c r="B125" s="260"/>
      <c r="D125" s="12"/>
      <c r="E125" s="12"/>
      <c r="F125" s="12"/>
      <c r="G125" s="12"/>
      <c r="Q125" s="543"/>
      <c r="R125" s="543"/>
      <c r="S125" s="543"/>
      <c r="T125" s="543"/>
      <c r="U125" s="544"/>
      <c r="V125" s="542"/>
      <c r="W125" s="543"/>
    </row>
    <row r="126" spans="1:23" ht="14.25" customHeight="1">
      <c r="B126" s="260"/>
      <c r="D126" s="12"/>
      <c r="E126" s="12"/>
      <c r="F126" s="12"/>
      <c r="G126" s="12"/>
      <c r="Q126" s="543"/>
      <c r="R126" s="543"/>
      <c r="S126" s="543"/>
      <c r="T126" s="543"/>
      <c r="U126" s="544"/>
      <c r="V126" s="542"/>
      <c r="W126" s="543"/>
    </row>
    <row r="127" spans="1:23" ht="14.25" customHeight="1">
      <c r="B127" s="260"/>
      <c r="D127" s="12"/>
      <c r="E127" s="12"/>
      <c r="F127" s="12"/>
      <c r="G127" s="12"/>
      <c r="Q127" s="543"/>
      <c r="R127" s="543"/>
      <c r="S127" s="543"/>
      <c r="T127" s="543"/>
      <c r="U127" s="544"/>
      <c r="V127" s="542"/>
      <c r="W127" s="543"/>
    </row>
    <row r="128" spans="1:23" ht="14.25" customHeight="1">
      <c r="B128" s="260"/>
      <c r="D128" s="12"/>
      <c r="E128" s="12"/>
      <c r="F128" s="12"/>
      <c r="G128" s="12"/>
      <c r="Q128" s="543"/>
      <c r="R128" s="543"/>
      <c r="S128" s="543"/>
      <c r="T128" s="543"/>
      <c r="U128" s="544"/>
      <c r="V128" s="542"/>
      <c r="W128" s="543"/>
    </row>
    <row r="129" spans="4:23" ht="14.25" customHeight="1">
      <c r="D129" s="12"/>
      <c r="E129" s="12"/>
      <c r="F129" s="12"/>
      <c r="G129" s="12"/>
      <c r="Q129" s="543"/>
      <c r="R129" s="543"/>
      <c r="S129" s="543"/>
      <c r="T129" s="543"/>
      <c r="U129" s="544"/>
      <c r="V129" s="542"/>
      <c r="W129" s="543"/>
    </row>
    <row r="130" spans="4:23" ht="14.25" customHeight="1">
      <c r="D130" s="12"/>
      <c r="E130" s="12"/>
      <c r="F130" s="12"/>
      <c r="G130" s="12"/>
      <c r="Q130" s="543"/>
      <c r="R130" s="543"/>
      <c r="S130" s="543"/>
      <c r="T130" s="543"/>
      <c r="U130" s="544"/>
      <c r="V130" s="542"/>
      <c r="W130" s="543"/>
    </row>
    <row r="131" spans="4:23" ht="14.25" customHeight="1">
      <c r="D131" s="12"/>
      <c r="E131" s="12"/>
      <c r="F131" s="12"/>
      <c r="G131" s="12"/>
      <c r="Q131" s="543"/>
      <c r="R131" s="543"/>
      <c r="S131" s="543"/>
      <c r="T131" s="543"/>
      <c r="U131" s="544"/>
      <c r="V131" s="542"/>
      <c r="W131" s="543"/>
    </row>
    <row r="132" spans="4:23" ht="14.25" customHeight="1">
      <c r="D132" s="12"/>
      <c r="E132" s="12"/>
      <c r="F132" s="12"/>
      <c r="G132" s="12"/>
      <c r="Q132" s="543"/>
      <c r="R132" s="543"/>
      <c r="S132" s="543"/>
      <c r="T132" s="543"/>
      <c r="U132" s="544"/>
      <c r="V132" s="542"/>
      <c r="W132" s="543"/>
    </row>
    <row r="133" spans="4:23" ht="14.25" customHeight="1">
      <c r="D133" s="12"/>
      <c r="E133" s="12"/>
      <c r="F133" s="12"/>
      <c r="G133" s="12"/>
      <c r="Q133" s="543"/>
      <c r="R133" s="543"/>
      <c r="S133" s="543"/>
      <c r="T133" s="543"/>
      <c r="U133" s="544"/>
      <c r="V133" s="542"/>
      <c r="W133" s="543"/>
    </row>
    <row r="134" spans="4:23" ht="14.25" customHeight="1">
      <c r="D134" s="12"/>
      <c r="E134" s="12"/>
      <c r="F134" s="12"/>
      <c r="G134" s="12"/>
      <c r="Q134" s="543"/>
      <c r="R134" s="543"/>
      <c r="S134" s="543"/>
      <c r="T134" s="543"/>
      <c r="U134" s="544"/>
      <c r="V134" s="542"/>
      <c r="W134" s="543"/>
    </row>
    <row r="135" spans="4:23" ht="14.25" customHeight="1">
      <c r="D135" s="12"/>
      <c r="E135" s="12"/>
      <c r="F135" s="12"/>
      <c r="G135" s="12"/>
      <c r="Q135" s="543"/>
      <c r="R135" s="543"/>
      <c r="S135" s="543"/>
      <c r="T135" s="543"/>
      <c r="U135" s="544"/>
      <c r="V135" s="542"/>
      <c r="W135" s="543"/>
    </row>
    <row r="136" spans="4:23" ht="14.25" customHeight="1">
      <c r="D136" s="12"/>
      <c r="E136" s="12"/>
      <c r="F136" s="12"/>
      <c r="G136" s="12"/>
      <c r="Q136" s="543"/>
      <c r="R136" s="543"/>
      <c r="S136" s="543"/>
      <c r="T136" s="543"/>
      <c r="U136" s="544"/>
      <c r="V136" s="542"/>
      <c r="W136" s="543"/>
    </row>
    <row r="137" spans="4:23" ht="14.25" customHeight="1">
      <c r="D137" s="12"/>
      <c r="E137" s="12"/>
      <c r="F137" s="12"/>
      <c r="G137" s="12"/>
      <c r="Q137" s="543"/>
      <c r="R137" s="543"/>
      <c r="S137" s="543"/>
      <c r="T137" s="543"/>
      <c r="U137" s="544"/>
      <c r="V137" s="542"/>
      <c r="W137" s="543"/>
    </row>
    <row r="138" spans="4:23" ht="14.25" customHeight="1">
      <c r="D138" s="12"/>
      <c r="E138" s="12"/>
      <c r="F138" s="12"/>
      <c r="G138" s="12"/>
      <c r="Q138" s="543"/>
      <c r="R138" s="543"/>
      <c r="S138" s="543"/>
      <c r="T138" s="543"/>
      <c r="U138" s="544"/>
      <c r="V138" s="542"/>
      <c r="W138" s="543"/>
    </row>
    <row r="139" spans="4:23" ht="14.25" customHeight="1">
      <c r="D139" s="12"/>
      <c r="E139" s="12"/>
      <c r="F139" s="12"/>
      <c r="G139" s="12"/>
      <c r="Q139" s="543"/>
      <c r="R139" s="543"/>
      <c r="S139" s="543"/>
      <c r="T139" s="543"/>
      <c r="U139" s="544"/>
      <c r="V139" s="542"/>
      <c r="W139" s="543"/>
    </row>
    <row r="140" spans="4:23" ht="14.25" customHeight="1">
      <c r="D140" s="12"/>
      <c r="E140" s="12"/>
      <c r="F140" s="12"/>
      <c r="G140" s="12"/>
      <c r="Q140" s="543"/>
      <c r="R140" s="543"/>
      <c r="S140" s="543"/>
      <c r="T140" s="543"/>
      <c r="U140" s="544"/>
      <c r="V140" s="542"/>
      <c r="W140" s="543"/>
    </row>
    <row r="141" spans="4:23" ht="14.25" customHeight="1">
      <c r="Q141" s="543"/>
      <c r="R141" s="543"/>
      <c r="S141" s="543"/>
      <c r="T141" s="543"/>
      <c r="U141" s="544"/>
      <c r="V141" s="542"/>
      <c r="W141" s="543"/>
    </row>
    <row r="142" spans="4:23" ht="14.25" customHeight="1">
      <c r="Q142" s="543"/>
      <c r="R142" s="543"/>
      <c r="S142" s="543"/>
      <c r="T142" s="543"/>
      <c r="U142" s="544"/>
      <c r="V142" s="542"/>
      <c r="W142" s="543"/>
    </row>
    <row r="143" spans="4:23" ht="14.25" customHeight="1">
      <c r="Q143" s="543"/>
      <c r="R143" s="543"/>
      <c r="S143" s="543"/>
      <c r="T143" s="543"/>
      <c r="U143" s="544"/>
      <c r="V143" s="542"/>
      <c r="W143" s="543"/>
    </row>
    <row r="144" spans="4:23" ht="14.25" customHeight="1">
      <c r="Q144" s="543"/>
      <c r="R144" s="543"/>
      <c r="S144" s="543"/>
      <c r="T144" s="543"/>
      <c r="U144" s="544"/>
      <c r="V144" s="542"/>
      <c r="W144" s="543"/>
    </row>
    <row r="145" spans="17:23" ht="14.25" customHeight="1">
      <c r="Q145" s="543"/>
      <c r="R145" s="543"/>
      <c r="S145" s="543"/>
      <c r="T145" s="543"/>
      <c r="U145" s="544"/>
      <c r="V145" s="542"/>
      <c r="W145" s="543"/>
    </row>
    <row r="146" spans="17:23" ht="14.25" customHeight="1">
      <c r="Q146" s="543"/>
      <c r="R146" s="543"/>
      <c r="S146" s="543"/>
      <c r="T146" s="543"/>
      <c r="U146" s="544"/>
      <c r="V146" s="542"/>
      <c r="W146" s="543"/>
    </row>
    <row r="147" spans="17:23" ht="14.25" customHeight="1">
      <c r="Q147" s="543"/>
      <c r="R147" s="543"/>
      <c r="S147" s="543"/>
      <c r="T147" s="543"/>
      <c r="U147" s="544"/>
      <c r="V147" s="542"/>
      <c r="W147" s="543"/>
    </row>
    <row r="148" spans="17:23" ht="14.25" customHeight="1">
      <c r="Q148" s="543"/>
      <c r="R148" s="543"/>
      <c r="S148" s="543"/>
      <c r="T148" s="543"/>
      <c r="U148" s="544"/>
      <c r="V148" s="542"/>
      <c r="W148" s="543"/>
    </row>
    <row r="149" spans="17:23" ht="14.25" customHeight="1">
      <c r="Q149" s="543"/>
      <c r="R149" s="543"/>
      <c r="S149" s="543"/>
      <c r="T149" s="543"/>
      <c r="U149" s="544"/>
      <c r="V149" s="542"/>
      <c r="W149" s="543"/>
    </row>
    <row r="150" spans="17:23" ht="14.25" customHeight="1">
      <c r="Q150" s="543"/>
      <c r="R150" s="543"/>
      <c r="S150" s="543"/>
      <c r="T150" s="543"/>
      <c r="U150" s="544"/>
      <c r="V150" s="542"/>
      <c r="W150" s="543"/>
    </row>
    <row r="151" spans="17:23" ht="14.25" customHeight="1">
      <c r="Q151" s="543"/>
      <c r="R151" s="543"/>
      <c r="S151" s="543"/>
      <c r="T151" s="543"/>
      <c r="U151" s="544"/>
      <c r="V151" s="542"/>
      <c r="W151" s="543"/>
    </row>
    <row r="152" spans="17:23" ht="14.25" customHeight="1">
      <c r="Q152" s="543"/>
      <c r="R152" s="543"/>
      <c r="S152" s="543"/>
      <c r="T152" s="543"/>
      <c r="U152" s="544"/>
      <c r="V152" s="542"/>
      <c r="W152" s="543"/>
    </row>
    <row r="153" spans="17:23" ht="14.25" customHeight="1">
      <c r="Q153" s="543"/>
      <c r="R153" s="543"/>
      <c r="S153" s="543"/>
      <c r="T153" s="543"/>
      <c r="U153" s="544"/>
      <c r="V153" s="542"/>
      <c r="W153" s="543"/>
    </row>
    <row r="154" spans="17:23" ht="14.25" customHeight="1">
      <c r="Q154" s="543"/>
      <c r="R154" s="543"/>
      <c r="S154" s="543"/>
      <c r="T154" s="543"/>
      <c r="U154" s="544"/>
      <c r="V154" s="542"/>
      <c r="W154" s="543"/>
    </row>
    <row r="155" spans="17:23" ht="14.25" customHeight="1">
      <c r="Q155" s="543"/>
      <c r="R155" s="543"/>
      <c r="S155" s="543"/>
      <c r="T155" s="543"/>
      <c r="U155" s="544"/>
      <c r="V155" s="542"/>
      <c r="W155" s="543"/>
    </row>
    <row r="156" spans="17:23" ht="14.25" customHeight="1">
      <c r="Q156" s="543"/>
      <c r="R156" s="543"/>
      <c r="S156" s="543"/>
      <c r="T156" s="543"/>
      <c r="U156" s="544"/>
      <c r="V156" s="542"/>
      <c r="W156" s="543"/>
    </row>
    <row r="157" spans="17:23" ht="14.25" customHeight="1">
      <c r="Q157" s="543"/>
      <c r="R157" s="543"/>
      <c r="S157" s="543"/>
      <c r="T157" s="543"/>
      <c r="U157" s="544"/>
      <c r="V157" s="542"/>
      <c r="W157" s="543"/>
    </row>
    <row r="158" spans="17:23" ht="14.25" customHeight="1">
      <c r="Q158" s="543"/>
      <c r="R158" s="543"/>
      <c r="S158" s="543"/>
      <c r="T158" s="543"/>
      <c r="U158" s="544"/>
      <c r="V158" s="542"/>
      <c r="W158" s="543"/>
    </row>
    <row r="159" spans="17:23" ht="14.25" customHeight="1">
      <c r="Q159" s="543"/>
      <c r="R159" s="543"/>
      <c r="S159" s="543"/>
      <c r="T159" s="543"/>
      <c r="U159" s="544"/>
      <c r="V159" s="542"/>
      <c r="W159" s="543"/>
    </row>
    <row r="160" spans="17:23" ht="14.25" customHeight="1">
      <c r="Q160" s="543"/>
      <c r="R160" s="543"/>
      <c r="S160" s="543"/>
      <c r="T160" s="543"/>
      <c r="U160" s="544"/>
      <c r="V160" s="542"/>
      <c r="W160" s="543"/>
    </row>
    <row r="161" spans="14:23" ht="14.25" customHeight="1">
      <c r="Q161" s="543"/>
      <c r="R161" s="543"/>
      <c r="S161" s="543"/>
      <c r="T161" s="543"/>
      <c r="U161" s="544"/>
      <c r="V161" s="542"/>
      <c r="W161" s="543"/>
    </row>
    <row r="162" spans="14:23" ht="14.25" customHeight="1">
      <c r="Q162" s="543"/>
      <c r="R162" s="543"/>
      <c r="S162" s="543"/>
      <c r="T162" s="543"/>
      <c r="U162" s="544"/>
      <c r="V162" s="542"/>
      <c r="W162" s="543"/>
    </row>
    <row r="163" spans="14:23" ht="14.25" customHeight="1">
      <c r="Q163" s="543"/>
      <c r="R163" s="543"/>
      <c r="S163" s="543"/>
      <c r="T163" s="543"/>
      <c r="U163" s="544"/>
      <c r="V163" s="542"/>
      <c r="W163" s="543"/>
    </row>
    <row r="164" spans="14:23" ht="14.25" customHeight="1">
      <c r="Q164" s="543"/>
      <c r="R164" s="543"/>
      <c r="S164" s="543"/>
      <c r="T164" s="543"/>
      <c r="U164" s="544"/>
      <c r="V164" s="542"/>
      <c r="W164" s="543"/>
    </row>
    <row r="165" spans="14:23" ht="14.25" customHeight="1">
      <c r="Q165" s="543"/>
      <c r="R165" s="543"/>
      <c r="S165" s="543"/>
      <c r="T165" s="543"/>
      <c r="U165" s="544"/>
      <c r="V165" s="542"/>
      <c r="W165" s="543"/>
    </row>
    <row r="166" spans="14:23" ht="14.25" customHeight="1">
      <c r="Q166" s="543"/>
      <c r="R166" s="543"/>
      <c r="S166" s="543"/>
      <c r="T166" s="543"/>
      <c r="U166" s="544"/>
      <c r="V166" s="542"/>
      <c r="W166" s="543"/>
    </row>
    <row r="167" spans="14:23" ht="14.25" customHeight="1">
      <c r="Q167" s="543"/>
      <c r="R167" s="543"/>
      <c r="S167" s="543"/>
      <c r="T167" s="543"/>
      <c r="U167" s="544"/>
      <c r="V167" s="542"/>
      <c r="W167" s="543"/>
    </row>
    <row r="168" spans="14:23" ht="14.25" customHeight="1">
      <c r="Q168" s="543"/>
      <c r="R168" s="543"/>
      <c r="S168" s="543"/>
      <c r="T168" s="543"/>
      <c r="U168" s="544"/>
      <c r="V168" s="542"/>
      <c r="W168" s="543"/>
    </row>
    <row r="169" spans="14:23" ht="14.25" customHeight="1">
      <c r="Q169" s="543"/>
      <c r="R169" s="543"/>
      <c r="S169" s="543"/>
      <c r="T169" s="543"/>
      <c r="U169" s="544"/>
      <c r="V169" s="542"/>
      <c r="W169" s="543"/>
    </row>
    <row r="170" spans="14:23" ht="14.25" customHeight="1">
      <c r="Q170" s="543"/>
      <c r="R170" s="543"/>
      <c r="S170" s="543"/>
      <c r="T170" s="543"/>
      <c r="U170" s="544"/>
      <c r="V170" s="542"/>
      <c r="W170" s="543"/>
    </row>
    <row r="171" spans="14:23" ht="14.25" customHeight="1">
      <c r="Q171" s="543"/>
      <c r="R171" s="543"/>
      <c r="S171" s="543"/>
      <c r="T171" s="543"/>
      <c r="U171" s="544"/>
      <c r="V171" s="542"/>
      <c r="W171" s="543"/>
    </row>
    <row r="172" spans="14:23" ht="14.25" customHeight="1">
      <c r="Q172" s="543"/>
      <c r="R172" s="543"/>
      <c r="S172" s="543"/>
      <c r="T172" s="543"/>
      <c r="U172" s="544"/>
      <c r="V172" s="542"/>
      <c r="W172" s="543"/>
    </row>
    <row r="173" spans="14:23" ht="14.25" customHeight="1">
      <c r="Q173" s="546"/>
      <c r="R173" s="546"/>
      <c r="S173" s="543"/>
      <c r="T173" s="543"/>
      <c r="U173" s="544"/>
      <c r="V173" s="542"/>
      <c r="W173" s="543"/>
    </row>
    <row r="174" spans="14:23" ht="14.25" customHeight="1">
      <c r="Q174" s="543"/>
      <c r="R174" s="543"/>
      <c r="S174" s="546"/>
      <c r="T174" s="543"/>
      <c r="U174" s="544"/>
      <c r="V174" s="542"/>
      <c r="W174" s="543"/>
    </row>
    <row r="175" spans="14:23" ht="14.25" customHeight="1">
      <c r="N175" s="543"/>
      <c r="O175" s="543"/>
      <c r="P175" s="543"/>
      <c r="Q175" s="543"/>
      <c r="R175" s="543"/>
      <c r="S175" s="543"/>
      <c r="T175" s="543"/>
      <c r="U175" s="544"/>
      <c r="V175" s="542"/>
      <c r="W175" s="543"/>
    </row>
    <row r="176" spans="14:23" ht="14.25" customHeight="1">
      <c r="N176" s="543"/>
      <c r="O176" s="543"/>
      <c r="P176" s="543"/>
      <c r="Q176" s="543"/>
      <c r="R176" s="543"/>
      <c r="S176" s="543"/>
      <c r="T176" s="543"/>
      <c r="U176" s="544"/>
      <c r="V176" s="542"/>
      <c r="W176" s="543"/>
    </row>
    <row r="177" spans="14:23" ht="14.25" customHeight="1">
      <c r="N177" s="543"/>
      <c r="O177" s="543"/>
      <c r="P177" s="543"/>
      <c r="Q177" s="543"/>
      <c r="R177" s="543"/>
      <c r="S177" s="543"/>
      <c r="T177" s="543"/>
      <c r="U177" s="544"/>
      <c r="V177" s="542"/>
      <c r="W177" s="543"/>
    </row>
    <row r="178" spans="14:23" ht="14.25" customHeight="1">
      <c r="N178" s="543"/>
      <c r="O178" s="543"/>
      <c r="P178" s="543"/>
      <c r="Q178" s="543"/>
      <c r="R178" s="543"/>
      <c r="S178" s="543"/>
      <c r="T178" s="543"/>
      <c r="U178" s="544"/>
      <c r="V178" s="542"/>
      <c r="W178" s="543"/>
    </row>
    <row r="179" spans="14:23" ht="14.25" customHeight="1">
      <c r="N179" s="543"/>
      <c r="O179" s="543"/>
      <c r="P179" s="543"/>
      <c r="Q179" s="543"/>
      <c r="R179" s="543"/>
      <c r="S179" s="543"/>
      <c r="T179" s="543"/>
      <c r="U179" s="544"/>
      <c r="V179" s="542"/>
      <c r="W179" s="543"/>
    </row>
    <row r="180" spans="14:23" ht="14.25" customHeight="1">
      <c r="N180" s="543"/>
      <c r="O180" s="543"/>
      <c r="P180" s="543"/>
      <c r="Q180" s="543"/>
      <c r="R180" s="543"/>
      <c r="S180" s="543"/>
      <c r="T180" s="543"/>
      <c r="U180" s="544"/>
      <c r="V180" s="542"/>
      <c r="W180" s="543"/>
    </row>
    <row r="181" spans="14:23" ht="14.25" customHeight="1">
      <c r="N181" s="543"/>
      <c r="O181" s="543"/>
      <c r="P181" s="543"/>
      <c r="Q181" s="543"/>
      <c r="R181" s="543"/>
      <c r="S181" s="543"/>
      <c r="T181" s="543"/>
      <c r="U181" s="544"/>
      <c r="V181" s="542"/>
      <c r="W181" s="543"/>
    </row>
    <row r="182" spans="14:23" ht="14.25" customHeight="1">
      <c r="N182" s="543"/>
      <c r="O182" s="543"/>
      <c r="P182" s="543"/>
      <c r="Q182" s="543"/>
      <c r="R182" s="543"/>
      <c r="S182" s="543"/>
      <c r="T182" s="543"/>
      <c r="U182" s="544"/>
      <c r="V182" s="542"/>
      <c r="W182" s="543"/>
    </row>
    <row r="183" spans="14:23" ht="14.25" customHeight="1">
      <c r="N183" s="543"/>
      <c r="O183" s="543"/>
      <c r="P183" s="543"/>
      <c r="Q183" s="543"/>
      <c r="R183" s="543"/>
      <c r="S183" s="543"/>
      <c r="T183" s="543"/>
      <c r="U183" s="544"/>
      <c r="V183" s="542"/>
      <c r="W183" s="543"/>
    </row>
    <row r="184" spans="14:23" ht="14.25" customHeight="1">
      <c r="N184" s="543"/>
      <c r="O184" s="543"/>
      <c r="P184" s="543"/>
      <c r="Q184" s="543"/>
      <c r="R184" s="543"/>
      <c r="S184" s="543"/>
      <c r="T184" s="543"/>
      <c r="U184" s="544"/>
      <c r="V184" s="542"/>
      <c r="W184" s="543"/>
    </row>
    <row r="185" spans="14:23" ht="14.25" customHeight="1">
      <c r="N185" s="543"/>
      <c r="O185" s="543"/>
      <c r="P185" s="543"/>
      <c r="Q185" s="543"/>
      <c r="R185" s="543"/>
      <c r="S185" s="543"/>
      <c r="T185" s="543"/>
      <c r="U185" s="544"/>
      <c r="V185" s="542"/>
      <c r="W185" s="543"/>
    </row>
    <row r="186" spans="14:23" ht="14.25" customHeight="1">
      <c r="N186" s="543"/>
      <c r="O186" s="543"/>
      <c r="P186" s="543"/>
      <c r="Q186" s="543"/>
      <c r="R186" s="543"/>
      <c r="S186" s="543"/>
      <c r="T186" s="543"/>
      <c r="U186" s="544"/>
      <c r="V186" s="542"/>
      <c r="W186" s="543"/>
    </row>
    <row r="187" spans="14:23" ht="14.25" customHeight="1">
      <c r="N187" s="543"/>
      <c r="O187" s="543"/>
      <c r="P187" s="543"/>
      <c r="Q187" s="543"/>
      <c r="R187" s="543"/>
      <c r="S187" s="543"/>
      <c r="T187" s="543"/>
      <c r="U187" s="544"/>
      <c r="V187" s="542"/>
      <c r="W187" s="543"/>
    </row>
    <row r="188" spans="14:23" ht="14.25" customHeight="1">
      <c r="N188" s="543"/>
      <c r="O188" s="543"/>
      <c r="P188" s="543"/>
      <c r="Q188" s="543"/>
      <c r="R188" s="543"/>
      <c r="S188" s="543"/>
      <c r="T188" s="543"/>
      <c r="U188" s="544"/>
      <c r="V188" s="542"/>
      <c r="W188" s="543"/>
    </row>
    <row r="189" spans="14:23" ht="14.25" customHeight="1">
      <c r="N189" s="543"/>
      <c r="O189" s="543"/>
      <c r="P189" s="543"/>
      <c r="Q189" s="543"/>
      <c r="R189" s="543"/>
      <c r="S189" s="543"/>
      <c r="T189" s="543"/>
      <c r="U189" s="544"/>
      <c r="V189" s="542"/>
      <c r="W189" s="543"/>
    </row>
    <row r="190" spans="14:23" ht="14.25" customHeight="1">
      <c r="N190" s="543"/>
      <c r="O190" s="543"/>
      <c r="P190" s="543"/>
      <c r="Q190" s="543"/>
      <c r="R190" s="543"/>
      <c r="S190" s="543"/>
      <c r="T190" s="543"/>
      <c r="U190" s="544"/>
      <c r="V190" s="542"/>
      <c r="W190" s="543"/>
    </row>
    <row r="191" spans="14:23" ht="14.25" customHeight="1">
      <c r="N191" s="543"/>
      <c r="O191" s="543"/>
      <c r="P191" s="543"/>
      <c r="Q191" s="543"/>
      <c r="R191" s="543"/>
      <c r="S191" s="543"/>
      <c r="T191" s="543"/>
      <c r="U191" s="544"/>
      <c r="V191" s="542"/>
      <c r="W191" s="543"/>
    </row>
    <row r="192" spans="14:23" ht="14.25" customHeight="1">
      <c r="N192" s="543"/>
      <c r="O192" s="543"/>
      <c r="P192" s="543"/>
      <c r="Q192" s="543"/>
      <c r="R192" s="543"/>
      <c r="S192" s="543"/>
      <c r="T192" s="543"/>
      <c r="U192" s="544"/>
      <c r="V192" s="542"/>
      <c r="W192" s="543"/>
    </row>
    <row r="193" spans="14:23" ht="14.25" customHeight="1">
      <c r="N193" s="543"/>
      <c r="O193" s="543"/>
      <c r="P193" s="543"/>
      <c r="Q193" s="543"/>
      <c r="R193" s="543"/>
      <c r="S193" s="543"/>
      <c r="T193" s="543"/>
      <c r="U193" s="544"/>
      <c r="V193" s="542"/>
      <c r="W193" s="543"/>
    </row>
    <row r="194" spans="14:23" ht="14.25" customHeight="1">
      <c r="N194" s="543"/>
      <c r="O194" s="543"/>
      <c r="P194" s="543"/>
      <c r="Q194" s="543"/>
      <c r="R194" s="543"/>
      <c r="S194" s="543"/>
      <c r="T194" s="543"/>
      <c r="U194" s="544"/>
      <c r="V194" s="542"/>
      <c r="W194" s="543"/>
    </row>
    <row r="195" spans="14:23" ht="14.25" customHeight="1">
      <c r="N195" s="543"/>
      <c r="O195" s="543"/>
      <c r="P195" s="543"/>
      <c r="Q195" s="543"/>
      <c r="R195" s="543"/>
      <c r="S195" s="543"/>
      <c r="T195" s="543"/>
      <c r="U195" s="544"/>
      <c r="V195" s="542"/>
      <c r="W195" s="543"/>
    </row>
    <row r="196" spans="14:23" ht="14.25" customHeight="1">
      <c r="N196" s="543"/>
      <c r="O196" s="543"/>
      <c r="P196" s="543"/>
      <c r="Q196" s="543"/>
      <c r="R196" s="543"/>
      <c r="S196" s="543"/>
      <c r="T196" s="543"/>
      <c r="U196" s="544"/>
      <c r="V196" s="542"/>
      <c r="W196" s="543"/>
    </row>
    <row r="197" spans="14:23" ht="14.25" customHeight="1">
      <c r="N197" s="543"/>
      <c r="O197" s="543"/>
      <c r="P197" s="543"/>
      <c r="Q197" s="543"/>
      <c r="R197" s="543"/>
      <c r="S197" s="543"/>
      <c r="T197" s="543"/>
      <c r="U197" s="544"/>
      <c r="V197" s="542"/>
      <c r="W197" s="543"/>
    </row>
    <row r="198" spans="14:23" ht="14.25" customHeight="1">
      <c r="N198" s="543"/>
      <c r="O198" s="543"/>
      <c r="P198" s="543"/>
      <c r="Q198" s="543"/>
      <c r="R198" s="543"/>
      <c r="S198" s="543"/>
      <c r="T198" s="543"/>
      <c r="U198" s="544"/>
      <c r="V198" s="542"/>
      <c r="W198" s="543"/>
    </row>
    <row r="199" spans="14:23" ht="14.25" customHeight="1">
      <c r="N199" s="543"/>
      <c r="O199" s="543"/>
      <c r="P199" s="543"/>
      <c r="Q199" s="543"/>
      <c r="R199" s="543"/>
      <c r="S199" s="543"/>
      <c r="T199" s="543"/>
      <c r="U199" s="544"/>
      <c r="V199" s="542"/>
      <c r="W199" s="543"/>
    </row>
    <row r="200" spans="14:23" ht="14.25" customHeight="1">
      <c r="N200" s="543"/>
      <c r="O200" s="543"/>
      <c r="P200" s="543"/>
      <c r="Q200" s="543"/>
      <c r="R200" s="543"/>
      <c r="S200" s="543"/>
      <c r="T200" s="543"/>
      <c r="U200" s="544"/>
      <c r="V200" s="542"/>
      <c r="W200" s="543"/>
    </row>
    <row r="201" spans="14:23" ht="14.25" customHeight="1">
      <c r="N201" s="543"/>
      <c r="O201" s="543"/>
      <c r="P201" s="543"/>
      <c r="Q201" s="543"/>
      <c r="R201" s="543"/>
      <c r="S201" s="543"/>
      <c r="T201" s="543"/>
      <c r="U201" s="544"/>
      <c r="V201" s="542"/>
      <c r="W201" s="543"/>
    </row>
    <row r="202" spans="14:23" ht="14.25" customHeight="1">
      <c r="N202" s="543"/>
      <c r="O202" s="543"/>
      <c r="P202" s="543"/>
      <c r="Q202" s="543"/>
      <c r="R202" s="543"/>
      <c r="S202" s="543"/>
      <c r="T202" s="543"/>
      <c r="U202" s="544"/>
      <c r="V202" s="542"/>
      <c r="W202" s="543"/>
    </row>
    <row r="203" spans="14:23" ht="14.25" customHeight="1">
      <c r="N203" s="543"/>
      <c r="O203" s="543"/>
      <c r="P203" s="543"/>
      <c r="Q203" s="543"/>
      <c r="R203" s="543"/>
      <c r="S203" s="543"/>
      <c r="T203" s="543"/>
      <c r="U203" s="544"/>
      <c r="V203" s="542"/>
      <c r="W203" s="543"/>
    </row>
    <row r="204" spans="14:23" ht="14.25" customHeight="1">
      <c r="N204" s="543"/>
      <c r="O204" s="543"/>
      <c r="P204" s="543"/>
      <c r="Q204" s="543"/>
      <c r="R204" s="543"/>
      <c r="S204" s="543"/>
      <c r="T204" s="543"/>
      <c r="U204" s="544"/>
      <c r="V204" s="542"/>
      <c r="W204" s="543"/>
    </row>
    <row r="205" spans="14:23" ht="14.25" customHeight="1">
      <c r="N205" s="543"/>
      <c r="O205" s="543"/>
      <c r="P205" s="543"/>
      <c r="Q205" s="543"/>
      <c r="R205" s="543"/>
      <c r="S205" s="543"/>
      <c r="T205" s="543"/>
      <c r="U205" s="544"/>
      <c r="V205" s="542"/>
      <c r="W205" s="543"/>
    </row>
    <row r="206" spans="14:23" ht="14.25" customHeight="1">
      <c r="N206" s="543"/>
      <c r="O206" s="543"/>
      <c r="P206" s="543"/>
      <c r="Q206" s="543"/>
      <c r="R206" s="543"/>
      <c r="S206" s="543"/>
      <c r="T206" s="543"/>
      <c r="U206" s="544"/>
      <c r="V206" s="542"/>
      <c r="W206" s="543"/>
    </row>
    <row r="207" spans="14:23" ht="14.25" customHeight="1">
      <c r="N207" s="543"/>
      <c r="O207" s="543"/>
      <c r="P207" s="543"/>
      <c r="Q207" s="543"/>
      <c r="R207" s="543"/>
      <c r="S207" s="543"/>
      <c r="T207" s="543"/>
      <c r="U207" s="544"/>
      <c r="V207" s="542"/>
      <c r="W207" s="543"/>
    </row>
    <row r="208" spans="14:23" ht="14.25" customHeight="1">
      <c r="N208" s="543"/>
      <c r="O208" s="543"/>
      <c r="P208" s="543"/>
      <c r="Q208" s="543"/>
      <c r="R208" s="543"/>
      <c r="S208" s="543"/>
      <c r="T208" s="543"/>
      <c r="U208" s="544"/>
      <c r="V208" s="542"/>
      <c r="W208" s="543"/>
    </row>
    <row r="209" spans="14:23" ht="14.25" customHeight="1">
      <c r="N209" s="543"/>
      <c r="O209" s="543"/>
      <c r="P209" s="543"/>
      <c r="Q209" s="543"/>
      <c r="R209" s="543"/>
      <c r="S209" s="543"/>
      <c r="T209" s="543"/>
      <c r="U209" s="544"/>
      <c r="V209" s="542"/>
      <c r="W209" s="543"/>
    </row>
    <row r="210" spans="14:23" ht="14.25" customHeight="1">
      <c r="N210" s="543"/>
      <c r="O210" s="543"/>
      <c r="P210" s="543"/>
      <c r="Q210" s="543"/>
      <c r="R210" s="543"/>
      <c r="S210" s="543"/>
      <c r="T210" s="543"/>
      <c r="U210" s="544"/>
      <c r="V210" s="542"/>
      <c r="W210" s="543"/>
    </row>
    <row r="211" spans="14:23" ht="14.25" customHeight="1">
      <c r="N211" s="543"/>
      <c r="O211" s="543"/>
      <c r="P211" s="543"/>
      <c r="Q211" s="543"/>
      <c r="R211" s="543"/>
      <c r="S211" s="543"/>
      <c r="T211" s="543"/>
      <c r="U211" s="544"/>
      <c r="V211" s="542"/>
      <c r="W211" s="543"/>
    </row>
    <row r="212" spans="14:23" ht="14.25" customHeight="1">
      <c r="N212" s="543"/>
      <c r="O212" s="543"/>
      <c r="P212" s="543"/>
      <c r="Q212" s="543"/>
      <c r="R212" s="543"/>
      <c r="S212" s="543"/>
      <c r="T212" s="543"/>
      <c r="U212" s="544"/>
      <c r="V212" s="542"/>
      <c r="W212" s="543"/>
    </row>
    <row r="213" spans="14:23" ht="14.25" customHeight="1">
      <c r="N213" s="543"/>
      <c r="O213" s="543"/>
      <c r="P213" s="543"/>
      <c r="Q213" s="543"/>
      <c r="R213" s="543"/>
      <c r="S213" s="543"/>
      <c r="T213" s="543"/>
      <c r="U213" s="544"/>
      <c r="V213" s="542"/>
      <c r="W213" s="543"/>
    </row>
    <row r="214" spans="14:23" ht="14.25" customHeight="1">
      <c r="N214" s="543"/>
      <c r="O214" s="543"/>
      <c r="P214" s="543"/>
      <c r="Q214" s="543"/>
      <c r="R214" s="543"/>
      <c r="S214" s="543"/>
      <c r="T214" s="543"/>
      <c r="U214" s="544"/>
      <c r="V214" s="542"/>
      <c r="W214" s="543"/>
    </row>
    <row r="215" spans="14:23" ht="14.25" customHeight="1">
      <c r="N215" s="543"/>
      <c r="O215" s="543"/>
      <c r="P215" s="543"/>
      <c r="Q215" s="543"/>
      <c r="R215" s="543"/>
      <c r="S215" s="543"/>
      <c r="T215" s="543"/>
      <c r="U215" s="544"/>
      <c r="V215" s="542"/>
      <c r="W215" s="543"/>
    </row>
    <row r="216" spans="14:23" ht="14.25" customHeight="1">
      <c r="N216" s="543"/>
      <c r="O216" s="543"/>
      <c r="P216" s="543"/>
      <c r="Q216" s="543"/>
      <c r="R216" s="543"/>
      <c r="S216" s="543"/>
      <c r="T216" s="543"/>
      <c r="U216" s="544"/>
      <c r="V216" s="542"/>
      <c r="W216" s="543"/>
    </row>
    <row r="217" spans="14:23" ht="14.25" customHeight="1">
      <c r="N217" s="543"/>
      <c r="O217" s="543"/>
      <c r="P217" s="543"/>
      <c r="Q217" s="543"/>
      <c r="R217" s="543"/>
      <c r="S217" s="543"/>
      <c r="T217" s="543"/>
      <c r="U217" s="544"/>
      <c r="V217" s="542"/>
      <c r="W217" s="543"/>
    </row>
    <row r="218" spans="14:23" ht="14.25" customHeight="1">
      <c r="N218" s="543"/>
      <c r="O218" s="543"/>
      <c r="P218" s="543"/>
      <c r="Q218" s="543"/>
      <c r="R218" s="543"/>
      <c r="S218" s="543"/>
      <c r="T218" s="543"/>
      <c r="U218" s="544"/>
      <c r="V218" s="542"/>
      <c r="W218" s="543"/>
    </row>
    <row r="219" spans="14:23" ht="14.25" customHeight="1">
      <c r="N219" s="543"/>
      <c r="O219" s="543"/>
      <c r="P219" s="543"/>
      <c r="Q219" s="543"/>
      <c r="R219" s="543"/>
      <c r="S219" s="543"/>
      <c r="T219" s="543"/>
      <c r="U219" s="544"/>
      <c r="V219" s="542"/>
      <c r="W219" s="543"/>
    </row>
    <row r="220" spans="14:23" ht="14.25" customHeight="1">
      <c r="N220" s="543"/>
      <c r="O220" s="543"/>
      <c r="P220" s="543"/>
      <c r="Q220" s="543"/>
      <c r="R220" s="543"/>
      <c r="S220" s="543"/>
      <c r="T220" s="543"/>
      <c r="U220" s="544"/>
      <c r="V220" s="542"/>
      <c r="W220" s="543"/>
    </row>
    <row r="221" spans="14:23" ht="14.25" customHeight="1">
      <c r="N221" s="543"/>
      <c r="O221" s="543"/>
      <c r="P221" s="543"/>
      <c r="Q221" s="543"/>
      <c r="R221" s="543"/>
      <c r="S221" s="543"/>
      <c r="T221" s="543"/>
      <c r="U221" s="544"/>
      <c r="V221" s="542"/>
      <c r="W221" s="543"/>
    </row>
    <row r="222" spans="14:23" ht="14.25" customHeight="1">
      <c r="N222" s="543"/>
      <c r="O222" s="543"/>
      <c r="P222" s="543"/>
      <c r="Q222" s="543"/>
      <c r="R222" s="543"/>
      <c r="S222" s="543"/>
      <c r="T222" s="543"/>
      <c r="U222" s="544"/>
      <c r="V222" s="542"/>
      <c r="W222" s="543"/>
    </row>
    <row r="223" spans="14:23" ht="14.25" customHeight="1">
      <c r="N223" s="543"/>
      <c r="O223" s="543"/>
      <c r="P223" s="543"/>
      <c r="Q223" s="543"/>
      <c r="R223" s="543"/>
      <c r="S223" s="543"/>
      <c r="T223" s="543"/>
      <c r="U223" s="544"/>
      <c r="V223" s="542"/>
      <c r="W223" s="543"/>
    </row>
    <row r="224" spans="14:23" ht="14.25" customHeight="1">
      <c r="N224" s="543"/>
      <c r="O224" s="543"/>
      <c r="P224" s="543"/>
      <c r="Q224" s="543"/>
      <c r="R224" s="543"/>
      <c r="S224" s="543"/>
      <c r="T224" s="543"/>
      <c r="U224" s="544"/>
      <c r="V224" s="542"/>
      <c r="W224" s="543"/>
    </row>
    <row r="225" spans="14:23" ht="14.25" customHeight="1">
      <c r="N225" s="543"/>
      <c r="O225" s="543"/>
      <c r="P225" s="543"/>
      <c r="Q225" s="543"/>
      <c r="R225" s="543"/>
      <c r="S225" s="543"/>
      <c r="T225" s="543"/>
      <c r="U225" s="544"/>
      <c r="V225" s="542"/>
      <c r="W225" s="543"/>
    </row>
    <row r="226" spans="14:23" ht="14.25" customHeight="1">
      <c r="N226" s="543"/>
      <c r="O226" s="543"/>
      <c r="P226" s="543"/>
      <c r="Q226" s="543"/>
      <c r="R226" s="543"/>
      <c r="S226" s="543"/>
      <c r="T226" s="543"/>
      <c r="U226" s="544"/>
      <c r="V226" s="542"/>
      <c r="W226" s="543"/>
    </row>
    <row r="227" spans="14:23" ht="14.25" customHeight="1">
      <c r="N227" s="543"/>
      <c r="O227" s="543"/>
      <c r="P227" s="543"/>
      <c r="Q227" s="543"/>
      <c r="R227" s="543"/>
      <c r="S227" s="543"/>
      <c r="T227" s="543"/>
      <c r="U227" s="544"/>
      <c r="V227" s="542"/>
      <c r="W227" s="543"/>
    </row>
    <row r="228" spans="14:23" ht="14.25" customHeight="1">
      <c r="N228" s="543"/>
      <c r="O228" s="543"/>
      <c r="P228" s="543"/>
      <c r="Q228" s="543"/>
      <c r="R228" s="543"/>
      <c r="S228" s="543"/>
      <c r="T228" s="543"/>
      <c r="U228" s="544"/>
      <c r="V228" s="542"/>
      <c r="W228" s="543"/>
    </row>
    <row r="229" spans="14:23" ht="14.25" customHeight="1">
      <c r="N229" s="543"/>
      <c r="O229" s="543"/>
      <c r="P229" s="543"/>
      <c r="Q229" s="543"/>
      <c r="R229" s="543"/>
      <c r="S229" s="543"/>
      <c r="T229" s="543"/>
      <c r="U229" s="544"/>
      <c r="V229" s="542"/>
      <c r="W229" s="543"/>
    </row>
    <row r="230" spans="14:23" ht="14.25" customHeight="1">
      <c r="N230" s="543"/>
      <c r="O230" s="543"/>
      <c r="P230" s="543"/>
      <c r="Q230" s="543"/>
      <c r="R230" s="543"/>
      <c r="S230" s="543"/>
      <c r="T230" s="543"/>
      <c r="U230" s="544"/>
      <c r="V230" s="542"/>
      <c r="W230" s="543"/>
    </row>
    <row r="231" spans="14:23" ht="14.25" customHeight="1">
      <c r="N231" s="543"/>
      <c r="O231" s="543"/>
      <c r="P231" s="543"/>
      <c r="Q231" s="543"/>
      <c r="R231" s="543"/>
      <c r="S231" s="543"/>
      <c r="T231" s="543"/>
      <c r="U231" s="544"/>
      <c r="V231" s="542"/>
      <c r="W231" s="543"/>
    </row>
    <row r="232" spans="14:23" ht="14.25" customHeight="1">
      <c r="N232" s="543"/>
      <c r="O232" s="543"/>
      <c r="P232" s="543"/>
      <c r="Q232" s="543"/>
      <c r="R232" s="543"/>
      <c r="S232" s="543"/>
      <c r="T232" s="543"/>
      <c r="U232" s="544"/>
      <c r="V232" s="542"/>
      <c r="W232" s="543"/>
    </row>
    <row r="233" spans="14:23" ht="14.25" customHeight="1">
      <c r="N233" s="543"/>
      <c r="O233" s="543"/>
      <c r="P233" s="543"/>
      <c r="Q233" s="543"/>
      <c r="R233" s="543"/>
      <c r="S233" s="543"/>
      <c r="T233" s="543"/>
      <c r="U233" s="544"/>
      <c r="V233" s="542"/>
      <c r="W233" s="543"/>
    </row>
    <row r="234" spans="14:23" ht="14.25" customHeight="1">
      <c r="N234" s="543"/>
      <c r="O234" s="543"/>
      <c r="P234" s="543"/>
      <c r="Q234" s="543"/>
      <c r="R234" s="543"/>
      <c r="S234" s="543"/>
      <c r="T234" s="543"/>
      <c r="U234" s="544"/>
      <c r="V234" s="542"/>
      <c r="W234" s="543"/>
    </row>
    <row r="235" spans="14:23" ht="14.25" customHeight="1">
      <c r="N235" s="543"/>
      <c r="O235" s="543"/>
      <c r="P235" s="543"/>
      <c r="Q235" s="543"/>
      <c r="R235" s="543"/>
      <c r="S235" s="543"/>
      <c r="T235" s="543"/>
      <c r="U235" s="544"/>
      <c r="V235" s="542"/>
      <c r="W235" s="543"/>
    </row>
    <row r="236" spans="14:23" ht="14.25" customHeight="1">
      <c r="N236" s="543"/>
      <c r="O236" s="543"/>
      <c r="P236" s="543"/>
      <c r="Q236" s="543"/>
      <c r="R236" s="543"/>
      <c r="S236" s="543"/>
      <c r="T236" s="543"/>
      <c r="U236" s="544"/>
      <c r="V236" s="542"/>
      <c r="W236" s="543"/>
    </row>
    <row r="237" spans="14:23" ht="14.25" customHeight="1">
      <c r="N237" s="543"/>
      <c r="O237" s="543"/>
      <c r="P237" s="543"/>
      <c r="Q237" s="543"/>
      <c r="R237" s="543"/>
      <c r="S237" s="543"/>
      <c r="T237" s="543"/>
      <c r="U237" s="544"/>
      <c r="V237" s="542"/>
      <c r="W237" s="543"/>
    </row>
    <row r="238" spans="14:23" ht="14.25" customHeight="1">
      <c r="N238" s="543"/>
      <c r="O238" s="543"/>
      <c r="P238" s="543"/>
      <c r="Q238" s="543"/>
      <c r="R238" s="543"/>
      <c r="S238" s="543"/>
      <c r="T238" s="543"/>
      <c r="U238" s="544"/>
      <c r="V238" s="542"/>
      <c r="W238" s="543"/>
    </row>
    <row r="239" spans="14:23" ht="14.25" customHeight="1">
      <c r="N239" s="543"/>
      <c r="O239" s="543"/>
      <c r="P239" s="543"/>
      <c r="Q239" s="543"/>
      <c r="R239" s="543"/>
      <c r="S239" s="543"/>
      <c r="T239" s="543"/>
      <c r="U239" s="544"/>
      <c r="V239" s="542"/>
      <c r="W239" s="543"/>
    </row>
    <row r="240" spans="14:23" ht="14.25" customHeight="1">
      <c r="N240" s="543"/>
      <c r="O240" s="543"/>
      <c r="P240" s="543"/>
      <c r="Q240" s="543"/>
      <c r="R240" s="543"/>
      <c r="S240" s="543"/>
      <c r="T240" s="543"/>
      <c r="U240" s="544"/>
      <c r="V240" s="542"/>
      <c r="W240" s="543"/>
    </row>
    <row r="241" spans="14:23" ht="14.25" customHeight="1">
      <c r="N241" s="543"/>
      <c r="O241" s="543"/>
      <c r="P241" s="543"/>
      <c r="Q241" s="543"/>
      <c r="R241" s="543"/>
      <c r="S241" s="543"/>
      <c r="T241" s="543"/>
      <c r="U241" s="544"/>
      <c r="V241" s="542"/>
      <c r="W241" s="543"/>
    </row>
    <row r="242" spans="14:23" ht="14.25" customHeight="1">
      <c r="N242" s="543"/>
      <c r="O242" s="543"/>
      <c r="P242" s="543"/>
      <c r="Q242" s="543"/>
      <c r="R242" s="543"/>
      <c r="S242" s="543"/>
      <c r="T242" s="543"/>
      <c r="U242" s="544"/>
      <c r="V242" s="542"/>
      <c r="W242" s="543"/>
    </row>
    <row r="243" spans="14:23" ht="14.25" customHeight="1">
      <c r="N243" s="543"/>
      <c r="O243" s="543"/>
      <c r="P243" s="543"/>
      <c r="Q243" s="543"/>
      <c r="R243" s="543"/>
      <c r="S243" s="543"/>
      <c r="T243" s="543"/>
      <c r="U243" s="544"/>
      <c r="V243" s="542"/>
      <c r="W243" s="543"/>
    </row>
    <row r="244" spans="14:23" ht="14.25" customHeight="1">
      <c r="N244" s="543"/>
      <c r="O244" s="543"/>
      <c r="P244" s="543"/>
      <c r="Q244" s="543"/>
      <c r="R244" s="543"/>
      <c r="S244" s="543"/>
      <c r="T244" s="543"/>
      <c r="U244" s="544"/>
      <c r="V244" s="542"/>
      <c r="W244" s="543"/>
    </row>
    <row r="245" spans="14:23" ht="14.25" customHeight="1">
      <c r="N245" s="543"/>
      <c r="O245" s="543"/>
      <c r="P245" s="543"/>
      <c r="Q245" s="543"/>
      <c r="R245" s="543"/>
      <c r="S245" s="543"/>
      <c r="T245" s="543"/>
      <c r="U245" s="544"/>
      <c r="V245" s="542"/>
      <c r="W245" s="543"/>
    </row>
    <row r="246" spans="14:23" ht="14.25" customHeight="1">
      <c r="N246" s="543"/>
      <c r="O246" s="543"/>
      <c r="P246" s="543"/>
      <c r="Q246" s="543"/>
      <c r="R246" s="543"/>
      <c r="S246" s="543"/>
      <c r="T246" s="543"/>
      <c r="U246" s="544"/>
      <c r="V246" s="542"/>
      <c r="W246" s="543"/>
    </row>
    <row r="247" spans="14:23" ht="14.25" customHeight="1">
      <c r="N247" s="543"/>
      <c r="O247" s="543"/>
      <c r="P247" s="543"/>
      <c r="Q247" s="543"/>
      <c r="R247" s="543"/>
      <c r="S247" s="543"/>
      <c r="T247" s="543"/>
      <c r="U247" s="544"/>
      <c r="V247" s="542"/>
      <c r="W247" s="543"/>
    </row>
    <row r="248" spans="14:23" ht="14.25" customHeight="1">
      <c r="N248" s="543"/>
      <c r="O248" s="543"/>
      <c r="P248" s="543"/>
      <c r="Q248" s="543"/>
      <c r="R248" s="543"/>
      <c r="S248" s="543"/>
      <c r="T248" s="543"/>
      <c r="U248" s="544"/>
      <c r="V248" s="542"/>
      <c r="W248" s="543"/>
    </row>
    <row r="249" spans="14:23" ht="14.25" customHeight="1">
      <c r="N249" s="543"/>
      <c r="O249" s="543"/>
      <c r="P249" s="543"/>
      <c r="Q249" s="543"/>
      <c r="R249" s="543"/>
      <c r="S249" s="543"/>
      <c r="T249" s="543"/>
      <c r="U249" s="544"/>
      <c r="V249" s="542"/>
      <c r="W249" s="543"/>
    </row>
    <row r="250" spans="14:23" ht="14.25" customHeight="1">
      <c r="N250" s="543"/>
      <c r="O250" s="543"/>
      <c r="P250" s="543"/>
      <c r="Q250" s="543"/>
      <c r="R250" s="543"/>
      <c r="S250" s="543"/>
      <c r="T250" s="543"/>
      <c r="U250" s="544"/>
      <c r="V250" s="542"/>
      <c r="W250" s="543"/>
    </row>
    <row r="251" spans="14:23" ht="14.25" customHeight="1">
      <c r="N251" s="543"/>
      <c r="O251" s="543"/>
      <c r="P251" s="543"/>
      <c r="Q251" s="543"/>
      <c r="R251" s="543"/>
      <c r="S251" s="543"/>
      <c r="T251" s="543"/>
      <c r="U251" s="544"/>
      <c r="V251" s="542"/>
      <c r="W251" s="543"/>
    </row>
    <row r="252" spans="14:23" ht="14.25" customHeight="1">
      <c r="N252" s="543"/>
      <c r="O252" s="543"/>
      <c r="P252" s="543"/>
      <c r="Q252" s="543"/>
      <c r="R252" s="543"/>
      <c r="S252" s="543"/>
      <c r="T252" s="543"/>
      <c r="U252" s="544"/>
      <c r="V252" s="542"/>
      <c r="W252" s="543"/>
    </row>
    <row r="253" spans="14:23" ht="14.25" customHeight="1">
      <c r="N253" s="543"/>
      <c r="O253" s="543"/>
      <c r="P253" s="543"/>
      <c r="Q253" s="543"/>
      <c r="R253" s="543"/>
      <c r="S253" s="543"/>
      <c r="T253" s="543"/>
      <c r="U253" s="544"/>
      <c r="V253" s="542"/>
      <c r="W253" s="543"/>
    </row>
    <row r="254" spans="14:23" ht="14.25" customHeight="1">
      <c r="N254" s="543"/>
      <c r="O254" s="543"/>
      <c r="P254" s="543"/>
      <c r="Q254" s="543"/>
      <c r="R254" s="543"/>
      <c r="S254" s="543"/>
      <c r="T254" s="543"/>
      <c r="U254" s="544"/>
      <c r="V254" s="542"/>
      <c r="W254" s="543"/>
    </row>
    <row r="255" spans="14:23" ht="14.25" customHeight="1">
      <c r="N255" s="543"/>
      <c r="O255" s="543"/>
      <c r="P255" s="543"/>
      <c r="Q255" s="543"/>
      <c r="R255" s="543"/>
      <c r="S255" s="543"/>
      <c r="T255" s="543"/>
      <c r="U255" s="544"/>
      <c r="V255" s="542"/>
      <c r="W255" s="543"/>
    </row>
    <row r="256" spans="14:23" ht="14.25" customHeight="1">
      <c r="N256" s="543"/>
      <c r="O256" s="543"/>
      <c r="P256" s="543"/>
      <c r="Q256" s="543"/>
      <c r="R256" s="543"/>
      <c r="S256" s="543"/>
      <c r="T256" s="543"/>
      <c r="U256" s="544"/>
      <c r="V256" s="542"/>
      <c r="W256" s="543"/>
    </row>
    <row r="257" spans="11:23" ht="14.25" customHeight="1">
      <c r="N257" s="543"/>
      <c r="O257" s="543"/>
      <c r="P257" s="543"/>
      <c r="Q257" s="543"/>
      <c r="R257" s="543"/>
      <c r="S257" s="543"/>
      <c r="T257" s="543"/>
      <c r="U257" s="544"/>
      <c r="V257" s="542"/>
      <c r="W257" s="543"/>
    </row>
    <row r="258" spans="11:23" ht="14.25" customHeight="1">
      <c r="N258" s="543"/>
      <c r="O258" s="543"/>
      <c r="P258" s="543"/>
      <c r="Q258" s="543"/>
      <c r="R258" s="543"/>
      <c r="S258" s="543"/>
      <c r="T258" s="543"/>
      <c r="U258" s="544"/>
      <c r="V258" s="542"/>
      <c r="W258" s="543"/>
    </row>
    <row r="259" spans="11:23" ht="14.25" customHeight="1">
      <c r="N259" s="543"/>
      <c r="O259" s="543"/>
      <c r="P259" s="543"/>
      <c r="Q259" s="543"/>
      <c r="R259" s="543"/>
      <c r="S259" s="543"/>
      <c r="T259" s="543"/>
      <c r="U259" s="544"/>
      <c r="V259" s="542"/>
      <c r="W259" s="543"/>
    </row>
    <row r="260" spans="11:23" ht="14.25" customHeight="1">
      <c r="N260" s="543"/>
      <c r="O260" s="543"/>
      <c r="P260" s="543"/>
      <c r="Q260" s="543"/>
      <c r="R260" s="543"/>
      <c r="S260" s="543"/>
      <c r="T260" s="543"/>
      <c r="U260" s="544"/>
      <c r="V260" s="542"/>
      <c r="W260" s="543"/>
    </row>
    <row r="261" spans="11:23" ht="14.25" customHeight="1">
      <c r="N261" s="543"/>
      <c r="O261" s="543"/>
      <c r="P261" s="543"/>
      <c r="Q261" s="543"/>
      <c r="R261" s="543"/>
      <c r="S261" s="543"/>
      <c r="T261" s="543"/>
      <c r="U261" s="544"/>
      <c r="V261" s="542"/>
      <c r="W261" s="543"/>
    </row>
    <row r="262" spans="11:23" ht="14.25" customHeight="1">
      <c r="N262" s="543"/>
      <c r="O262" s="543"/>
      <c r="P262" s="543"/>
      <c r="Q262" s="543"/>
      <c r="R262" s="543"/>
      <c r="S262" s="543"/>
      <c r="T262" s="543"/>
      <c r="U262" s="544"/>
      <c r="V262" s="542"/>
      <c r="W262" s="543"/>
    </row>
    <row r="263" spans="11:23" ht="14.25" customHeight="1">
      <c r="N263" s="543"/>
      <c r="O263" s="543"/>
      <c r="P263" s="543"/>
      <c r="Q263" s="546"/>
      <c r="R263" s="546"/>
      <c r="S263" s="543"/>
      <c r="T263" s="543"/>
      <c r="U263" s="544"/>
      <c r="V263" s="542"/>
      <c r="W263" s="543"/>
    </row>
    <row r="264" spans="11:23" ht="14.25" customHeight="1">
      <c r="N264" s="546"/>
      <c r="O264" s="546"/>
      <c r="P264" s="546"/>
      <c r="Q264" s="543"/>
      <c r="R264" s="543"/>
      <c r="S264" s="546"/>
      <c r="T264" s="543"/>
      <c r="U264" s="544"/>
      <c r="V264" s="542"/>
      <c r="W264" s="543"/>
    </row>
    <row r="265" spans="11:23" ht="14.25" customHeight="1">
      <c r="N265" s="543"/>
      <c r="O265" s="543"/>
      <c r="P265" s="543"/>
      <c r="Q265" s="543"/>
      <c r="R265" s="543"/>
      <c r="S265" s="543"/>
      <c r="T265" s="543"/>
      <c r="U265" s="544"/>
      <c r="V265" s="542"/>
      <c r="W265" s="543"/>
    </row>
    <row r="266" spans="11:23" ht="14.25" customHeight="1">
      <c r="N266" s="543"/>
      <c r="O266" s="543"/>
      <c r="P266" s="543"/>
      <c r="Q266" s="543"/>
      <c r="R266" s="543"/>
      <c r="S266" s="543"/>
      <c r="T266" s="543"/>
      <c r="U266" s="544"/>
      <c r="V266" s="542"/>
      <c r="W266" s="543"/>
    </row>
    <row r="267" spans="11:23" ht="14.25" customHeight="1">
      <c r="K267" s="543"/>
      <c r="L267" s="543"/>
      <c r="M267" s="543"/>
      <c r="N267" s="543"/>
      <c r="O267" s="543"/>
      <c r="P267" s="543"/>
      <c r="Q267" s="543"/>
      <c r="R267" s="543"/>
      <c r="S267" s="543"/>
      <c r="T267" s="543"/>
      <c r="U267" s="544"/>
      <c r="V267" s="542"/>
      <c r="W267" s="543"/>
    </row>
    <row r="268" spans="11:23" ht="14.25" customHeight="1">
      <c r="K268" s="543"/>
      <c r="L268" s="543"/>
      <c r="M268" s="543"/>
      <c r="N268" s="543"/>
      <c r="O268" s="543"/>
      <c r="P268" s="543"/>
      <c r="Q268" s="543"/>
      <c r="R268" s="543"/>
      <c r="S268" s="543"/>
      <c r="T268" s="543"/>
      <c r="U268" s="544"/>
      <c r="V268" s="542"/>
      <c r="W268" s="543"/>
    </row>
    <row r="269" spans="11:23" ht="14.25" customHeight="1">
      <c r="K269" s="543"/>
      <c r="L269" s="543"/>
      <c r="M269" s="543"/>
      <c r="N269" s="543"/>
      <c r="O269" s="543"/>
      <c r="P269" s="543"/>
      <c r="Q269" s="543"/>
      <c r="R269" s="543"/>
      <c r="S269" s="543"/>
      <c r="T269" s="543"/>
      <c r="U269" s="544"/>
      <c r="V269" s="542"/>
      <c r="W269" s="543"/>
    </row>
    <row r="270" spans="11:23" ht="14.25" customHeight="1">
      <c r="K270" s="543"/>
      <c r="L270" s="543"/>
      <c r="M270" s="543"/>
      <c r="N270" s="543"/>
      <c r="O270" s="543"/>
      <c r="P270" s="543"/>
      <c r="Q270" s="543"/>
      <c r="R270" s="543"/>
      <c r="S270" s="543"/>
      <c r="T270" s="543"/>
      <c r="U270" s="544"/>
      <c r="V270" s="542"/>
      <c r="W270" s="543"/>
    </row>
    <row r="271" spans="11:23" ht="14.25" customHeight="1">
      <c r="K271" s="543"/>
      <c r="L271" s="543"/>
      <c r="M271" s="543"/>
      <c r="N271" s="543"/>
      <c r="O271" s="543"/>
      <c r="P271" s="543"/>
      <c r="Q271" s="543"/>
      <c r="R271" s="543"/>
      <c r="S271" s="543"/>
      <c r="T271" s="543"/>
      <c r="U271" s="544"/>
      <c r="V271" s="542"/>
      <c r="W271" s="543"/>
    </row>
    <row r="272" spans="11:23" ht="14.25" customHeight="1">
      <c r="K272" s="543"/>
      <c r="L272" s="543"/>
      <c r="M272" s="543"/>
      <c r="N272" s="543"/>
      <c r="O272" s="543"/>
      <c r="P272" s="543"/>
      <c r="Q272" s="543"/>
      <c r="R272" s="543"/>
      <c r="S272" s="543"/>
      <c r="T272" s="543"/>
      <c r="U272" s="544"/>
      <c r="V272" s="542"/>
      <c r="W272" s="543"/>
    </row>
    <row r="273" spans="11:23" ht="14.25" customHeight="1">
      <c r="K273" s="543"/>
      <c r="L273" s="543"/>
      <c r="M273" s="543"/>
      <c r="N273" s="543"/>
      <c r="O273" s="543"/>
      <c r="P273" s="543"/>
      <c r="Q273" s="543"/>
      <c r="R273" s="543"/>
      <c r="S273" s="543"/>
      <c r="T273" s="543"/>
      <c r="U273" s="544"/>
      <c r="V273" s="542"/>
      <c r="W273" s="543"/>
    </row>
    <row r="274" spans="11:23" ht="14.25" customHeight="1">
      <c r="K274" s="543"/>
      <c r="L274" s="543"/>
      <c r="M274" s="543"/>
      <c r="N274" s="543"/>
      <c r="O274" s="543"/>
      <c r="P274" s="543"/>
      <c r="Q274" s="543"/>
      <c r="R274" s="543"/>
      <c r="S274" s="543"/>
      <c r="T274" s="543"/>
      <c r="U274" s="544"/>
      <c r="V274" s="542"/>
      <c r="W274" s="543"/>
    </row>
    <row r="275" spans="11:23" ht="14.25" customHeight="1">
      <c r="K275" s="543"/>
      <c r="L275" s="543"/>
      <c r="M275" s="543"/>
      <c r="N275" s="543"/>
      <c r="O275" s="543"/>
      <c r="P275" s="543"/>
      <c r="Q275" s="543"/>
      <c r="R275" s="543"/>
      <c r="S275" s="543"/>
      <c r="T275" s="543"/>
      <c r="U275" s="544"/>
      <c r="V275" s="542"/>
      <c r="W275" s="543"/>
    </row>
    <row r="276" spans="11:23" ht="14.25" customHeight="1">
      <c r="K276" s="543"/>
      <c r="L276" s="543"/>
      <c r="M276" s="543"/>
      <c r="N276" s="543"/>
      <c r="O276" s="543"/>
      <c r="P276" s="543"/>
      <c r="Q276" s="543"/>
      <c r="R276" s="543"/>
      <c r="S276" s="543"/>
      <c r="T276" s="543"/>
      <c r="U276" s="544"/>
      <c r="V276" s="542"/>
      <c r="W276" s="543"/>
    </row>
    <row r="277" spans="11:23" ht="14.25" customHeight="1">
      <c r="K277" s="543"/>
      <c r="L277" s="543"/>
      <c r="M277" s="543"/>
      <c r="N277" s="543"/>
      <c r="O277" s="543"/>
      <c r="P277" s="543"/>
      <c r="Q277" s="543"/>
      <c r="R277" s="543"/>
      <c r="S277" s="543"/>
      <c r="T277" s="543"/>
      <c r="U277" s="544"/>
      <c r="V277" s="542"/>
      <c r="W277" s="543"/>
    </row>
    <row r="278" spans="11:23" ht="14.25" customHeight="1">
      <c r="K278" s="543"/>
      <c r="L278" s="543"/>
      <c r="M278" s="543"/>
      <c r="N278" s="543"/>
      <c r="O278" s="543"/>
      <c r="P278" s="543"/>
      <c r="Q278" s="543"/>
      <c r="R278" s="543"/>
      <c r="S278" s="543"/>
      <c r="T278" s="543"/>
      <c r="U278" s="544"/>
      <c r="V278" s="542"/>
      <c r="W278" s="543"/>
    </row>
    <row r="279" spans="11:23" ht="14.25" customHeight="1">
      <c r="K279" s="543"/>
      <c r="L279" s="543"/>
      <c r="M279" s="543"/>
      <c r="N279" s="543"/>
      <c r="O279" s="543"/>
      <c r="P279" s="543"/>
      <c r="Q279" s="543"/>
      <c r="R279" s="543"/>
      <c r="S279" s="543"/>
      <c r="T279" s="543"/>
      <c r="U279" s="544"/>
      <c r="V279" s="542"/>
      <c r="W279" s="543"/>
    </row>
    <row r="280" spans="11:23" ht="14.25" customHeight="1">
      <c r="K280" s="543"/>
      <c r="L280" s="543"/>
      <c r="M280" s="543"/>
      <c r="N280" s="543"/>
      <c r="O280" s="543"/>
      <c r="P280" s="543"/>
      <c r="Q280" s="543"/>
      <c r="R280" s="543"/>
      <c r="S280" s="543"/>
      <c r="T280" s="543"/>
      <c r="U280" s="544"/>
      <c r="V280" s="542"/>
      <c r="W280" s="543"/>
    </row>
    <row r="281" spans="11:23" ht="14.25" customHeight="1">
      <c r="K281" s="543"/>
      <c r="L281" s="543"/>
      <c r="M281" s="543"/>
      <c r="N281" s="543"/>
      <c r="O281" s="543"/>
      <c r="P281" s="543"/>
      <c r="Q281" s="543"/>
      <c r="R281" s="543"/>
      <c r="S281" s="543"/>
      <c r="T281" s="543"/>
      <c r="U281" s="544"/>
      <c r="V281" s="542"/>
      <c r="W281" s="543"/>
    </row>
    <row r="282" spans="11:23" ht="14.25" customHeight="1">
      <c r="K282" s="543"/>
      <c r="L282" s="543"/>
      <c r="M282" s="543"/>
      <c r="N282" s="543"/>
      <c r="O282" s="543"/>
      <c r="P282" s="543"/>
      <c r="Q282" s="543"/>
      <c r="R282" s="543"/>
      <c r="S282" s="543"/>
      <c r="T282" s="543"/>
      <c r="U282" s="544"/>
      <c r="V282" s="542"/>
      <c r="W282" s="543"/>
    </row>
    <row r="283" spans="11:23" ht="14.25" customHeight="1">
      <c r="K283" s="543"/>
      <c r="L283" s="543"/>
      <c r="M283" s="543"/>
      <c r="N283" s="543"/>
      <c r="O283" s="543"/>
      <c r="P283" s="543"/>
      <c r="Q283" s="543"/>
      <c r="R283" s="543"/>
      <c r="S283" s="543"/>
      <c r="T283" s="543"/>
      <c r="U283" s="544"/>
      <c r="V283" s="542"/>
      <c r="W283" s="543"/>
    </row>
    <row r="284" spans="11:23" ht="14.25" customHeight="1">
      <c r="K284" s="543"/>
      <c r="L284" s="543"/>
      <c r="M284" s="543"/>
      <c r="N284" s="543"/>
      <c r="O284" s="543"/>
      <c r="P284" s="543"/>
      <c r="Q284" s="543"/>
      <c r="R284" s="543"/>
      <c r="S284" s="543"/>
      <c r="T284" s="543"/>
      <c r="U284" s="544"/>
      <c r="V284" s="542"/>
      <c r="W284" s="543"/>
    </row>
    <row r="285" spans="11:23" ht="14.25" customHeight="1">
      <c r="K285" s="543"/>
      <c r="L285" s="543"/>
      <c r="M285" s="543"/>
      <c r="N285" s="543"/>
      <c r="O285" s="543"/>
      <c r="P285" s="543"/>
      <c r="Q285" s="543"/>
      <c r="R285" s="543"/>
      <c r="S285" s="543"/>
      <c r="T285" s="543"/>
      <c r="U285" s="544"/>
      <c r="V285" s="542"/>
      <c r="W285" s="543"/>
    </row>
    <row r="286" spans="11:23" ht="14.25" customHeight="1">
      <c r="K286" s="543"/>
      <c r="L286" s="543"/>
      <c r="M286" s="543"/>
      <c r="N286" s="543"/>
      <c r="O286" s="543"/>
      <c r="P286" s="543"/>
      <c r="Q286" s="543"/>
      <c r="R286" s="543"/>
      <c r="S286" s="543"/>
      <c r="T286" s="543"/>
      <c r="U286" s="544"/>
      <c r="V286" s="542"/>
      <c r="W286" s="543"/>
    </row>
    <row r="287" spans="11:23" ht="14.25" customHeight="1">
      <c r="K287" s="543"/>
      <c r="L287" s="543"/>
      <c r="M287" s="543"/>
      <c r="N287" s="543"/>
      <c r="O287" s="543"/>
      <c r="P287" s="543"/>
      <c r="Q287" s="543"/>
      <c r="R287" s="543"/>
      <c r="S287" s="543"/>
      <c r="T287" s="543"/>
      <c r="U287" s="544"/>
      <c r="V287" s="542"/>
      <c r="W287" s="543"/>
    </row>
    <row r="288" spans="11:23" ht="14.25" customHeight="1">
      <c r="K288" s="543"/>
      <c r="L288" s="543"/>
      <c r="M288" s="543"/>
      <c r="N288" s="543"/>
      <c r="O288" s="543"/>
      <c r="P288" s="543"/>
      <c r="Q288" s="543"/>
      <c r="R288" s="543"/>
      <c r="S288" s="543"/>
      <c r="T288" s="543"/>
      <c r="U288" s="544"/>
      <c r="V288" s="542"/>
      <c r="W288" s="543"/>
    </row>
    <row r="289" spans="11:23" ht="14.25" customHeight="1">
      <c r="K289" s="543"/>
      <c r="L289" s="543"/>
      <c r="M289" s="543"/>
      <c r="N289" s="543"/>
      <c r="O289" s="543"/>
      <c r="P289" s="543"/>
      <c r="Q289" s="543"/>
      <c r="R289" s="543"/>
      <c r="S289" s="543"/>
      <c r="T289" s="543"/>
      <c r="U289" s="544"/>
      <c r="V289" s="542"/>
      <c r="W289" s="543"/>
    </row>
    <row r="290" spans="11:23" ht="14.25" customHeight="1">
      <c r="K290" s="543"/>
      <c r="L290" s="543"/>
      <c r="M290" s="543"/>
      <c r="N290" s="543"/>
      <c r="O290" s="543"/>
      <c r="P290" s="543"/>
      <c r="Q290" s="543"/>
      <c r="R290" s="543"/>
      <c r="S290" s="543"/>
      <c r="T290" s="543"/>
      <c r="U290" s="544"/>
      <c r="V290" s="542"/>
      <c r="W290" s="543"/>
    </row>
    <row r="291" spans="11:23" ht="14.25" customHeight="1">
      <c r="K291" s="543"/>
      <c r="L291" s="543"/>
      <c r="M291" s="543"/>
      <c r="N291" s="543"/>
      <c r="O291" s="543"/>
      <c r="P291" s="543"/>
      <c r="Q291" s="543"/>
      <c r="R291" s="543"/>
      <c r="S291" s="543"/>
      <c r="T291" s="543"/>
      <c r="U291" s="544"/>
      <c r="V291" s="542"/>
      <c r="W291" s="543"/>
    </row>
    <row r="292" spans="11:23" ht="14.25" customHeight="1">
      <c r="K292" s="543"/>
      <c r="L292" s="543"/>
      <c r="M292" s="543"/>
      <c r="N292" s="543"/>
      <c r="O292" s="543"/>
      <c r="P292" s="543"/>
      <c r="Q292" s="543"/>
      <c r="R292" s="543"/>
      <c r="S292" s="543"/>
      <c r="T292" s="543"/>
      <c r="U292" s="544"/>
      <c r="V292" s="542"/>
      <c r="W292" s="543"/>
    </row>
    <row r="293" spans="11:23" ht="14.25" customHeight="1">
      <c r="K293" s="543"/>
      <c r="L293" s="543"/>
      <c r="M293" s="543"/>
      <c r="N293" s="543"/>
      <c r="O293" s="543"/>
      <c r="P293" s="543"/>
      <c r="Q293" s="543"/>
      <c r="R293" s="543"/>
      <c r="S293" s="543"/>
      <c r="T293" s="543"/>
      <c r="U293" s="544"/>
      <c r="V293" s="542"/>
      <c r="W293" s="543"/>
    </row>
    <row r="294" spans="11:23" ht="14.25" customHeight="1">
      <c r="K294" s="543"/>
      <c r="L294" s="543"/>
      <c r="M294" s="543"/>
      <c r="N294" s="543"/>
      <c r="O294" s="543"/>
      <c r="P294" s="543"/>
      <c r="Q294" s="543"/>
      <c r="R294" s="543"/>
      <c r="S294" s="543"/>
      <c r="T294" s="543"/>
      <c r="U294" s="544"/>
      <c r="V294" s="542"/>
      <c r="W294" s="543"/>
    </row>
    <row r="295" spans="11:23" ht="14.25" customHeight="1">
      <c r="K295" s="543"/>
      <c r="L295" s="543"/>
      <c r="M295" s="543"/>
      <c r="N295" s="543"/>
      <c r="O295" s="543"/>
      <c r="P295" s="543"/>
      <c r="Q295" s="543"/>
      <c r="R295" s="543"/>
      <c r="S295" s="543"/>
      <c r="T295" s="543"/>
      <c r="U295" s="544"/>
      <c r="V295" s="542"/>
      <c r="W295" s="543"/>
    </row>
    <row r="296" spans="11:23" ht="14.25" customHeight="1">
      <c r="K296" s="543"/>
      <c r="L296" s="543"/>
      <c r="M296" s="543"/>
      <c r="N296" s="543"/>
      <c r="O296" s="543"/>
      <c r="P296" s="543"/>
      <c r="Q296" s="543"/>
      <c r="R296" s="543"/>
      <c r="S296" s="543"/>
      <c r="T296" s="543"/>
      <c r="U296" s="544"/>
      <c r="V296" s="542"/>
      <c r="W296" s="543"/>
    </row>
    <row r="297" spans="11:23" ht="14.25" customHeight="1">
      <c r="K297" s="543"/>
      <c r="L297" s="543"/>
      <c r="M297" s="543"/>
      <c r="N297" s="543"/>
      <c r="O297" s="543"/>
      <c r="P297" s="543"/>
      <c r="Q297" s="543"/>
      <c r="R297" s="543"/>
      <c r="S297" s="543"/>
      <c r="T297" s="543"/>
      <c r="U297" s="544"/>
      <c r="V297" s="542"/>
      <c r="W297" s="543"/>
    </row>
    <row r="298" spans="11:23" ht="14.25" customHeight="1">
      <c r="K298" s="543"/>
      <c r="L298" s="543"/>
      <c r="M298" s="543"/>
      <c r="N298" s="543"/>
      <c r="O298" s="543"/>
      <c r="P298" s="543"/>
      <c r="Q298" s="543"/>
      <c r="R298" s="543"/>
      <c r="S298" s="543"/>
      <c r="T298" s="543"/>
      <c r="U298" s="544"/>
      <c r="V298" s="542"/>
      <c r="W298" s="543"/>
    </row>
    <row r="299" spans="11:23" ht="14.25" customHeight="1">
      <c r="K299" s="543"/>
      <c r="L299" s="543"/>
      <c r="M299" s="543"/>
      <c r="N299" s="543"/>
      <c r="O299" s="543"/>
      <c r="P299" s="543"/>
      <c r="Q299" s="543"/>
      <c r="R299" s="543"/>
      <c r="S299" s="543"/>
      <c r="T299" s="543"/>
      <c r="U299" s="544"/>
      <c r="V299" s="542"/>
      <c r="W299" s="543"/>
    </row>
    <row r="300" spans="11:23" ht="14.25" customHeight="1">
      <c r="K300" s="543"/>
      <c r="L300" s="543"/>
      <c r="M300" s="543"/>
      <c r="N300" s="543"/>
      <c r="O300" s="543"/>
      <c r="P300" s="543"/>
      <c r="Q300" s="543"/>
      <c r="R300" s="543"/>
      <c r="S300" s="543"/>
      <c r="T300" s="543"/>
      <c r="U300" s="544"/>
      <c r="V300" s="542"/>
      <c r="W300" s="543"/>
    </row>
    <row r="301" spans="11:23" ht="14.25" customHeight="1">
      <c r="K301" s="543"/>
      <c r="L301" s="543"/>
      <c r="M301" s="543"/>
      <c r="N301" s="543"/>
      <c r="O301" s="543"/>
      <c r="P301" s="543"/>
      <c r="Q301" s="543"/>
      <c r="R301" s="543"/>
      <c r="S301" s="543"/>
      <c r="T301" s="543"/>
      <c r="U301" s="544"/>
      <c r="V301" s="542"/>
      <c r="W301" s="543"/>
    </row>
    <row r="302" spans="11:23" ht="14.25" customHeight="1">
      <c r="K302" s="543"/>
      <c r="L302" s="543"/>
      <c r="M302" s="543"/>
      <c r="N302" s="543"/>
      <c r="O302" s="543"/>
      <c r="P302" s="543"/>
      <c r="Q302" s="543"/>
      <c r="R302" s="543"/>
      <c r="S302" s="543"/>
      <c r="T302" s="543"/>
      <c r="U302" s="544"/>
      <c r="V302" s="542"/>
      <c r="W302" s="543"/>
    </row>
    <row r="303" spans="11:23" ht="14.25" customHeight="1">
      <c r="K303" s="543"/>
      <c r="L303" s="543"/>
      <c r="M303" s="543"/>
      <c r="N303" s="543"/>
      <c r="O303" s="543"/>
      <c r="P303" s="543"/>
      <c r="Q303" s="543"/>
      <c r="R303" s="543"/>
      <c r="S303" s="543"/>
      <c r="T303" s="543"/>
      <c r="U303" s="544"/>
      <c r="V303" s="542"/>
      <c r="W303" s="543"/>
    </row>
    <row r="304" spans="11:23" ht="14.25" customHeight="1">
      <c r="K304" s="543"/>
      <c r="L304" s="543"/>
      <c r="M304" s="543"/>
      <c r="N304" s="543"/>
      <c r="O304" s="543"/>
      <c r="P304" s="543"/>
      <c r="Q304" s="543"/>
      <c r="R304" s="543"/>
      <c r="S304" s="543"/>
      <c r="T304" s="543"/>
      <c r="U304" s="544"/>
      <c r="V304" s="542"/>
      <c r="W304" s="543"/>
    </row>
    <row r="305" spans="11:23" ht="14.25" customHeight="1">
      <c r="K305" s="543"/>
      <c r="L305" s="543"/>
      <c r="M305" s="543"/>
      <c r="N305" s="543"/>
      <c r="O305" s="543"/>
      <c r="P305" s="543"/>
      <c r="Q305" s="543"/>
      <c r="R305" s="543"/>
      <c r="S305" s="543"/>
      <c r="T305" s="543"/>
      <c r="U305" s="544"/>
      <c r="V305" s="542"/>
      <c r="W305" s="543"/>
    </row>
    <row r="306" spans="11:23" ht="14.25" customHeight="1">
      <c r="K306" s="543"/>
      <c r="L306" s="543"/>
      <c r="M306" s="543"/>
      <c r="N306" s="543"/>
      <c r="O306" s="543"/>
      <c r="P306" s="543"/>
      <c r="Q306" s="543"/>
      <c r="R306" s="543"/>
      <c r="S306" s="543"/>
      <c r="T306" s="543"/>
      <c r="U306" s="544"/>
      <c r="V306" s="542"/>
      <c r="W306" s="543"/>
    </row>
    <row r="307" spans="11:23" ht="14.25" customHeight="1">
      <c r="K307" s="543"/>
      <c r="L307" s="543"/>
      <c r="M307" s="543"/>
      <c r="N307" s="543"/>
      <c r="O307" s="543"/>
      <c r="P307" s="543"/>
      <c r="Q307" s="543"/>
      <c r="R307" s="543"/>
      <c r="S307" s="543"/>
      <c r="T307" s="543"/>
      <c r="U307" s="544"/>
      <c r="V307" s="542"/>
      <c r="W307" s="543"/>
    </row>
    <row r="308" spans="11:23" ht="14.25" customHeight="1">
      <c r="K308" s="543"/>
      <c r="L308" s="543"/>
      <c r="M308" s="543"/>
      <c r="N308" s="543"/>
      <c r="O308" s="543"/>
      <c r="P308" s="543"/>
      <c r="Q308" s="543"/>
      <c r="R308" s="543"/>
      <c r="S308" s="543"/>
      <c r="T308" s="543"/>
      <c r="U308" s="544"/>
      <c r="V308" s="542"/>
      <c r="W308" s="543"/>
    </row>
    <row r="309" spans="11:23" ht="14.25" customHeight="1">
      <c r="K309" s="543"/>
      <c r="L309" s="543"/>
      <c r="M309" s="543"/>
      <c r="N309" s="543"/>
      <c r="O309" s="543"/>
      <c r="P309" s="543"/>
      <c r="Q309" s="543"/>
      <c r="R309" s="543"/>
      <c r="S309" s="543"/>
      <c r="T309" s="543"/>
      <c r="U309" s="544"/>
      <c r="V309" s="542"/>
      <c r="W309" s="543"/>
    </row>
    <row r="310" spans="11:23" ht="14.25" customHeight="1">
      <c r="K310" s="543"/>
      <c r="L310" s="543"/>
      <c r="M310" s="543"/>
      <c r="N310" s="543"/>
      <c r="O310" s="543"/>
      <c r="P310" s="543"/>
      <c r="Q310" s="543"/>
      <c r="R310" s="543"/>
      <c r="S310" s="543"/>
      <c r="T310" s="543"/>
      <c r="U310" s="544"/>
      <c r="V310" s="542"/>
      <c r="W310" s="543"/>
    </row>
    <row r="311" spans="11:23" ht="14.25" customHeight="1">
      <c r="K311" s="543"/>
      <c r="L311" s="543"/>
      <c r="M311" s="543"/>
      <c r="N311" s="543"/>
      <c r="O311" s="543"/>
      <c r="P311" s="543"/>
      <c r="Q311" s="543"/>
      <c r="R311" s="543"/>
      <c r="S311" s="543"/>
      <c r="T311" s="543"/>
      <c r="U311" s="544"/>
      <c r="V311" s="542"/>
      <c r="W311" s="543"/>
    </row>
    <row r="312" spans="11:23" ht="14.25" customHeight="1">
      <c r="K312" s="543"/>
      <c r="L312" s="543"/>
      <c r="M312" s="543"/>
      <c r="N312" s="543"/>
      <c r="O312" s="543"/>
      <c r="P312" s="543"/>
      <c r="Q312" s="543"/>
      <c r="R312" s="543"/>
      <c r="S312" s="543"/>
      <c r="T312" s="543"/>
      <c r="U312" s="544"/>
      <c r="V312" s="542"/>
      <c r="W312" s="543"/>
    </row>
    <row r="313" spans="11:23" ht="14.25" customHeight="1">
      <c r="K313" s="543"/>
      <c r="L313" s="543"/>
      <c r="M313" s="543"/>
      <c r="N313" s="543"/>
      <c r="O313" s="543"/>
      <c r="P313" s="543"/>
      <c r="Q313" s="543"/>
      <c r="R313" s="543"/>
      <c r="S313" s="543"/>
      <c r="T313" s="543"/>
      <c r="U313" s="544"/>
      <c r="V313" s="542"/>
      <c r="W313" s="543"/>
    </row>
    <row r="314" spans="11:23" ht="14.25" customHeight="1">
      <c r="K314" s="543"/>
      <c r="L314" s="543"/>
      <c r="M314" s="543"/>
      <c r="N314" s="543"/>
      <c r="O314" s="543"/>
      <c r="P314" s="543"/>
      <c r="Q314" s="543"/>
      <c r="R314" s="543"/>
      <c r="S314" s="543"/>
      <c r="T314" s="543"/>
      <c r="U314" s="544"/>
      <c r="V314" s="542"/>
      <c r="W314" s="543"/>
    </row>
    <row r="315" spans="11:23" ht="14.25" customHeight="1">
      <c r="K315" s="543"/>
      <c r="L315" s="543"/>
      <c r="M315" s="543"/>
      <c r="N315" s="543"/>
      <c r="O315" s="543"/>
      <c r="P315" s="543"/>
      <c r="Q315" s="543"/>
      <c r="R315" s="543"/>
      <c r="S315" s="543"/>
      <c r="T315" s="543"/>
      <c r="U315" s="544"/>
      <c r="V315" s="542"/>
      <c r="W315" s="543"/>
    </row>
    <row r="316" spans="11:23" ht="14.25" customHeight="1">
      <c r="K316" s="543"/>
      <c r="L316" s="543"/>
      <c r="M316" s="543"/>
      <c r="N316" s="543"/>
      <c r="O316" s="543"/>
      <c r="P316" s="543"/>
      <c r="Q316" s="543"/>
      <c r="R316" s="543"/>
      <c r="S316" s="543"/>
      <c r="T316" s="543"/>
      <c r="U316" s="544"/>
      <c r="V316" s="542"/>
      <c r="W316" s="543"/>
    </row>
    <row r="317" spans="11:23" ht="14.25" customHeight="1">
      <c r="K317" s="543"/>
      <c r="L317" s="543"/>
      <c r="M317" s="543"/>
      <c r="N317" s="543"/>
      <c r="O317" s="543"/>
      <c r="P317" s="543"/>
      <c r="Q317" s="543"/>
      <c r="R317" s="543"/>
      <c r="S317" s="543"/>
      <c r="T317" s="543"/>
      <c r="U317" s="544"/>
      <c r="V317" s="542"/>
      <c r="W317" s="543"/>
    </row>
    <row r="318" spans="11:23" ht="14.25" customHeight="1">
      <c r="K318" s="543"/>
      <c r="L318" s="543"/>
      <c r="M318" s="543"/>
      <c r="N318" s="543"/>
      <c r="O318" s="543"/>
      <c r="P318" s="543"/>
      <c r="Q318" s="543"/>
      <c r="R318" s="543"/>
      <c r="S318" s="543"/>
      <c r="T318" s="543"/>
      <c r="U318" s="544"/>
      <c r="V318" s="542"/>
      <c r="W318" s="543"/>
    </row>
    <row r="319" spans="11:23" ht="14.25" customHeight="1">
      <c r="K319" s="543"/>
      <c r="L319" s="543"/>
      <c r="M319" s="543"/>
      <c r="N319" s="543"/>
      <c r="O319" s="543"/>
      <c r="P319" s="543"/>
      <c r="Q319" s="543"/>
      <c r="R319" s="543"/>
      <c r="S319" s="543"/>
      <c r="T319" s="543"/>
      <c r="U319" s="544"/>
      <c r="V319" s="542"/>
      <c r="W319" s="543"/>
    </row>
    <row r="320" spans="11:23" ht="14.25" customHeight="1">
      <c r="K320" s="543"/>
      <c r="L320" s="543"/>
      <c r="M320" s="543"/>
      <c r="N320" s="543"/>
      <c r="O320" s="543"/>
      <c r="P320" s="543"/>
      <c r="Q320" s="543"/>
      <c r="R320" s="543"/>
      <c r="S320" s="543"/>
      <c r="T320" s="543"/>
      <c r="U320" s="544"/>
      <c r="V320" s="542"/>
      <c r="W320" s="543"/>
    </row>
    <row r="321" spans="11:23" ht="14.25" customHeight="1">
      <c r="K321" s="543"/>
      <c r="L321" s="543"/>
      <c r="M321" s="543"/>
      <c r="N321" s="543"/>
      <c r="O321" s="543"/>
      <c r="P321" s="543"/>
      <c r="Q321" s="543"/>
      <c r="R321" s="543"/>
      <c r="S321" s="543"/>
      <c r="T321" s="543"/>
      <c r="U321" s="544"/>
      <c r="V321" s="542"/>
      <c r="W321" s="543"/>
    </row>
    <row r="322" spans="11:23" ht="14.25" customHeight="1">
      <c r="K322" s="543"/>
      <c r="L322" s="543"/>
      <c r="M322" s="543"/>
      <c r="N322" s="543"/>
      <c r="O322" s="543"/>
      <c r="P322" s="543"/>
      <c r="Q322" s="543"/>
      <c r="R322" s="543"/>
      <c r="S322" s="543"/>
      <c r="T322" s="543"/>
      <c r="U322" s="544"/>
      <c r="V322" s="542"/>
      <c r="W322" s="543"/>
    </row>
    <row r="323" spans="11:23" ht="14.25" customHeight="1">
      <c r="K323" s="543"/>
      <c r="L323" s="543"/>
      <c r="M323" s="543"/>
      <c r="N323" s="543"/>
      <c r="O323" s="543"/>
      <c r="P323" s="543"/>
      <c r="Q323" s="543"/>
      <c r="R323" s="543"/>
      <c r="S323" s="543"/>
      <c r="T323" s="543"/>
      <c r="U323" s="544"/>
      <c r="V323" s="542"/>
      <c r="W323" s="543"/>
    </row>
    <row r="324" spans="11:23" ht="14.25" customHeight="1">
      <c r="K324" s="543"/>
      <c r="L324" s="543"/>
      <c r="M324" s="543"/>
      <c r="N324" s="543"/>
      <c r="O324" s="543"/>
      <c r="P324" s="543"/>
      <c r="Q324" s="543"/>
      <c r="R324" s="543"/>
      <c r="S324" s="543"/>
      <c r="T324" s="543"/>
      <c r="U324" s="544"/>
      <c r="V324" s="542"/>
      <c r="W324" s="543"/>
    </row>
    <row r="325" spans="11:23" ht="14.25" customHeight="1">
      <c r="K325" s="543"/>
      <c r="L325" s="543"/>
      <c r="M325" s="543"/>
      <c r="N325" s="543"/>
      <c r="O325" s="543"/>
      <c r="P325" s="543"/>
      <c r="Q325" s="543"/>
      <c r="R325" s="543"/>
      <c r="S325" s="543"/>
      <c r="T325" s="543"/>
      <c r="U325" s="544"/>
      <c r="V325" s="542"/>
      <c r="W325" s="543"/>
    </row>
    <row r="326" spans="11:23" ht="14.25" customHeight="1">
      <c r="K326" s="543"/>
      <c r="L326" s="543"/>
      <c r="M326" s="543"/>
      <c r="N326" s="543"/>
      <c r="O326" s="543"/>
      <c r="P326" s="543"/>
      <c r="Q326" s="543"/>
      <c r="R326" s="543"/>
      <c r="S326" s="543"/>
      <c r="T326" s="543"/>
      <c r="U326" s="544"/>
      <c r="V326" s="542"/>
      <c r="W326" s="543"/>
    </row>
    <row r="327" spans="11:23" ht="14.25" customHeight="1">
      <c r="K327" s="543"/>
      <c r="L327" s="543"/>
      <c r="M327" s="543"/>
      <c r="N327" s="543"/>
      <c r="O327" s="543"/>
      <c r="P327" s="543"/>
      <c r="Q327" s="543"/>
      <c r="R327" s="543"/>
      <c r="S327" s="543"/>
      <c r="T327" s="543"/>
      <c r="U327" s="544"/>
      <c r="V327" s="542"/>
      <c r="W327" s="543"/>
    </row>
    <row r="328" spans="11:23" ht="14.25" customHeight="1">
      <c r="K328" s="543"/>
      <c r="L328" s="543"/>
      <c r="M328" s="543"/>
      <c r="N328" s="543"/>
      <c r="O328" s="543"/>
      <c r="P328" s="543"/>
      <c r="Q328" s="543"/>
      <c r="R328" s="543"/>
      <c r="S328" s="543"/>
      <c r="T328" s="543"/>
      <c r="U328" s="544"/>
      <c r="V328" s="542"/>
      <c r="W328" s="543"/>
    </row>
    <row r="329" spans="11:23" ht="14.25" customHeight="1">
      <c r="K329" s="543"/>
      <c r="L329" s="543"/>
      <c r="M329" s="543"/>
      <c r="N329" s="543"/>
      <c r="O329" s="543"/>
      <c r="P329" s="543"/>
      <c r="Q329" s="543"/>
      <c r="R329" s="543"/>
      <c r="S329" s="543"/>
      <c r="T329" s="543"/>
      <c r="U329" s="544"/>
      <c r="V329" s="542"/>
      <c r="W329" s="543"/>
    </row>
    <row r="330" spans="11:23" ht="14.25" customHeight="1">
      <c r="K330" s="543"/>
      <c r="L330" s="543"/>
      <c r="M330" s="543"/>
      <c r="N330" s="543"/>
      <c r="O330" s="543"/>
      <c r="P330" s="543"/>
      <c r="Q330" s="543"/>
      <c r="R330" s="543"/>
      <c r="S330" s="543"/>
      <c r="T330" s="543"/>
      <c r="U330" s="544"/>
      <c r="V330" s="542"/>
      <c r="W330" s="543"/>
    </row>
    <row r="331" spans="11:23" ht="14.25" customHeight="1">
      <c r="K331" s="543"/>
      <c r="L331" s="543"/>
      <c r="M331" s="543"/>
      <c r="N331" s="543"/>
      <c r="O331" s="543"/>
      <c r="P331" s="543"/>
      <c r="Q331" s="543"/>
      <c r="R331" s="543"/>
      <c r="S331" s="543"/>
      <c r="T331" s="543"/>
      <c r="U331" s="544"/>
      <c r="V331" s="542"/>
      <c r="W331" s="543"/>
    </row>
    <row r="332" spans="11:23" ht="14.25" customHeight="1">
      <c r="K332" s="543"/>
      <c r="L332" s="543"/>
      <c r="M332" s="543"/>
      <c r="N332" s="543"/>
      <c r="O332" s="543"/>
      <c r="P332" s="543"/>
      <c r="Q332" s="543"/>
      <c r="R332" s="543"/>
      <c r="S332" s="543"/>
      <c r="T332" s="543"/>
      <c r="U332" s="544"/>
      <c r="V332" s="542"/>
      <c r="W332" s="543"/>
    </row>
    <row r="333" spans="11:23" ht="14.25" customHeight="1">
      <c r="K333" s="543"/>
      <c r="L333" s="543"/>
      <c r="M333" s="543"/>
      <c r="N333" s="543"/>
      <c r="O333" s="543"/>
      <c r="P333" s="543"/>
      <c r="Q333" s="543"/>
      <c r="R333" s="543"/>
      <c r="S333" s="543"/>
      <c r="T333" s="543"/>
      <c r="U333" s="544"/>
      <c r="V333" s="542"/>
      <c r="W333" s="543"/>
    </row>
    <row r="334" spans="11:23" ht="14.25" customHeight="1">
      <c r="K334" s="543"/>
      <c r="L334" s="543"/>
      <c r="M334" s="543"/>
      <c r="N334" s="543"/>
      <c r="O334" s="543"/>
      <c r="P334" s="543"/>
      <c r="Q334" s="543"/>
      <c r="R334" s="543"/>
      <c r="S334" s="543"/>
      <c r="T334" s="543"/>
      <c r="U334" s="544"/>
      <c r="V334" s="542"/>
      <c r="W334" s="543"/>
    </row>
    <row r="335" spans="11:23" ht="14.25" customHeight="1">
      <c r="K335" s="543"/>
      <c r="L335" s="543"/>
      <c r="M335" s="543"/>
      <c r="N335" s="543"/>
      <c r="O335" s="543"/>
      <c r="P335" s="543"/>
      <c r="Q335" s="543"/>
      <c r="R335" s="543"/>
      <c r="S335" s="543"/>
      <c r="T335" s="543"/>
      <c r="U335" s="544"/>
      <c r="V335" s="542"/>
      <c r="W335" s="543"/>
    </row>
    <row r="336" spans="11:23" ht="14.25" customHeight="1">
      <c r="K336" s="543"/>
      <c r="L336" s="543"/>
      <c r="M336" s="543"/>
      <c r="N336" s="543"/>
      <c r="O336" s="543"/>
      <c r="P336" s="543"/>
      <c r="Q336" s="543"/>
      <c r="R336" s="543"/>
      <c r="S336" s="543"/>
      <c r="T336" s="543"/>
      <c r="U336" s="544"/>
      <c r="V336" s="542"/>
      <c r="W336" s="543"/>
    </row>
    <row r="337" spans="11:23" ht="14.25" customHeight="1">
      <c r="K337" s="543"/>
      <c r="L337" s="543"/>
      <c r="M337" s="543"/>
      <c r="N337" s="543"/>
      <c r="O337" s="543"/>
      <c r="P337" s="543"/>
      <c r="Q337" s="543"/>
      <c r="R337" s="543"/>
      <c r="S337" s="543"/>
      <c r="T337" s="543"/>
      <c r="U337" s="544"/>
      <c r="V337" s="542"/>
      <c r="W337" s="543"/>
    </row>
    <row r="338" spans="11:23" ht="14.25" customHeight="1">
      <c r="K338" s="543"/>
      <c r="L338" s="543"/>
      <c r="M338" s="543"/>
      <c r="N338" s="543"/>
      <c r="O338" s="543"/>
      <c r="P338" s="543"/>
      <c r="Q338" s="543"/>
      <c r="R338" s="543"/>
      <c r="S338" s="543"/>
      <c r="T338" s="543"/>
      <c r="U338" s="544"/>
      <c r="V338" s="542"/>
      <c r="W338" s="543"/>
    </row>
    <row r="339" spans="11:23" ht="14.25" customHeight="1">
      <c r="K339" s="543"/>
      <c r="L339" s="543"/>
      <c r="M339" s="543"/>
      <c r="N339" s="543"/>
      <c r="O339" s="543"/>
      <c r="P339" s="543"/>
      <c r="Q339" s="543"/>
      <c r="R339" s="543"/>
      <c r="S339" s="543"/>
      <c r="T339" s="543"/>
      <c r="U339" s="544"/>
      <c r="V339" s="542"/>
      <c r="W339" s="543"/>
    </row>
    <row r="340" spans="11:23" ht="14.25" customHeight="1">
      <c r="K340" s="543"/>
      <c r="L340" s="543"/>
      <c r="M340" s="543"/>
      <c r="N340" s="543"/>
      <c r="O340" s="543"/>
      <c r="P340" s="543"/>
      <c r="Q340" s="543"/>
      <c r="R340" s="543"/>
      <c r="S340" s="543"/>
      <c r="T340" s="543"/>
      <c r="U340" s="544"/>
      <c r="V340" s="542"/>
      <c r="W340" s="543"/>
    </row>
    <row r="341" spans="11:23" ht="14.25" customHeight="1">
      <c r="K341" s="543"/>
      <c r="L341" s="543"/>
      <c r="M341" s="543"/>
      <c r="N341" s="543"/>
      <c r="O341" s="543"/>
      <c r="P341" s="543"/>
      <c r="Q341" s="543"/>
      <c r="R341" s="543"/>
      <c r="S341" s="543"/>
      <c r="T341" s="543"/>
      <c r="U341" s="544"/>
      <c r="V341" s="542"/>
      <c r="W341" s="543"/>
    </row>
    <row r="342" spans="11:23" ht="14.25" customHeight="1">
      <c r="K342" s="543"/>
      <c r="L342" s="543"/>
      <c r="M342" s="543"/>
      <c r="N342" s="543"/>
      <c r="O342" s="543"/>
      <c r="P342" s="543"/>
      <c r="Q342" s="543"/>
      <c r="R342" s="543"/>
      <c r="S342" s="543"/>
      <c r="T342" s="543"/>
      <c r="U342" s="544"/>
      <c r="V342" s="542"/>
      <c r="W342" s="543"/>
    </row>
    <row r="343" spans="11:23" ht="14.25" customHeight="1">
      <c r="K343" s="543"/>
      <c r="L343" s="543"/>
      <c r="M343" s="543"/>
      <c r="N343" s="543"/>
      <c r="O343" s="543"/>
      <c r="P343" s="543"/>
      <c r="Q343" s="543"/>
      <c r="R343" s="543"/>
      <c r="S343" s="543"/>
      <c r="T343" s="543"/>
      <c r="U343" s="544"/>
      <c r="V343" s="542"/>
      <c r="W343" s="543"/>
    </row>
    <row r="344" spans="11:23" ht="14.25" customHeight="1">
      <c r="K344" s="543"/>
      <c r="L344" s="543"/>
      <c r="M344" s="543"/>
      <c r="N344" s="543"/>
      <c r="O344" s="543"/>
      <c r="P344" s="543"/>
      <c r="Q344" s="543"/>
      <c r="R344" s="543"/>
      <c r="S344" s="543"/>
      <c r="T344" s="543"/>
      <c r="U344" s="544"/>
      <c r="V344" s="542"/>
      <c r="W344" s="543"/>
    </row>
    <row r="345" spans="11:23" ht="14.25" customHeight="1">
      <c r="K345" s="543"/>
      <c r="L345" s="543"/>
      <c r="M345" s="543"/>
      <c r="N345" s="543"/>
      <c r="O345" s="543"/>
      <c r="P345" s="543"/>
      <c r="Q345" s="543"/>
      <c r="R345" s="543"/>
      <c r="S345" s="543"/>
      <c r="T345" s="543"/>
      <c r="U345" s="544"/>
      <c r="V345" s="542"/>
      <c r="W345" s="543"/>
    </row>
    <row r="346" spans="11:23" ht="14.25" customHeight="1">
      <c r="K346" s="543"/>
      <c r="L346" s="543"/>
      <c r="M346" s="543"/>
      <c r="N346" s="543"/>
      <c r="O346" s="543"/>
      <c r="P346" s="543"/>
      <c r="Q346" s="543"/>
      <c r="R346" s="543"/>
      <c r="S346" s="543"/>
      <c r="T346" s="543"/>
      <c r="U346" s="544"/>
      <c r="V346" s="542"/>
      <c r="W346" s="543"/>
    </row>
    <row r="347" spans="11:23" ht="14.25" customHeight="1">
      <c r="K347" s="543"/>
      <c r="L347" s="543"/>
      <c r="M347" s="543"/>
      <c r="N347" s="543"/>
      <c r="O347" s="543"/>
      <c r="P347" s="543"/>
      <c r="Q347" s="543"/>
      <c r="R347" s="543"/>
      <c r="S347" s="543"/>
      <c r="T347" s="543"/>
      <c r="U347" s="544"/>
      <c r="V347" s="542"/>
      <c r="W347" s="543"/>
    </row>
    <row r="348" spans="11:23" ht="14.25" customHeight="1">
      <c r="K348" s="543"/>
      <c r="L348" s="543"/>
      <c r="M348" s="543"/>
      <c r="N348" s="543"/>
      <c r="O348" s="543"/>
      <c r="P348" s="543"/>
      <c r="Q348" s="543"/>
      <c r="R348" s="543"/>
      <c r="S348" s="543"/>
      <c r="T348" s="543"/>
      <c r="U348" s="544"/>
      <c r="V348" s="542"/>
      <c r="W348" s="543"/>
    </row>
    <row r="349" spans="11:23" ht="14.25" customHeight="1">
      <c r="K349" s="543"/>
      <c r="L349" s="543"/>
      <c r="M349" s="543"/>
      <c r="N349" s="543"/>
      <c r="O349" s="543"/>
      <c r="P349" s="543"/>
      <c r="Q349" s="543"/>
      <c r="R349" s="543"/>
      <c r="S349" s="543"/>
      <c r="T349" s="543"/>
      <c r="U349" s="544"/>
      <c r="V349" s="542"/>
      <c r="W349" s="543"/>
    </row>
    <row r="350" spans="11:23" ht="14.25" customHeight="1">
      <c r="K350" s="543"/>
      <c r="L350" s="543"/>
      <c r="M350" s="543"/>
      <c r="N350" s="543"/>
      <c r="O350" s="543"/>
      <c r="P350" s="543"/>
      <c r="Q350" s="543"/>
      <c r="R350" s="543"/>
      <c r="S350" s="543"/>
      <c r="T350" s="543"/>
      <c r="U350" s="544"/>
      <c r="V350" s="542"/>
      <c r="W350" s="543"/>
    </row>
    <row r="351" spans="11:23" ht="14.25" customHeight="1">
      <c r="K351" s="543"/>
      <c r="L351" s="543"/>
      <c r="M351" s="543"/>
      <c r="N351" s="543"/>
      <c r="O351" s="543"/>
      <c r="P351" s="543"/>
      <c r="Q351" s="543"/>
      <c r="R351" s="543"/>
      <c r="S351" s="543"/>
      <c r="T351" s="543"/>
      <c r="U351" s="544"/>
      <c r="V351" s="542"/>
      <c r="W351" s="543"/>
    </row>
    <row r="352" spans="11:23" ht="14.25" customHeight="1">
      <c r="K352" s="543"/>
      <c r="L352" s="543"/>
      <c r="M352" s="543"/>
      <c r="N352" s="543"/>
      <c r="O352" s="543"/>
      <c r="P352" s="543"/>
      <c r="Q352" s="543"/>
      <c r="R352" s="543"/>
      <c r="S352" s="543"/>
      <c r="T352" s="543"/>
      <c r="U352" s="544"/>
      <c r="V352" s="542"/>
      <c r="W352" s="543"/>
    </row>
    <row r="353" spans="8:23" ht="14.25" customHeight="1">
      <c r="K353" s="543"/>
      <c r="L353" s="543"/>
      <c r="M353" s="543"/>
      <c r="N353" s="543"/>
      <c r="O353" s="543"/>
      <c r="P353" s="543"/>
      <c r="Q353" s="546"/>
      <c r="R353" s="546"/>
      <c r="S353" s="543"/>
      <c r="T353" s="546"/>
      <c r="U353" s="544"/>
      <c r="V353" s="542"/>
      <c r="W353" s="543"/>
    </row>
    <row r="354" spans="8:23" ht="14.25" customHeight="1">
      <c r="H354" s="544"/>
      <c r="I354" s="543"/>
      <c r="K354" s="543"/>
      <c r="L354" s="543"/>
      <c r="M354" s="543"/>
      <c r="N354" s="546"/>
      <c r="O354" s="546"/>
      <c r="P354" s="546"/>
      <c r="S354" s="546"/>
      <c r="U354" s="544"/>
      <c r="V354" s="542"/>
      <c r="W354" s="543"/>
    </row>
    <row r="355" spans="8:23" ht="14.25" customHeight="1" outlineLevel="1">
      <c r="H355" s="544"/>
      <c r="I355" s="543"/>
      <c r="K355" s="543"/>
      <c r="L355" s="543"/>
      <c r="M355" s="543"/>
      <c r="U355" s="543"/>
      <c r="V355" s="542"/>
      <c r="W355" s="543"/>
    </row>
    <row r="356" spans="8:23" ht="14.25" customHeight="1" outlineLevel="1">
      <c r="K356" s="546"/>
      <c r="L356" s="546"/>
      <c r="M356" s="546"/>
      <c r="U356" s="543"/>
      <c r="V356" s="542"/>
      <c r="W356" s="543"/>
    </row>
    <row r="357" spans="8:23" ht="14.25" customHeight="1">
      <c r="U357" s="543"/>
      <c r="V357" s="542"/>
      <c r="W357" s="543"/>
    </row>
  </sheetData>
  <sortState xmlns:xlrd2="http://schemas.microsoft.com/office/spreadsheetml/2017/richdata2" ref="H4:U99">
    <sortCondition ref="H4:H99"/>
  </sortState>
  <phoneticPr fontId="40" type="noConversion"/>
  <pageMargins left="0.51181102362204722"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1"/>
  <dimension ref="A1:M53"/>
  <sheetViews>
    <sheetView zoomScaleNormal="100" workbookViewId="0">
      <pane ySplit="3" topLeftCell="A4" activePane="bottomLeft" state="frozen"/>
      <selection activeCell="J2" sqref="J2"/>
      <selection pane="bottomLeft" activeCell="H17" sqref="H17"/>
    </sheetView>
  </sheetViews>
  <sheetFormatPr defaultColWidth="9.140625" defaultRowHeight="14.25" customHeight="1"/>
  <cols>
    <col min="1" max="1" width="19.28515625" customWidth="1"/>
    <col min="2" max="2" width="19.140625" customWidth="1"/>
    <col min="3" max="3" width="21" customWidth="1"/>
    <col min="4" max="4" width="22.28515625" style="39" customWidth="1"/>
    <col min="5" max="5" width="1.5703125" bestFit="1" customWidth="1"/>
    <col min="6" max="6" width="8.140625" bestFit="1" customWidth="1"/>
    <col min="7" max="7" width="12.85546875" customWidth="1"/>
    <col min="8" max="8" width="14.42578125" customWidth="1"/>
    <col min="9" max="9" width="8.28515625" bestFit="1" customWidth="1"/>
    <col min="10" max="10" width="9" bestFit="1" customWidth="1"/>
    <col min="11" max="12" width="8.7109375" customWidth="1"/>
  </cols>
  <sheetData>
    <row r="1" spans="1:13" ht="16.5" customHeight="1">
      <c r="A1" s="10" t="s">
        <v>567</v>
      </c>
    </row>
    <row r="2" spans="1:13" ht="14.25" customHeight="1">
      <c r="A2" s="10"/>
    </row>
    <row r="3" spans="1:13" ht="30.75" customHeight="1">
      <c r="A3" s="63"/>
      <c r="B3" s="315" t="s">
        <v>568</v>
      </c>
      <c r="C3" s="316" t="s">
        <v>569</v>
      </c>
      <c r="D3" s="496" t="s">
        <v>570</v>
      </c>
      <c r="E3" s="403"/>
      <c r="F3" s="403"/>
      <c r="G3" s="403"/>
      <c r="H3" s="403"/>
      <c r="M3" s="8"/>
    </row>
    <row r="4" spans="1:13" ht="14.25" customHeight="1">
      <c r="A4" s="522" t="s">
        <v>110</v>
      </c>
      <c r="B4" s="523">
        <v>92</v>
      </c>
      <c r="C4" s="524">
        <v>82554</v>
      </c>
      <c r="D4" s="524">
        <v>226493</v>
      </c>
      <c r="E4" s="19"/>
      <c r="F4" s="19"/>
      <c r="G4" s="3"/>
      <c r="I4" s="126"/>
    </row>
    <row r="5" spans="1:13" ht="14.25" customHeight="1">
      <c r="A5" s="522" t="s">
        <v>225</v>
      </c>
      <c r="B5" s="523">
        <v>49</v>
      </c>
      <c r="C5" s="524">
        <v>27338</v>
      </c>
      <c r="D5" s="524">
        <v>26850</v>
      </c>
      <c r="E5" s="19" t="s">
        <v>571</v>
      </c>
      <c r="F5" s="19"/>
      <c r="G5" s="3"/>
      <c r="I5" s="126"/>
    </row>
    <row r="6" spans="1:13" ht="14.25" customHeight="1">
      <c r="A6" s="522" t="s">
        <v>113</v>
      </c>
      <c r="B6" s="523">
        <v>26</v>
      </c>
      <c r="C6" s="524">
        <v>25261</v>
      </c>
      <c r="D6" s="524">
        <v>12791</v>
      </c>
      <c r="E6" s="19"/>
      <c r="F6" s="19"/>
      <c r="G6" s="3"/>
      <c r="I6" s="41"/>
    </row>
    <row r="7" spans="1:13" ht="14.25" customHeight="1">
      <c r="A7" s="522" t="s">
        <v>226</v>
      </c>
      <c r="B7" s="523">
        <v>57</v>
      </c>
      <c r="C7" s="524">
        <v>21818</v>
      </c>
      <c r="D7" s="524">
        <v>23215</v>
      </c>
      <c r="E7" s="19"/>
      <c r="F7" s="380"/>
      <c r="G7" s="3"/>
      <c r="I7" s="41"/>
    </row>
    <row r="8" spans="1:13" ht="14.25" customHeight="1">
      <c r="A8" s="522" t="s">
        <v>115</v>
      </c>
      <c r="B8" s="523">
        <v>14</v>
      </c>
      <c r="C8" s="524">
        <v>9128</v>
      </c>
      <c r="D8" s="524">
        <v>7445</v>
      </c>
      <c r="E8" s="19" t="s">
        <v>571</v>
      </c>
      <c r="F8" s="19"/>
      <c r="G8" s="3"/>
      <c r="I8" s="126"/>
    </row>
    <row r="9" spans="1:13" ht="14.25" customHeight="1">
      <c r="A9" s="522" t="s">
        <v>117</v>
      </c>
      <c r="B9" s="523">
        <v>20</v>
      </c>
      <c r="C9" s="524">
        <v>16103</v>
      </c>
      <c r="D9" s="524">
        <v>71158</v>
      </c>
      <c r="E9" s="19"/>
      <c r="F9" s="19"/>
      <c r="G9" s="3"/>
      <c r="I9" s="126"/>
    </row>
    <row r="10" spans="1:13" ht="14.25" customHeight="1">
      <c r="A10" s="522" t="s">
        <v>314</v>
      </c>
      <c r="B10" s="523">
        <v>2</v>
      </c>
      <c r="C10" s="523">
        <v>91</v>
      </c>
      <c r="D10" s="524">
        <v>700</v>
      </c>
      <c r="E10" s="19"/>
      <c r="F10" s="19"/>
      <c r="G10" s="3"/>
      <c r="I10" s="126"/>
    </row>
    <row r="11" spans="1:13" ht="14.25" customHeight="1">
      <c r="A11" s="522" t="s">
        <v>315</v>
      </c>
      <c r="B11" s="523">
        <v>8</v>
      </c>
      <c r="C11" s="524">
        <v>5195</v>
      </c>
      <c r="D11" s="524">
        <v>1451</v>
      </c>
      <c r="E11" s="19"/>
      <c r="F11" s="19"/>
      <c r="G11" s="3"/>
      <c r="I11" s="126"/>
    </row>
    <row r="12" spans="1:13" ht="14.25" customHeight="1">
      <c r="A12" s="522" t="s">
        <v>125</v>
      </c>
      <c r="B12" s="523">
        <v>82</v>
      </c>
      <c r="C12" s="524">
        <v>77224</v>
      </c>
      <c r="D12" s="524">
        <v>56266</v>
      </c>
      <c r="E12" s="19"/>
      <c r="F12" s="19"/>
      <c r="G12" s="3"/>
      <c r="I12" s="126"/>
    </row>
    <row r="13" spans="1:13" ht="14.25" customHeight="1">
      <c r="A13" s="522" t="s">
        <v>126</v>
      </c>
      <c r="B13" s="523">
        <v>27</v>
      </c>
      <c r="C13" s="524">
        <v>27354</v>
      </c>
      <c r="D13" s="524">
        <v>52414</v>
      </c>
      <c r="E13" s="19" t="s">
        <v>571</v>
      </c>
      <c r="F13" s="380"/>
      <c r="G13" s="3"/>
      <c r="I13" s="126"/>
    </row>
    <row r="14" spans="1:13" ht="14.25" customHeight="1">
      <c r="A14" s="522" t="s">
        <v>227</v>
      </c>
      <c r="B14" s="523">
        <v>21</v>
      </c>
      <c r="C14" s="524">
        <v>4830</v>
      </c>
      <c r="D14" s="524">
        <v>12699</v>
      </c>
      <c r="E14" s="19" t="s">
        <v>571</v>
      </c>
      <c r="F14" s="19"/>
      <c r="G14" s="3"/>
      <c r="I14" s="126"/>
    </row>
    <row r="15" spans="1:13" ht="14.25" customHeight="1">
      <c r="A15" s="522" t="s">
        <v>127</v>
      </c>
      <c r="B15" s="523">
        <v>85</v>
      </c>
      <c r="C15" s="524">
        <v>71635</v>
      </c>
      <c r="D15" s="524">
        <v>251643</v>
      </c>
      <c r="E15" s="19"/>
      <c r="F15" s="19"/>
      <c r="G15" s="3"/>
      <c r="I15" s="126"/>
    </row>
    <row r="16" spans="1:13" ht="14.25" customHeight="1">
      <c r="A16" s="522" t="s">
        <v>128</v>
      </c>
      <c r="B16" s="523">
        <v>6</v>
      </c>
      <c r="C16" s="524">
        <v>2570</v>
      </c>
      <c r="D16" s="524">
        <v>1794</v>
      </c>
      <c r="E16" s="387" t="s">
        <v>571</v>
      </c>
      <c r="F16" s="387"/>
      <c r="G16" s="3"/>
      <c r="I16" s="126"/>
    </row>
    <row r="17" spans="1:9" ht="14.25" customHeight="1">
      <c r="A17" s="522" t="s">
        <v>130</v>
      </c>
      <c r="B17" s="523">
        <v>10</v>
      </c>
      <c r="C17" s="524">
        <v>3837</v>
      </c>
      <c r="D17" s="524">
        <v>5022</v>
      </c>
      <c r="E17" s="387" t="s">
        <v>571</v>
      </c>
      <c r="F17" s="387"/>
      <c r="G17" s="3"/>
      <c r="I17" s="126"/>
    </row>
    <row r="18" spans="1:9" ht="14.25" customHeight="1">
      <c r="A18" s="522" t="s">
        <v>131</v>
      </c>
      <c r="B18" s="523">
        <v>66</v>
      </c>
      <c r="C18" s="524">
        <v>64678</v>
      </c>
      <c r="D18" s="524"/>
      <c r="E18" s="387"/>
      <c r="F18" s="387"/>
      <c r="G18" s="3"/>
      <c r="I18" s="126"/>
    </row>
    <row r="19" spans="1:9" ht="14.25" customHeight="1">
      <c r="A19" s="522" t="s">
        <v>132</v>
      </c>
      <c r="B19" s="523">
        <v>59</v>
      </c>
      <c r="C19" s="522"/>
      <c r="D19" s="524">
        <v>99245</v>
      </c>
      <c r="E19" s="19"/>
      <c r="F19" s="19"/>
      <c r="G19" s="3"/>
      <c r="I19" s="126"/>
    </row>
    <row r="20" spans="1:9" ht="14.25" customHeight="1">
      <c r="A20" s="522" t="s">
        <v>133</v>
      </c>
      <c r="B20" s="523">
        <v>43</v>
      </c>
      <c r="C20" s="524">
        <v>18267</v>
      </c>
      <c r="D20" s="524">
        <v>16065</v>
      </c>
      <c r="E20" s="387" t="s">
        <v>571</v>
      </c>
      <c r="F20" s="387"/>
      <c r="G20" s="3"/>
      <c r="I20" s="126"/>
    </row>
    <row r="21" spans="1:9" ht="14.25" customHeight="1">
      <c r="A21" s="522" t="s">
        <v>135</v>
      </c>
      <c r="B21" s="523">
        <v>25</v>
      </c>
      <c r="C21" s="524">
        <v>17324</v>
      </c>
      <c r="D21" s="524">
        <v>10318</v>
      </c>
      <c r="E21" s="19"/>
      <c r="F21" s="19"/>
      <c r="G21" s="3"/>
      <c r="I21" s="41"/>
    </row>
    <row r="22" spans="1:9" ht="14.25" customHeight="1">
      <c r="A22" s="522" t="s">
        <v>139</v>
      </c>
      <c r="B22" s="523">
        <v>63</v>
      </c>
      <c r="C22" s="524">
        <v>79550</v>
      </c>
      <c r="D22" s="524">
        <v>331001</v>
      </c>
      <c r="E22" s="19" t="s">
        <v>571</v>
      </c>
      <c r="F22" s="19"/>
      <c r="G22" s="3"/>
      <c r="I22" s="126"/>
    </row>
    <row r="23" spans="1:9" ht="14.25" customHeight="1">
      <c r="A23" s="522" t="s">
        <v>229</v>
      </c>
      <c r="B23" s="523">
        <v>78</v>
      </c>
      <c r="C23" s="524">
        <v>77423</v>
      </c>
      <c r="D23" s="524">
        <v>86830</v>
      </c>
      <c r="E23" s="19" t="s">
        <v>571</v>
      </c>
      <c r="F23" s="19"/>
      <c r="G23" s="3"/>
      <c r="I23" s="126"/>
    </row>
    <row r="24" spans="1:9" ht="14.25" customHeight="1">
      <c r="A24" s="522" t="s">
        <v>230</v>
      </c>
      <c r="B24" s="523">
        <v>22</v>
      </c>
      <c r="C24" s="524">
        <v>15210</v>
      </c>
      <c r="D24" s="524">
        <v>9620</v>
      </c>
      <c r="E24" s="19"/>
      <c r="F24" s="19"/>
      <c r="G24" s="3"/>
      <c r="I24" s="41"/>
    </row>
    <row r="25" spans="1:9" ht="14.25" customHeight="1">
      <c r="A25" s="522" t="s">
        <v>318</v>
      </c>
      <c r="B25" s="523">
        <v>108</v>
      </c>
      <c r="C25" s="524">
        <v>49500</v>
      </c>
      <c r="D25" s="524">
        <v>7976</v>
      </c>
      <c r="E25" s="19" t="s">
        <v>571</v>
      </c>
      <c r="F25" s="19"/>
      <c r="G25" s="3"/>
      <c r="I25" s="41"/>
    </row>
    <row r="26" spans="1:9" ht="14.25" customHeight="1">
      <c r="A26" s="522" t="s">
        <v>141</v>
      </c>
      <c r="B26" s="523">
        <v>72</v>
      </c>
      <c r="C26" s="524">
        <v>61818</v>
      </c>
      <c r="D26" s="524">
        <v>148127</v>
      </c>
      <c r="E26" s="19" t="s">
        <v>571</v>
      </c>
      <c r="F26" s="19"/>
      <c r="G26" s="3"/>
      <c r="I26" s="126"/>
    </row>
    <row r="27" spans="1:9" ht="14.25" customHeight="1">
      <c r="A27" s="522" t="s">
        <v>142</v>
      </c>
      <c r="B27" s="523">
        <v>31</v>
      </c>
      <c r="C27" s="524">
        <v>17601</v>
      </c>
      <c r="D27" s="524">
        <v>70493</v>
      </c>
      <c r="E27" s="19"/>
      <c r="F27" s="19"/>
      <c r="G27" s="3"/>
      <c r="I27" s="126"/>
    </row>
    <row r="28" spans="1:9" ht="14.25" customHeight="1">
      <c r="A28" s="522" t="s">
        <v>143</v>
      </c>
      <c r="B28" s="523">
        <v>27</v>
      </c>
      <c r="C28" s="524">
        <v>37554</v>
      </c>
      <c r="D28" s="524">
        <v>64825</v>
      </c>
      <c r="E28" s="19" t="s">
        <v>571</v>
      </c>
      <c r="F28" s="19"/>
      <c r="G28" s="3"/>
      <c r="I28" s="41"/>
    </row>
    <row r="29" spans="1:9" ht="14.25" customHeight="1">
      <c r="A29" s="522" t="s">
        <v>144</v>
      </c>
      <c r="B29" s="523">
        <v>12</v>
      </c>
      <c r="C29" s="524">
        <v>12908</v>
      </c>
      <c r="D29" s="524">
        <v>4537</v>
      </c>
      <c r="E29" s="19" t="s">
        <v>571</v>
      </c>
      <c r="F29" s="19"/>
      <c r="G29" s="3"/>
      <c r="I29" s="126"/>
    </row>
    <row r="30" spans="1:9" ht="14.25" customHeight="1">
      <c r="A30" s="522" t="s">
        <v>146</v>
      </c>
      <c r="B30" s="523">
        <v>16</v>
      </c>
      <c r="C30" s="522"/>
      <c r="D30" s="524">
        <v>7003</v>
      </c>
      <c r="E30" s="19"/>
      <c r="F30" s="19"/>
      <c r="G30" s="3"/>
      <c r="I30" s="126"/>
    </row>
    <row r="31" spans="1:9" ht="14.25" customHeight="1">
      <c r="A31" s="522" t="s">
        <v>148</v>
      </c>
      <c r="B31" s="523">
        <v>18</v>
      </c>
      <c r="C31" s="524">
        <v>14449</v>
      </c>
      <c r="D31" s="524">
        <v>47280</v>
      </c>
      <c r="E31" s="19"/>
      <c r="F31" s="19"/>
      <c r="G31" s="3"/>
      <c r="I31" s="126"/>
    </row>
    <row r="32" spans="1:9" ht="14.25" customHeight="1">
      <c r="A32" s="522" t="s">
        <v>149</v>
      </c>
      <c r="B32" s="523">
        <v>33</v>
      </c>
      <c r="C32" s="524">
        <v>43199</v>
      </c>
      <c r="D32" s="524">
        <v>75304</v>
      </c>
      <c r="E32" s="19"/>
      <c r="F32" s="19"/>
      <c r="G32" s="3"/>
      <c r="I32" s="126"/>
    </row>
    <row r="33" spans="1:13" ht="14.25" customHeight="1">
      <c r="A33" s="522" t="s">
        <v>320</v>
      </c>
      <c r="B33" s="523">
        <v>195</v>
      </c>
      <c r="C33" s="524">
        <v>149862</v>
      </c>
      <c r="D33" s="524">
        <v>301840</v>
      </c>
      <c r="E33" s="19" t="s">
        <v>571</v>
      </c>
      <c r="F33" s="19"/>
      <c r="G33" s="3"/>
      <c r="I33" s="126"/>
    </row>
    <row r="34" spans="1:13" ht="14.25" customHeight="1">
      <c r="A34" s="522" t="s">
        <v>154</v>
      </c>
      <c r="B34" s="523">
        <v>11</v>
      </c>
      <c r="C34" s="524">
        <v>2678</v>
      </c>
      <c r="D34" s="524"/>
      <c r="E34" s="19"/>
      <c r="F34" s="19"/>
      <c r="G34" s="3"/>
      <c r="I34" s="126"/>
    </row>
    <row r="35" spans="1:13" ht="14.25" customHeight="1">
      <c r="A35" s="522" t="s">
        <v>321</v>
      </c>
      <c r="B35" s="523">
        <v>24</v>
      </c>
      <c r="C35" s="524">
        <v>6650</v>
      </c>
      <c r="D35" s="524">
        <v>4422</v>
      </c>
      <c r="E35" s="19" t="s">
        <v>571</v>
      </c>
      <c r="F35" s="19"/>
      <c r="G35" s="3"/>
      <c r="I35" s="126"/>
    </row>
    <row r="36" spans="1:13" ht="14.25" customHeight="1">
      <c r="A36" s="522" t="s">
        <v>234</v>
      </c>
      <c r="B36" s="523">
        <v>23</v>
      </c>
      <c r="C36" s="524">
        <v>1860</v>
      </c>
      <c r="D36" s="524">
        <v>1596</v>
      </c>
      <c r="E36" s="387" t="s">
        <v>571</v>
      </c>
      <c r="F36" s="387"/>
      <c r="G36" s="3"/>
      <c r="I36" s="126"/>
    </row>
    <row r="37" spans="1:13" ht="14.25" customHeight="1">
      <c r="A37" s="522" t="s">
        <v>157</v>
      </c>
      <c r="B37" s="523">
        <v>19</v>
      </c>
      <c r="C37" s="524">
        <v>4436</v>
      </c>
      <c r="D37" s="524">
        <v>2915</v>
      </c>
      <c r="E37" s="19" t="s">
        <v>571</v>
      </c>
      <c r="F37" s="19"/>
      <c r="G37" s="3"/>
      <c r="I37" s="126"/>
    </row>
    <row r="38" spans="1:13" ht="14.25" customHeight="1">
      <c r="A38" s="522" t="s">
        <v>164</v>
      </c>
      <c r="B38" s="523">
        <v>24</v>
      </c>
      <c r="C38" s="524">
        <v>27299</v>
      </c>
      <c r="D38" s="524">
        <v>56117</v>
      </c>
      <c r="E38" s="19"/>
      <c r="F38" s="19"/>
      <c r="G38" s="3"/>
      <c r="I38" s="126"/>
    </row>
    <row r="39" spans="1:13" ht="14.25" customHeight="1">
      <c r="A39" s="522" t="s">
        <v>166</v>
      </c>
      <c r="B39" s="523">
        <v>12</v>
      </c>
      <c r="C39" s="524">
        <v>1159</v>
      </c>
      <c r="D39" s="524">
        <v>2053</v>
      </c>
      <c r="E39" s="387" t="s">
        <v>571</v>
      </c>
      <c r="F39" s="387"/>
      <c r="G39" s="3"/>
      <c r="I39" s="41"/>
    </row>
    <row r="40" spans="1:13" ht="14.25" customHeight="1">
      <c r="A40" s="522" t="s">
        <v>235</v>
      </c>
      <c r="B40" s="523">
        <v>54</v>
      </c>
      <c r="C40" s="524">
        <v>18576</v>
      </c>
      <c r="D40" s="524">
        <v>18309</v>
      </c>
      <c r="E40" s="19" t="s">
        <v>571</v>
      </c>
      <c r="F40" s="19"/>
      <c r="G40" s="3"/>
      <c r="I40" s="126"/>
    </row>
    <row r="41" spans="1:13" ht="14.25" customHeight="1">
      <c r="A41" s="522" t="s">
        <v>167</v>
      </c>
      <c r="B41" s="523">
        <v>67</v>
      </c>
      <c r="C41" s="524">
        <v>45312</v>
      </c>
      <c r="D41" s="524">
        <v>253522</v>
      </c>
      <c r="E41" s="19" t="s">
        <v>571</v>
      </c>
      <c r="F41" s="19"/>
      <c r="G41" s="3"/>
      <c r="I41" s="126"/>
    </row>
    <row r="42" spans="1:13" ht="14.25" customHeight="1">
      <c r="A42" s="522" t="s">
        <v>168</v>
      </c>
      <c r="B42" s="523">
        <v>21</v>
      </c>
      <c r="C42" s="524">
        <v>7514</v>
      </c>
      <c r="D42" s="524">
        <v>8200</v>
      </c>
      <c r="E42" s="19"/>
      <c r="F42" s="19"/>
      <c r="G42" s="3"/>
      <c r="I42" s="41"/>
    </row>
    <row r="43" spans="1:13" ht="14.25" customHeight="1">
      <c r="A43" s="522" t="s">
        <v>188</v>
      </c>
      <c r="B43" s="523">
        <v>27</v>
      </c>
      <c r="C43" s="524">
        <v>3458</v>
      </c>
      <c r="D43" s="524">
        <v>13276</v>
      </c>
      <c r="E43" s="387"/>
      <c r="F43" s="387"/>
      <c r="G43" s="3"/>
      <c r="I43" s="126"/>
    </row>
    <row r="44" spans="1:13" ht="14.25" customHeight="1">
      <c r="A44" s="522" t="s">
        <v>170</v>
      </c>
      <c r="B44" s="523">
        <v>94</v>
      </c>
      <c r="C44" s="524">
        <v>62299</v>
      </c>
      <c r="D44" s="524">
        <v>64845</v>
      </c>
      <c r="E44" s="19" t="s">
        <v>571</v>
      </c>
      <c r="F44" s="19"/>
      <c r="G44" s="3"/>
      <c r="I44" s="126"/>
    </row>
    <row r="45" spans="1:13" ht="14.25" customHeight="1">
      <c r="A45" s="522" t="s">
        <v>171</v>
      </c>
      <c r="B45" s="523">
        <v>53</v>
      </c>
      <c r="C45" s="524">
        <v>35594</v>
      </c>
      <c r="D45" s="523"/>
      <c r="E45" s="19"/>
      <c r="F45" s="19"/>
      <c r="G45" s="3"/>
      <c r="I45" s="41"/>
    </row>
    <row r="46" spans="1:13" ht="14.25" customHeight="1">
      <c r="A46" s="522" t="s">
        <v>172</v>
      </c>
      <c r="B46" s="523">
        <v>9</v>
      </c>
      <c r="C46" s="522"/>
      <c r="D46" s="522"/>
      <c r="E46" s="387"/>
      <c r="F46" s="387"/>
      <c r="G46" s="3"/>
      <c r="I46" s="41"/>
    </row>
    <row r="47" spans="1:13" ht="14.25" customHeight="1">
      <c r="A47" s="126"/>
      <c r="B47" s="284"/>
      <c r="C47" s="284"/>
      <c r="D47" s="498"/>
      <c r="E47" s="347"/>
      <c r="F47" s="347"/>
      <c r="G47" s="284"/>
      <c r="H47" s="332"/>
      <c r="I47" s="279"/>
      <c r="J47" s="41"/>
    </row>
    <row r="48" spans="1:13" ht="14.25" customHeight="1">
      <c r="A48" s="8" t="s">
        <v>11</v>
      </c>
      <c r="B48" s="30">
        <f>MEDIAN(B4:B46,'Internet Public Access A-L  '!B4:B50)</f>
        <v>26</v>
      </c>
      <c r="C48" s="30">
        <f>MEDIAN(C4:C46,'Internet Public Access A-L  '!C4:C50)</f>
        <v>17542.5</v>
      </c>
      <c r="D48" s="30">
        <f>MEDIAN(D4:D46,'Internet Public Access A-L  '!D4:D50)</f>
        <v>21607.5</v>
      </c>
      <c r="E48" s="30"/>
      <c r="F48" s="30"/>
      <c r="G48" s="30"/>
      <c r="I48" s="215"/>
      <c r="J48" s="41"/>
      <c r="M48" s="19"/>
    </row>
    <row r="49" spans="1:10" ht="14.25" customHeight="1">
      <c r="A49" s="8" t="s">
        <v>10</v>
      </c>
      <c r="B49" s="30">
        <f>AVERAGE(B4:B46,'Internet Public Access A-L  '!B4:B50)</f>
        <v>40.155555555555559</v>
      </c>
      <c r="C49" s="30">
        <f>AVERAGE(C4:C46,'Internet Public Access A-L  '!C4:C50)</f>
        <v>30147.883720930233</v>
      </c>
      <c r="D49" s="30">
        <f>AVERAGE(D4:D46,'Internet Public Access A-L  '!D4:D50)</f>
        <v>65731.804878048773</v>
      </c>
      <c r="E49" s="30"/>
      <c r="F49" s="30"/>
      <c r="G49" s="30"/>
      <c r="J49" s="41"/>
    </row>
    <row r="50" spans="1:10" ht="14.25" customHeight="1">
      <c r="A50" s="8" t="s">
        <v>237</v>
      </c>
      <c r="B50" s="30">
        <f>SUM(B4:B46,'Internet Public Access A-L  '!B4:B50)</f>
        <v>3614</v>
      </c>
      <c r="C50" s="30">
        <f>SUM(C4:C46,'Internet Public Access A-L  '!C4:C50)</f>
        <v>2592718</v>
      </c>
      <c r="D50" s="30">
        <f>SUM(D4:D46,'Internet Public Access A-L  '!D4:D50)</f>
        <v>5390008</v>
      </c>
      <c r="E50" s="30"/>
      <c r="F50" s="30"/>
      <c r="G50" s="30"/>
      <c r="H50" s="30"/>
    </row>
    <row r="52" spans="1:10" ht="14.25" customHeight="1">
      <c r="A52" s="404" t="s">
        <v>572</v>
      </c>
      <c r="B52" s="378"/>
      <c r="C52" s="378"/>
      <c r="D52" s="499"/>
      <c r="E52" s="378"/>
      <c r="F52" s="378"/>
      <c r="G52" s="378"/>
      <c r="H52" s="378"/>
    </row>
    <row r="53" spans="1:10" ht="14.25" customHeight="1">
      <c r="A53" s="404" t="s">
        <v>573</v>
      </c>
      <c r="B53" s="378"/>
      <c r="C53" s="378"/>
      <c r="D53" s="499"/>
      <c r="E53" s="378"/>
      <c r="F53" s="378"/>
      <c r="G53" s="378"/>
      <c r="H53" s="378"/>
    </row>
  </sheetData>
  <sortState xmlns:xlrd2="http://schemas.microsoft.com/office/spreadsheetml/2017/richdata2" ref="A39:A40">
    <sortCondition descending="1" ref="A39"/>
  </sortState>
  <phoneticPr fontId="40" type="noConversion"/>
  <pageMargins left="0.55118110236220474"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J128"/>
  <sheetViews>
    <sheetView zoomScaleNormal="100" workbookViewId="0">
      <pane ySplit="4" topLeftCell="A5" activePane="bottomLeft" state="frozen"/>
      <selection activeCell="J2" sqref="J2"/>
      <selection pane="bottomLeft" activeCell="D4" sqref="D4"/>
    </sheetView>
  </sheetViews>
  <sheetFormatPr defaultColWidth="8.85546875" defaultRowHeight="14.25" customHeight="1"/>
  <cols>
    <col min="1" max="1" width="24.7109375" customWidth="1"/>
    <col min="2" max="2" width="30" style="43" customWidth="1"/>
    <col min="3" max="3" width="27" style="60" customWidth="1"/>
    <col min="4" max="4" width="19.140625" bestFit="1" customWidth="1"/>
    <col min="5" max="5" width="20.42578125" bestFit="1" customWidth="1"/>
    <col min="6" max="6" width="25" bestFit="1" customWidth="1"/>
    <col min="8" max="8" width="21.5703125" bestFit="1" customWidth="1"/>
    <col min="9" max="9" width="20.42578125" bestFit="1" customWidth="1"/>
    <col min="10" max="10" width="32.5703125" customWidth="1"/>
  </cols>
  <sheetData>
    <row r="1" spans="1:10" ht="16.5" customHeight="1">
      <c r="A1" s="10" t="s">
        <v>574</v>
      </c>
      <c r="B1" s="102"/>
      <c r="C1" s="134"/>
    </row>
    <row r="2" spans="1:10" ht="14.25" customHeight="1">
      <c r="A2" s="4" t="s">
        <v>575</v>
      </c>
      <c r="B2" s="102"/>
      <c r="C2" s="134"/>
    </row>
    <row r="3" spans="1:10" ht="14.25" customHeight="1">
      <c r="A3" s="4"/>
      <c r="B3" s="102"/>
      <c r="C3" s="134"/>
      <c r="H3" s="3"/>
      <c r="I3" s="3"/>
    </row>
    <row r="4" spans="1:10" ht="14.25" customHeight="1">
      <c r="A4" s="4"/>
      <c r="B4" s="262" t="s">
        <v>576</v>
      </c>
      <c r="C4" s="223" t="s">
        <v>577</v>
      </c>
      <c r="D4" s="522"/>
      <c r="E4" s="522"/>
      <c r="F4" s="522"/>
      <c r="H4" s="450"/>
      <c r="I4" s="451"/>
      <c r="J4" s="451"/>
    </row>
    <row r="5" spans="1:10" ht="14.25" customHeight="1">
      <c r="A5" s="522" t="s">
        <v>313</v>
      </c>
      <c r="B5" s="524">
        <v>43299</v>
      </c>
      <c r="C5" s="524">
        <v>38064</v>
      </c>
    </row>
    <row r="6" spans="1:10" ht="14.25" customHeight="1">
      <c r="A6" s="522" t="s">
        <v>185</v>
      </c>
      <c r="B6" s="522"/>
      <c r="C6" s="522"/>
    </row>
    <row r="7" spans="1:10" ht="14.25" customHeight="1">
      <c r="A7" s="522" t="s">
        <v>28</v>
      </c>
      <c r="B7" s="523">
        <v>5</v>
      </c>
      <c r="C7" s="523">
        <v>5</v>
      </c>
    </row>
    <row r="8" spans="1:10" ht="14.25" customHeight="1">
      <c r="A8" s="522" t="s">
        <v>29</v>
      </c>
      <c r="B8" s="524">
        <v>15782</v>
      </c>
      <c r="C8" s="524">
        <v>11869</v>
      </c>
    </row>
    <row r="9" spans="1:10" ht="14.25" customHeight="1">
      <c r="A9" s="522" t="s">
        <v>31</v>
      </c>
      <c r="B9" s="524">
        <v>39286</v>
      </c>
      <c r="C9" s="524">
        <v>64753</v>
      </c>
    </row>
    <row r="10" spans="1:10" ht="14.25" customHeight="1">
      <c r="A10" s="522" t="s">
        <v>32</v>
      </c>
      <c r="B10" s="524">
        <v>15381</v>
      </c>
      <c r="C10" s="524">
        <v>16717</v>
      </c>
    </row>
    <row r="11" spans="1:10" ht="14.25" customHeight="1">
      <c r="A11" s="522" t="s">
        <v>36</v>
      </c>
      <c r="B11" s="523">
        <v>78</v>
      </c>
      <c r="C11" s="523">
        <v>338</v>
      </c>
    </row>
    <row r="12" spans="1:10" ht="14.25" customHeight="1">
      <c r="A12" s="522" t="s">
        <v>209</v>
      </c>
      <c r="B12" s="524">
        <v>9295</v>
      </c>
      <c r="C12" s="524">
        <v>10374</v>
      </c>
    </row>
    <row r="13" spans="1:10" ht="14.25" customHeight="1">
      <c r="A13" s="522" t="s">
        <v>37</v>
      </c>
      <c r="B13" s="523"/>
      <c r="C13" s="523"/>
    </row>
    <row r="14" spans="1:10" ht="14.25" customHeight="1">
      <c r="A14" s="522" t="s">
        <v>41</v>
      </c>
      <c r="B14" s="524">
        <v>39390</v>
      </c>
      <c r="C14" s="524">
        <v>39637</v>
      </c>
    </row>
    <row r="15" spans="1:10" ht="14.25" customHeight="1">
      <c r="A15" s="522" t="s">
        <v>43</v>
      </c>
      <c r="B15" s="523">
        <v>786</v>
      </c>
      <c r="C15" s="523">
        <v>732</v>
      </c>
    </row>
    <row r="16" spans="1:10" ht="14.25" customHeight="1">
      <c r="A16" s="522" t="s">
        <v>47</v>
      </c>
      <c r="B16" s="524">
        <v>6453</v>
      </c>
      <c r="C16" s="523"/>
    </row>
    <row r="17" spans="1:3" ht="14.25" customHeight="1">
      <c r="A17" s="522" t="s">
        <v>49</v>
      </c>
      <c r="B17" s="524">
        <v>15704</v>
      </c>
      <c r="C17" s="524">
        <v>17498</v>
      </c>
    </row>
    <row r="18" spans="1:3" ht="14.25" customHeight="1">
      <c r="A18" s="522" t="s">
        <v>52</v>
      </c>
      <c r="B18" s="524">
        <v>18155</v>
      </c>
      <c r="C18" s="522"/>
    </row>
    <row r="19" spans="1:3" ht="14.25" customHeight="1">
      <c r="A19" s="522" t="s">
        <v>54</v>
      </c>
      <c r="B19" s="524">
        <v>53833</v>
      </c>
      <c r="C19" s="524">
        <v>85834</v>
      </c>
    </row>
    <row r="20" spans="1:3" ht="14.25" customHeight="1">
      <c r="A20" s="522" t="s">
        <v>56</v>
      </c>
      <c r="B20" s="524">
        <v>12827</v>
      </c>
      <c r="C20" s="524">
        <v>34443</v>
      </c>
    </row>
    <row r="21" spans="1:3" ht="14.25" customHeight="1">
      <c r="A21" s="522" t="s">
        <v>57</v>
      </c>
      <c r="B21" s="524">
        <v>52587</v>
      </c>
      <c r="C21" s="524">
        <v>138067</v>
      </c>
    </row>
    <row r="22" spans="1:3" ht="14.25" customHeight="1">
      <c r="A22" s="522" t="s">
        <v>59</v>
      </c>
      <c r="B22" s="524">
        <v>66555</v>
      </c>
      <c r="C22" s="524">
        <v>91621</v>
      </c>
    </row>
    <row r="23" spans="1:3" ht="14.25" customHeight="1">
      <c r="A23" s="522" t="s">
        <v>316</v>
      </c>
      <c r="B23" s="524">
        <v>2652</v>
      </c>
      <c r="C23" s="524">
        <v>5546</v>
      </c>
    </row>
    <row r="24" spans="1:3" ht="14.25" customHeight="1">
      <c r="A24" s="522" t="s">
        <v>317</v>
      </c>
      <c r="B24" s="524">
        <v>35672</v>
      </c>
      <c r="C24" s="524">
        <v>31720</v>
      </c>
    </row>
    <row r="25" spans="1:3" ht="14.25" customHeight="1">
      <c r="A25" s="522" t="s">
        <v>217</v>
      </c>
      <c r="B25" s="523">
        <v>93</v>
      </c>
      <c r="C25" s="523"/>
    </row>
    <row r="26" spans="1:3" ht="14.25" customHeight="1">
      <c r="A26" s="522" t="s">
        <v>60</v>
      </c>
      <c r="B26" s="524">
        <v>36273</v>
      </c>
      <c r="C26" s="523"/>
    </row>
    <row r="27" spans="1:3" ht="14.25" customHeight="1">
      <c r="A27" s="522" t="s">
        <v>319</v>
      </c>
      <c r="B27" s="524">
        <v>38126</v>
      </c>
      <c r="C27" s="524">
        <v>45621</v>
      </c>
    </row>
    <row r="28" spans="1:3" ht="14.25" customHeight="1">
      <c r="A28" s="522" t="s">
        <v>63</v>
      </c>
      <c r="B28" s="524">
        <v>9464</v>
      </c>
      <c r="C28" s="524">
        <v>6344</v>
      </c>
    </row>
    <row r="29" spans="1:3" ht="14.25" customHeight="1">
      <c r="A29" s="522" t="s">
        <v>65</v>
      </c>
      <c r="B29" s="524">
        <v>16523</v>
      </c>
      <c r="C29" s="524">
        <v>41483</v>
      </c>
    </row>
    <row r="30" spans="1:3" ht="14.25" customHeight="1">
      <c r="A30" s="522" t="s">
        <v>70</v>
      </c>
      <c r="B30" s="524">
        <v>64896</v>
      </c>
      <c r="C30" s="524">
        <v>157976</v>
      </c>
    </row>
    <row r="31" spans="1:3" ht="14.25" customHeight="1">
      <c r="A31" s="522" t="s">
        <v>74</v>
      </c>
      <c r="B31" s="524">
        <v>15171</v>
      </c>
      <c r="C31" s="524">
        <v>5504</v>
      </c>
    </row>
    <row r="32" spans="1:3" ht="14.25" customHeight="1">
      <c r="A32" s="522" t="s">
        <v>75</v>
      </c>
      <c r="B32" s="524">
        <v>44976</v>
      </c>
      <c r="C32" s="524">
        <v>79428</v>
      </c>
    </row>
    <row r="33" spans="1:3" ht="14.25" customHeight="1">
      <c r="A33" s="522" t="s">
        <v>78</v>
      </c>
      <c r="B33" s="524">
        <v>53078</v>
      </c>
      <c r="C33" s="524">
        <v>18093</v>
      </c>
    </row>
    <row r="34" spans="1:3" ht="14.25" customHeight="1">
      <c r="A34" s="522" t="s">
        <v>80</v>
      </c>
      <c r="B34" s="523"/>
      <c r="C34" s="523"/>
    </row>
    <row r="35" spans="1:3" ht="14.25" customHeight="1">
      <c r="A35" s="522" t="s">
        <v>81</v>
      </c>
      <c r="B35" s="524">
        <v>7344</v>
      </c>
      <c r="C35" s="524">
        <v>16167</v>
      </c>
    </row>
    <row r="36" spans="1:3" ht="14.25" customHeight="1">
      <c r="A36" s="522" t="s">
        <v>221</v>
      </c>
      <c r="B36" s="523">
        <v>367</v>
      </c>
      <c r="C36" s="523">
        <v>116</v>
      </c>
    </row>
    <row r="37" spans="1:3" ht="14.25" customHeight="1">
      <c r="A37" s="522" t="s">
        <v>85</v>
      </c>
      <c r="B37" s="524">
        <v>2062</v>
      </c>
      <c r="C37" s="524">
        <v>8558</v>
      </c>
    </row>
    <row r="38" spans="1:3" ht="14.25" customHeight="1">
      <c r="A38" s="522" t="s">
        <v>88</v>
      </c>
      <c r="B38" s="524">
        <v>17368</v>
      </c>
      <c r="C38" s="524">
        <v>21985</v>
      </c>
    </row>
    <row r="39" spans="1:3" ht="14.25" customHeight="1">
      <c r="A39" s="522" t="s">
        <v>222</v>
      </c>
      <c r="B39" s="524">
        <v>29484</v>
      </c>
      <c r="C39" s="524">
        <v>59085</v>
      </c>
    </row>
    <row r="40" spans="1:3" ht="14.25" customHeight="1">
      <c r="A40" s="522" t="s">
        <v>91</v>
      </c>
      <c r="B40" s="523"/>
      <c r="C40" s="523"/>
    </row>
    <row r="41" spans="1:3" ht="14.25" customHeight="1">
      <c r="A41" s="522" t="s">
        <v>92</v>
      </c>
      <c r="B41" s="524">
        <v>58951</v>
      </c>
      <c r="C41" s="524">
        <v>144577</v>
      </c>
    </row>
    <row r="42" spans="1:3" ht="14.25" customHeight="1">
      <c r="A42" s="522" t="s">
        <v>187</v>
      </c>
      <c r="B42" s="524">
        <v>208686</v>
      </c>
      <c r="C42" s="523"/>
    </row>
    <row r="43" spans="1:3" ht="14.25" customHeight="1">
      <c r="A43" s="522" t="s">
        <v>97</v>
      </c>
      <c r="B43" s="524">
        <v>7826</v>
      </c>
      <c r="C43" s="524">
        <v>16250</v>
      </c>
    </row>
    <row r="44" spans="1:3" ht="14.25" customHeight="1">
      <c r="A44" s="522" t="s">
        <v>99</v>
      </c>
      <c r="B44" s="524">
        <v>25168</v>
      </c>
      <c r="C44" s="524">
        <v>19097</v>
      </c>
    </row>
    <row r="45" spans="1:3" ht="14.25" customHeight="1">
      <c r="A45" s="522" t="s">
        <v>100</v>
      </c>
      <c r="B45" s="524">
        <v>14222</v>
      </c>
      <c r="C45" s="522"/>
    </row>
    <row r="46" spans="1:3" ht="14.25" customHeight="1">
      <c r="A46" s="522" t="s">
        <v>223</v>
      </c>
      <c r="B46" s="524">
        <v>36139</v>
      </c>
      <c r="C46" s="523">
        <v>38</v>
      </c>
    </row>
    <row r="47" spans="1:3" ht="14.25" customHeight="1">
      <c r="A47" s="522" t="s">
        <v>103</v>
      </c>
      <c r="B47" s="524">
        <v>4278</v>
      </c>
      <c r="C47" s="524">
        <v>5566</v>
      </c>
    </row>
    <row r="48" spans="1:3" ht="14.25" customHeight="1">
      <c r="A48" s="522" t="s">
        <v>105</v>
      </c>
      <c r="B48" s="524">
        <v>93983</v>
      </c>
      <c r="C48" s="524">
        <v>64069</v>
      </c>
    </row>
    <row r="49" spans="1:3" ht="14.25" customHeight="1">
      <c r="A49" s="522" t="s">
        <v>106</v>
      </c>
      <c r="B49" s="524">
        <v>29890</v>
      </c>
      <c r="C49" s="522"/>
    </row>
    <row r="50" spans="1:3" ht="14.25" customHeight="1">
      <c r="A50" s="522" t="s">
        <v>107</v>
      </c>
      <c r="B50" s="523">
        <v>516</v>
      </c>
      <c r="C50" s="524">
        <v>3226</v>
      </c>
    </row>
    <row r="51" spans="1:3" ht="14.25" customHeight="1">
      <c r="A51" s="522" t="s">
        <v>109</v>
      </c>
      <c r="B51" s="524">
        <v>7405</v>
      </c>
      <c r="C51" s="524">
        <v>16592</v>
      </c>
    </row>
    <row r="52" spans="1:3" ht="14.25" customHeight="1">
      <c r="A52" s="3"/>
      <c r="C52" s="284"/>
    </row>
    <row r="53" spans="1:3" ht="14.25" customHeight="1">
      <c r="A53" s="3"/>
      <c r="C53" s="284"/>
    </row>
    <row r="54" spans="1:3" ht="14.25" customHeight="1">
      <c r="A54" s="3"/>
      <c r="C54" s="284"/>
    </row>
    <row r="55" spans="1:3" ht="14.25" customHeight="1">
      <c r="A55" s="3"/>
      <c r="C55" s="284"/>
    </row>
    <row r="56" spans="1:3" ht="14.25" customHeight="1">
      <c r="A56" s="3"/>
      <c r="C56" s="284"/>
    </row>
    <row r="57" spans="1:3" ht="14.25" customHeight="1">
      <c r="A57" s="3"/>
      <c r="B57" s="68"/>
      <c r="C57" s="68"/>
    </row>
    <row r="58" spans="1:3" ht="14.25" customHeight="1">
      <c r="C58" s="19"/>
    </row>
    <row r="93" spans="4:10" ht="14.25" customHeight="1">
      <c r="D93" s="522"/>
      <c r="E93" s="522"/>
      <c r="F93" s="522"/>
    </row>
    <row r="94" spans="4:10" ht="14.25" customHeight="1">
      <c r="D94" s="522"/>
      <c r="E94" s="522"/>
      <c r="F94" s="522"/>
    </row>
    <row r="95" spans="4:10" ht="14.25" customHeight="1">
      <c r="D95" s="522"/>
      <c r="E95" s="522"/>
      <c r="F95" s="522"/>
      <c r="H95" s="450"/>
      <c r="I95" s="450"/>
      <c r="J95" s="450"/>
    </row>
    <row r="96" spans="4:10" ht="14.25" customHeight="1">
      <c r="D96" s="522"/>
      <c r="E96" s="522"/>
      <c r="F96" s="522"/>
      <c r="H96" s="450"/>
      <c r="I96" s="450"/>
      <c r="J96" s="450"/>
    </row>
    <row r="97" spans="4:10" ht="14.25" customHeight="1">
      <c r="D97" s="522"/>
      <c r="E97" s="522"/>
      <c r="F97" s="522"/>
      <c r="H97" s="450"/>
      <c r="I97" s="450"/>
      <c r="J97" s="450"/>
    </row>
    <row r="98" spans="4:10" ht="14.25" customHeight="1">
      <c r="D98" s="522"/>
      <c r="E98" s="522"/>
      <c r="F98" s="522"/>
      <c r="H98" s="450"/>
      <c r="I98" s="450"/>
      <c r="J98" s="450"/>
    </row>
    <row r="99" spans="4:10" ht="14.25" customHeight="1">
      <c r="D99" s="522"/>
      <c r="E99" s="522"/>
      <c r="F99" s="522"/>
      <c r="H99" s="450"/>
      <c r="I99" s="450"/>
      <c r="J99" s="450"/>
    </row>
    <row r="100" spans="4:10" ht="14.25" customHeight="1">
      <c r="D100" s="522"/>
      <c r="E100" s="522"/>
      <c r="F100" s="522"/>
      <c r="H100" s="450"/>
      <c r="I100" s="450"/>
      <c r="J100" s="450"/>
    </row>
    <row r="101" spans="4:10" ht="14.25" customHeight="1">
      <c r="D101" s="522"/>
      <c r="E101" s="522"/>
      <c r="F101" s="522"/>
      <c r="H101" s="450"/>
      <c r="I101" s="450"/>
      <c r="J101" s="450"/>
    </row>
    <row r="102" spans="4:10" ht="14.25" customHeight="1">
      <c r="D102" s="522"/>
      <c r="E102" s="522"/>
      <c r="F102" s="522"/>
      <c r="H102" s="450"/>
      <c r="I102" s="450"/>
      <c r="J102" s="450"/>
    </row>
    <row r="103" spans="4:10" ht="14.25" customHeight="1">
      <c r="D103" s="522"/>
      <c r="E103" s="522"/>
      <c r="F103" s="522"/>
      <c r="H103" s="450"/>
      <c r="I103" s="450"/>
      <c r="J103" s="450"/>
    </row>
    <row r="104" spans="4:10" ht="14.25" customHeight="1">
      <c r="D104" s="522"/>
      <c r="E104" s="522"/>
      <c r="F104" s="522"/>
      <c r="H104" s="450"/>
      <c r="I104" s="450"/>
      <c r="J104" s="450"/>
    </row>
    <row r="105" spans="4:10" ht="14.25" customHeight="1">
      <c r="D105" s="522"/>
      <c r="E105" s="522"/>
      <c r="F105" s="522"/>
      <c r="H105" s="450"/>
      <c r="I105" s="450"/>
      <c r="J105" s="450"/>
    </row>
    <row r="106" spans="4:10" ht="14.25" customHeight="1">
      <c r="D106" s="522"/>
      <c r="E106" s="522"/>
      <c r="F106" s="522"/>
      <c r="H106" s="450"/>
      <c r="I106" s="450"/>
      <c r="J106" s="450"/>
    </row>
    <row r="107" spans="4:10" ht="14.25" customHeight="1">
      <c r="D107" s="522"/>
      <c r="E107" s="522"/>
      <c r="F107" s="522"/>
      <c r="H107" s="450"/>
      <c r="I107" s="450"/>
      <c r="J107" s="450"/>
    </row>
    <row r="108" spans="4:10" ht="14.25" customHeight="1">
      <c r="D108" s="522"/>
      <c r="E108" s="522"/>
      <c r="F108" s="522"/>
      <c r="H108" s="450"/>
      <c r="I108" s="450"/>
      <c r="J108" s="450"/>
    </row>
    <row r="109" spans="4:10" ht="14.25" customHeight="1">
      <c r="D109" s="522"/>
      <c r="E109" s="522"/>
      <c r="F109" s="522"/>
      <c r="H109" s="450"/>
      <c r="I109" s="450"/>
      <c r="J109" s="450"/>
    </row>
    <row r="110" spans="4:10" ht="14.25" customHeight="1">
      <c r="D110" s="522"/>
      <c r="E110" s="522"/>
      <c r="F110" s="522"/>
      <c r="H110" s="450"/>
      <c r="I110" s="450"/>
      <c r="J110" s="450"/>
    </row>
    <row r="111" spans="4:10" ht="14.25" customHeight="1">
      <c r="D111" s="522"/>
      <c r="E111" s="522"/>
      <c r="F111" s="522"/>
      <c r="H111" s="450"/>
      <c r="I111" s="450"/>
      <c r="J111" s="450"/>
    </row>
    <row r="112" spans="4:10" ht="14.25" customHeight="1">
      <c r="D112" s="522"/>
      <c r="E112" s="522"/>
      <c r="F112" s="522"/>
      <c r="H112" s="450"/>
      <c r="I112" s="450"/>
      <c r="J112" s="450"/>
    </row>
    <row r="113" spans="4:10" ht="14.25" customHeight="1">
      <c r="D113" s="522"/>
      <c r="E113" s="522"/>
      <c r="F113" s="522"/>
      <c r="H113" s="450"/>
      <c r="I113" s="450"/>
      <c r="J113" s="450"/>
    </row>
    <row r="114" spans="4:10" ht="14.25" customHeight="1">
      <c r="D114" s="522"/>
      <c r="E114" s="522"/>
      <c r="F114" s="522"/>
      <c r="H114" s="450"/>
      <c r="I114" s="450"/>
      <c r="J114" s="450"/>
    </row>
    <row r="115" spans="4:10" ht="14.25" customHeight="1">
      <c r="D115" s="522"/>
      <c r="E115" s="522"/>
      <c r="F115" s="522"/>
      <c r="H115" s="450"/>
      <c r="I115" s="450"/>
      <c r="J115" s="450"/>
    </row>
    <row r="116" spans="4:10" ht="14.25" customHeight="1">
      <c r="D116" s="522"/>
      <c r="E116" s="522"/>
      <c r="F116" s="522"/>
      <c r="H116" s="450"/>
      <c r="I116" s="450"/>
      <c r="J116" s="450"/>
    </row>
    <row r="117" spans="4:10" ht="14.25" customHeight="1">
      <c r="D117" s="522"/>
      <c r="E117" s="522"/>
      <c r="F117" s="522"/>
      <c r="H117" s="450"/>
      <c r="I117" s="450"/>
      <c r="J117" s="450"/>
    </row>
    <row r="118" spans="4:10" ht="14.25" customHeight="1">
      <c r="D118" s="522"/>
      <c r="E118" s="522"/>
      <c r="F118" s="522"/>
      <c r="H118" s="450"/>
      <c r="I118" s="450"/>
      <c r="J118" s="450"/>
    </row>
    <row r="119" spans="4:10" ht="14.25" customHeight="1">
      <c r="D119" s="522"/>
      <c r="E119" s="522"/>
      <c r="F119" s="522"/>
      <c r="H119" s="450"/>
      <c r="I119" s="450"/>
      <c r="J119" s="450"/>
    </row>
    <row r="120" spans="4:10" ht="14.25" customHeight="1">
      <c r="D120" s="522"/>
      <c r="E120" s="522"/>
      <c r="F120" s="522"/>
      <c r="H120" s="450"/>
      <c r="I120" s="450"/>
      <c r="J120" s="450"/>
    </row>
    <row r="121" spans="4:10" ht="14.25" customHeight="1">
      <c r="D121" s="522"/>
      <c r="E121" s="522"/>
      <c r="F121" s="522"/>
      <c r="H121" s="450"/>
      <c r="I121" s="450"/>
      <c r="J121" s="450"/>
    </row>
    <row r="122" spans="4:10" ht="14.25" customHeight="1">
      <c r="D122" s="522"/>
      <c r="E122" s="522"/>
      <c r="F122" s="522"/>
      <c r="H122" s="450"/>
      <c r="I122" s="450"/>
      <c r="J122" s="450"/>
    </row>
    <row r="123" spans="4:10" ht="14.25" customHeight="1">
      <c r="D123" s="522"/>
      <c r="E123" s="522"/>
      <c r="F123" s="522"/>
      <c r="H123" s="450"/>
      <c r="I123" s="450"/>
      <c r="J123" s="450"/>
    </row>
    <row r="124" spans="4:10" ht="14.25" customHeight="1">
      <c r="D124" s="522"/>
      <c r="E124" s="522"/>
      <c r="F124" s="522"/>
      <c r="H124" s="450"/>
      <c r="I124" s="450"/>
      <c r="J124" s="450"/>
    </row>
    <row r="125" spans="4:10" ht="14.25" customHeight="1">
      <c r="D125" s="522"/>
      <c r="E125" s="522"/>
      <c r="F125" s="522"/>
      <c r="H125" s="450"/>
      <c r="I125" s="450"/>
      <c r="J125" s="450"/>
    </row>
    <row r="126" spans="4:10" ht="14.25" customHeight="1">
      <c r="D126" s="522"/>
      <c r="E126" s="522"/>
      <c r="F126" s="522"/>
      <c r="H126" s="450"/>
      <c r="I126" s="450"/>
      <c r="J126" s="450"/>
    </row>
    <row r="127" spans="4:10" ht="14.25" customHeight="1">
      <c r="D127" s="522"/>
      <c r="E127" s="522"/>
      <c r="F127" s="522"/>
      <c r="H127" s="450"/>
      <c r="I127" s="450"/>
      <c r="J127" s="450"/>
    </row>
    <row r="128" spans="4:10" ht="14.25" customHeight="1">
      <c r="D128" s="522"/>
      <c r="E128" s="522"/>
      <c r="F128" s="522"/>
      <c r="H128" s="450"/>
      <c r="I128" s="450"/>
      <c r="J128" s="450"/>
    </row>
  </sheetData>
  <sortState xmlns:xlrd2="http://schemas.microsoft.com/office/spreadsheetml/2017/richdata2" ref="D5:F92">
    <sortCondition ref="D5:D92"/>
  </sortState>
  <phoneticPr fontId="40" type="noConversion"/>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D50"/>
  <sheetViews>
    <sheetView zoomScaleNormal="100" workbookViewId="0">
      <pane ySplit="4" topLeftCell="A5" activePane="bottomLeft" state="frozen"/>
      <selection activeCell="J2" sqref="J2"/>
      <selection pane="bottomLeft" activeCell="E1" sqref="E1"/>
    </sheetView>
  </sheetViews>
  <sheetFormatPr defaultColWidth="8.85546875" defaultRowHeight="14.25" customHeight="1"/>
  <cols>
    <col min="1" max="1" width="24.7109375" customWidth="1"/>
    <col min="2" max="2" width="26.5703125" style="43" customWidth="1"/>
    <col min="3" max="3" width="27.85546875" style="43" customWidth="1"/>
    <col min="4" max="4" width="13.85546875" customWidth="1"/>
    <col min="5" max="6" width="8.85546875" customWidth="1"/>
    <col min="8" max="8" width="27.140625" bestFit="1" customWidth="1"/>
    <col min="9" max="9" width="34.28515625" bestFit="1" customWidth="1"/>
  </cols>
  <sheetData>
    <row r="1" spans="1:3" ht="18" customHeight="1">
      <c r="A1" s="10" t="s">
        <v>574</v>
      </c>
      <c r="B1" s="102"/>
      <c r="C1" s="102"/>
    </row>
    <row r="2" spans="1:3" ht="14.25" customHeight="1">
      <c r="A2" s="4" t="s">
        <v>575</v>
      </c>
      <c r="B2" s="102"/>
      <c r="C2" s="102"/>
    </row>
    <row r="3" spans="1:3" ht="14.25" customHeight="1">
      <c r="A3" s="4"/>
      <c r="B3" s="102"/>
      <c r="C3" s="102"/>
    </row>
    <row r="4" spans="1:3" ht="14.25" customHeight="1">
      <c r="A4" s="4"/>
      <c r="B4" s="262" t="s">
        <v>576</v>
      </c>
      <c r="C4" s="223" t="s">
        <v>577</v>
      </c>
    </row>
    <row r="5" spans="1:3" ht="14.25" customHeight="1">
      <c r="A5" s="522" t="s">
        <v>110</v>
      </c>
      <c r="B5" s="524">
        <v>8977</v>
      </c>
      <c r="C5" s="524">
        <v>20291</v>
      </c>
    </row>
    <row r="6" spans="1:3" ht="14.25" customHeight="1">
      <c r="A6" s="522" t="s">
        <v>225</v>
      </c>
      <c r="B6" s="524">
        <v>19182</v>
      </c>
      <c r="C6" s="524">
        <v>18328</v>
      </c>
    </row>
    <row r="7" spans="1:3" ht="14.25" customHeight="1">
      <c r="A7" s="522" t="s">
        <v>113</v>
      </c>
      <c r="B7" s="524">
        <v>42603</v>
      </c>
      <c r="C7" s="524">
        <v>43607</v>
      </c>
    </row>
    <row r="8" spans="1:3" ht="14.25" customHeight="1">
      <c r="A8" s="522" t="s">
        <v>226</v>
      </c>
      <c r="B8" s="524">
        <v>19773</v>
      </c>
      <c r="C8" s="524">
        <v>26696</v>
      </c>
    </row>
    <row r="9" spans="1:3" ht="14.25" customHeight="1">
      <c r="A9" s="522" t="s">
        <v>115</v>
      </c>
      <c r="B9" s="523"/>
      <c r="C9" s="523"/>
    </row>
    <row r="10" spans="1:3" ht="14.25" customHeight="1">
      <c r="A10" s="522" t="s">
        <v>117</v>
      </c>
      <c r="B10" s="524">
        <v>29061</v>
      </c>
      <c r="C10" s="524">
        <v>15131</v>
      </c>
    </row>
    <row r="11" spans="1:3" ht="14.25" customHeight="1">
      <c r="A11" s="522" t="s">
        <v>314</v>
      </c>
      <c r="B11" s="524">
        <v>1117</v>
      </c>
      <c r="C11" s="522"/>
    </row>
    <row r="12" spans="1:3" ht="14.25" customHeight="1">
      <c r="A12" s="522" t="s">
        <v>315</v>
      </c>
      <c r="B12" s="524">
        <v>8148</v>
      </c>
      <c r="C12" s="524">
        <v>9240</v>
      </c>
    </row>
    <row r="13" spans="1:3" ht="14.25" customHeight="1">
      <c r="A13" s="522" t="s">
        <v>125</v>
      </c>
      <c r="B13" s="524">
        <v>157738</v>
      </c>
      <c r="C13" s="522"/>
    </row>
    <row r="14" spans="1:3" ht="14.25" customHeight="1">
      <c r="A14" s="522" t="s">
        <v>126</v>
      </c>
      <c r="B14" s="524">
        <v>16568</v>
      </c>
      <c r="C14" s="524">
        <v>16828</v>
      </c>
    </row>
    <row r="15" spans="1:3" ht="14.25" customHeight="1">
      <c r="A15" s="522" t="s">
        <v>227</v>
      </c>
      <c r="B15" s="523">
        <v>569</v>
      </c>
      <c r="C15" s="523"/>
    </row>
    <row r="16" spans="1:3" ht="14.25" customHeight="1">
      <c r="A16" s="522" t="s">
        <v>127</v>
      </c>
      <c r="B16" s="524">
        <v>83095</v>
      </c>
      <c r="C16" s="524">
        <v>160606</v>
      </c>
    </row>
    <row r="17" spans="1:3" ht="14.25" customHeight="1">
      <c r="A17" s="522" t="s">
        <v>128</v>
      </c>
      <c r="B17" s="523">
        <v>124</v>
      </c>
      <c r="C17" s="523">
        <v>184</v>
      </c>
    </row>
    <row r="18" spans="1:3" ht="14.25" customHeight="1">
      <c r="A18" s="522" t="s">
        <v>130</v>
      </c>
      <c r="B18" s="524">
        <v>1754</v>
      </c>
      <c r="C18" s="524">
        <v>8480</v>
      </c>
    </row>
    <row r="19" spans="1:3" ht="14.25" customHeight="1">
      <c r="A19" s="522" t="s">
        <v>131</v>
      </c>
      <c r="B19" s="524">
        <v>82784</v>
      </c>
      <c r="C19" s="524">
        <v>244175</v>
      </c>
    </row>
    <row r="20" spans="1:3" ht="14.25" customHeight="1">
      <c r="A20" s="522" t="s">
        <v>132</v>
      </c>
      <c r="B20" s="524">
        <v>31460</v>
      </c>
      <c r="C20" s="524">
        <v>84422</v>
      </c>
    </row>
    <row r="21" spans="1:3" ht="14.25" customHeight="1">
      <c r="A21" s="522" t="s">
        <v>133</v>
      </c>
      <c r="B21" s="524">
        <v>60762</v>
      </c>
      <c r="C21" s="524">
        <v>30908</v>
      </c>
    </row>
    <row r="22" spans="1:3" ht="14.25" customHeight="1">
      <c r="A22" s="522" t="s">
        <v>135</v>
      </c>
      <c r="B22" s="524">
        <v>15681</v>
      </c>
      <c r="C22" s="523"/>
    </row>
    <row r="23" spans="1:3" ht="14.25" customHeight="1">
      <c r="A23" s="522" t="s">
        <v>139</v>
      </c>
      <c r="B23" s="524">
        <v>36233</v>
      </c>
      <c r="C23" s="524">
        <v>35116</v>
      </c>
    </row>
    <row r="24" spans="1:3" ht="14.25" customHeight="1">
      <c r="A24" s="522" t="s">
        <v>229</v>
      </c>
      <c r="B24" s="524">
        <v>112398</v>
      </c>
      <c r="C24" s="524">
        <v>108771</v>
      </c>
    </row>
    <row r="25" spans="1:3" ht="14.25" customHeight="1">
      <c r="A25" s="522" t="s">
        <v>230</v>
      </c>
      <c r="B25" s="524">
        <v>22178</v>
      </c>
      <c r="C25" s="524">
        <v>24492</v>
      </c>
    </row>
    <row r="26" spans="1:3" ht="14.25" customHeight="1">
      <c r="A26" s="522" t="s">
        <v>318</v>
      </c>
      <c r="B26" s="524">
        <v>78412</v>
      </c>
      <c r="C26" s="524">
        <v>93737</v>
      </c>
    </row>
    <row r="27" spans="1:3" ht="14.25" customHeight="1">
      <c r="A27" s="522" t="s">
        <v>141</v>
      </c>
      <c r="B27" s="524">
        <v>19929</v>
      </c>
      <c r="C27" s="524">
        <v>102492</v>
      </c>
    </row>
    <row r="28" spans="1:3" ht="14.25" customHeight="1">
      <c r="A28" s="522" t="s">
        <v>142</v>
      </c>
      <c r="B28" s="524">
        <v>28929</v>
      </c>
      <c r="C28" s="524">
        <v>39652</v>
      </c>
    </row>
    <row r="29" spans="1:3" ht="14.25" customHeight="1">
      <c r="A29" s="522" t="s">
        <v>143</v>
      </c>
      <c r="B29" s="524">
        <v>81005</v>
      </c>
      <c r="C29" s="523"/>
    </row>
    <row r="30" spans="1:3" ht="14.25" customHeight="1">
      <c r="A30" s="522" t="s">
        <v>144</v>
      </c>
      <c r="B30" s="524">
        <v>45760</v>
      </c>
      <c r="C30" s="523"/>
    </row>
    <row r="31" spans="1:3" ht="14.25" customHeight="1">
      <c r="A31" s="450" t="s">
        <v>146</v>
      </c>
      <c r="B31" s="524"/>
      <c r="C31" s="523"/>
    </row>
    <row r="32" spans="1:3" ht="14.25" customHeight="1">
      <c r="A32" s="522" t="s">
        <v>148</v>
      </c>
      <c r="B32" s="523"/>
      <c r="C32" s="523"/>
    </row>
    <row r="33" spans="1:3" ht="14.25" customHeight="1">
      <c r="A33" s="522" t="s">
        <v>149</v>
      </c>
      <c r="B33" s="524">
        <v>39078</v>
      </c>
      <c r="C33" s="524">
        <v>99515</v>
      </c>
    </row>
    <row r="34" spans="1:3" ht="14.25" customHeight="1">
      <c r="A34" s="522" t="s">
        <v>320</v>
      </c>
      <c r="B34" s="524">
        <v>258192</v>
      </c>
      <c r="C34" s="522"/>
    </row>
    <row r="35" spans="1:3" ht="14.25" customHeight="1">
      <c r="A35" s="522" t="s">
        <v>154</v>
      </c>
      <c r="B35" s="523">
        <v>900</v>
      </c>
      <c r="C35" s="524">
        <v>3060</v>
      </c>
    </row>
    <row r="36" spans="1:3" ht="14.25" customHeight="1">
      <c r="A36" s="522" t="s">
        <v>321</v>
      </c>
      <c r="B36" s="524">
        <v>18250</v>
      </c>
      <c r="C36" s="524">
        <v>18240</v>
      </c>
    </row>
    <row r="37" spans="1:3" ht="14.25" customHeight="1">
      <c r="A37" s="522" t="s">
        <v>234</v>
      </c>
      <c r="B37" s="524">
        <v>5334</v>
      </c>
      <c r="C37" s="523"/>
    </row>
    <row r="38" spans="1:3" ht="14.25" customHeight="1">
      <c r="A38" s="522" t="s">
        <v>157</v>
      </c>
      <c r="B38" s="524">
        <v>2008</v>
      </c>
      <c r="C38" s="524">
        <v>2506</v>
      </c>
    </row>
    <row r="39" spans="1:3" ht="14.25" customHeight="1">
      <c r="A39" s="522" t="s">
        <v>164</v>
      </c>
      <c r="B39" s="524">
        <v>44772</v>
      </c>
      <c r="C39" s="524">
        <v>50180</v>
      </c>
    </row>
    <row r="40" spans="1:3" ht="14.25" customHeight="1">
      <c r="A40" s="522" t="s">
        <v>166</v>
      </c>
      <c r="B40" s="523">
        <v>798</v>
      </c>
      <c r="C40" s="524">
        <v>1245</v>
      </c>
    </row>
    <row r="41" spans="1:3" ht="14.25" customHeight="1">
      <c r="A41" s="450" t="s">
        <v>235</v>
      </c>
      <c r="B41" s="523"/>
      <c r="C41" s="524"/>
    </row>
    <row r="42" spans="1:3" ht="14.25" customHeight="1">
      <c r="A42" s="522" t="s">
        <v>167</v>
      </c>
      <c r="B42" s="524">
        <v>24560</v>
      </c>
      <c r="C42" s="524">
        <v>84280</v>
      </c>
    </row>
    <row r="43" spans="1:3" ht="14.25" customHeight="1">
      <c r="A43" s="522" t="s">
        <v>168</v>
      </c>
      <c r="B43" s="524">
        <v>12690</v>
      </c>
      <c r="C43" s="524">
        <v>9778</v>
      </c>
    </row>
    <row r="44" spans="1:3" ht="14.25" customHeight="1">
      <c r="A44" s="522" t="s">
        <v>188</v>
      </c>
      <c r="B44" s="524">
        <v>3212</v>
      </c>
      <c r="C44" s="524">
        <v>6517</v>
      </c>
    </row>
    <row r="45" spans="1:3" ht="14.25" customHeight="1">
      <c r="A45" s="522" t="s">
        <v>170</v>
      </c>
      <c r="B45" s="524">
        <v>63396</v>
      </c>
      <c r="C45" s="524">
        <v>64224</v>
      </c>
    </row>
    <row r="46" spans="1:3" ht="14.25" customHeight="1">
      <c r="A46" s="522" t="s">
        <v>171</v>
      </c>
      <c r="B46" s="524">
        <v>30774</v>
      </c>
      <c r="C46" s="524">
        <v>65156</v>
      </c>
    </row>
    <row r="47" spans="1:3" ht="14.25" customHeight="1">
      <c r="A47" s="522" t="s">
        <v>172</v>
      </c>
      <c r="B47" s="524">
        <v>1492</v>
      </c>
      <c r="C47" s="524">
        <v>3598</v>
      </c>
    </row>
    <row r="48" spans="1:3" ht="14.25" customHeight="1">
      <c r="C48" s="139"/>
    </row>
    <row r="49" spans="1:4" ht="14.25" customHeight="1">
      <c r="A49" s="30" t="s">
        <v>237</v>
      </c>
      <c r="B49" s="134">
        <f>SUM(B5:B47,' Info &amp; Customer Requests A-L'!B5:B51)</f>
        <v>2759725</v>
      </c>
      <c r="C49" s="134">
        <f>SUM(C5:C47,' Info &amp; Customer Requests A-L'!C5:C51)</f>
        <v>2808448</v>
      </c>
      <c r="D49" s="70"/>
    </row>
    <row r="50" spans="1:4" ht="14.25" customHeight="1">
      <c r="A50" s="162"/>
    </row>
  </sheetData>
  <sortState xmlns:xlrd2="http://schemas.microsoft.com/office/spreadsheetml/2017/richdata2" ref="A39:A40">
    <sortCondition descending="1" ref="A39"/>
  </sortState>
  <phoneticPr fontId="0" type="noConversion"/>
  <pageMargins left="0.55118110236220474"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N128"/>
  <sheetViews>
    <sheetView zoomScaleNormal="100" workbookViewId="0">
      <pane ySplit="4" topLeftCell="A5" activePane="bottomLeft" state="frozen"/>
      <selection activeCell="J2" sqref="J2"/>
      <selection pane="bottomLeft" activeCell="I3" sqref="I3"/>
    </sheetView>
  </sheetViews>
  <sheetFormatPr defaultRowHeight="14.25" customHeight="1"/>
  <cols>
    <col min="1" max="1" width="19.5703125" customWidth="1"/>
    <col min="2" max="2" width="10.85546875" customWidth="1"/>
    <col min="3" max="3" width="11.42578125" customWidth="1"/>
    <col min="4" max="4" width="6.85546875" customWidth="1"/>
    <col min="5" max="5" width="21.5703125" bestFit="1" customWidth="1"/>
    <col min="6" max="6" width="10.140625" customWidth="1"/>
    <col min="7" max="7" width="11.140625" customWidth="1"/>
    <col min="8" max="8" width="10" bestFit="1" customWidth="1"/>
    <col min="9" max="9" width="19.140625" bestFit="1" customWidth="1"/>
    <col min="10" max="11" width="16.140625" bestFit="1" customWidth="1"/>
  </cols>
  <sheetData>
    <row r="1" spans="1:11" ht="16.5" customHeight="1">
      <c r="A1" s="10" t="s">
        <v>578</v>
      </c>
    </row>
    <row r="2" spans="1:11" ht="14.25" customHeight="1">
      <c r="A2" s="260" t="s">
        <v>579</v>
      </c>
    </row>
    <row r="4" spans="1:11" ht="14.25" customHeight="1">
      <c r="A4" s="8"/>
      <c r="B4" s="262" t="s">
        <v>580</v>
      </c>
      <c r="C4" s="262" t="s">
        <v>581</v>
      </c>
      <c r="E4" s="8"/>
      <c r="F4" s="262" t="s">
        <v>580</v>
      </c>
      <c r="G4" s="262" t="s">
        <v>581</v>
      </c>
      <c r="I4" s="522"/>
      <c r="J4" s="522"/>
      <c r="K4" s="522"/>
    </row>
    <row r="5" spans="1:11" ht="14.25" customHeight="1">
      <c r="A5" s="522" t="s">
        <v>313</v>
      </c>
      <c r="B5" s="524">
        <v>1327</v>
      </c>
      <c r="C5" s="524">
        <v>36064</v>
      </c>
      <c r="E5" s="522" t="s">
        <v>110</v>
      </c>
      <c r="F5" s="524">
        <v>1569</v>
      </c>
      <c r="G5" s="524">
        <v>28578</v>
      </c>
    </row>
    <row r="6" spans="1:11" ht="14.25" customHeight="1">
      <c r="A6" s="522" t="s">
        <v>185</v>
      </c>
      <c r="B6" s="523">
        <v>150</v>
      </c>
      <c r="C6" s="524">
        <v>2498</v>
      </c>
      <c r="E6" s="522" t="s">
        <v>225</v>
      </c>
      <c r="F6" s="524">
        <v>1183</v>
      </c>
      <c r="G6" s="524">
        <v>22186</v>
      </c>
    </row>
    <row r="7" spans="1:11" ht="14.25" customHeight="1">
      <c r="A7" s="522" t="s">
        <v>28</v>
      </c>
      <c r="B7" s="523">
        <v>2</v>
      </c>
      <c r="C7" s="523">
        <v>24</v>
      </c>
      <c r="E7" s="522" t="s">
        <v>113</v>
      </c>
      <c r="F7" s="524">
        <v>1834</v>
      </c>
      <c r="G7" s="524">
        <v>13912</v>
      </c>
    </row>
    <row r="8" spans="1:11" ht="14.25" customHeight="1">
      <c r="A8" s="522" t="s">
        <v>29</v>
      </c>
      <c r="B8" s="523">
        <v>353</v>
      </c>
      <c r="C8" s="524">
        <v>7749</v>
      </c>
      <c r="E8" s="522" t="s">
        <v>226</v>
      </c>
      <c r="F8" s="523">
        <v>549</v>
      </c>
      <c r="G8" s="524">
        <v>4967</v>
      </c>
    </row>
    <row r="9" spans="1:11" ht="14.25" customHeight="1">
      <c r="A9" s="522" t="s">
        <v>31</v>
      </c>
      <c r="B9" s="524">
        <v>1122</v>
      </c>
      <c r="C9" s="524">
        <v>20413</v>
      </c>
      <c r="E9" s="522" t="s">
        <v>115</v>
      </c>
      <c r="F9" s="523">
        <v>557</v>
      </c>
      <c r="G9" s="524">
        <v>11860</v>
      </c>
    </row>
    <row r="10" spans="1:11" ht="14.25" customHeight="1">
      <c r="A10" s="522" t="s">
        <v>32</v>
      </c>
      <c r="B10" s="523">
        <v>379</v>
      </c>
      <c r="C10" s="524">
        <v>4129</v>
      </c>
      <c r="E10" s="522" t="s">
        <v>117</v>
      </c>
      <c r="F10" s="523">
        <v>302</v>
      </c>
      <c r="G10" s="524">
        <v>10710</v>
      </c>
    </row>
    <row r="11" spans="1:11" ht="14.25" customHeight="1">
      <c r="A11" s="522" t="s">
        <v>36</v>
      </c>
      <c r="B11" s="523">
        <v>139</v>
      </c>
      <c r="C11" s="524">
        <v>1335</v>
      </c>
      <c r="E11" s="522" t="s">
        <v>314</v>
      </c>
      <c r="F11" s="523">
        <v>90</v>
      </c>
      <c r="G11" s="523">
        <v>733</v>
      </c>
    </row>
    <row r="12" spans="1:11" ht="14.25" customHeight="1">
      <c r="A12" s="522" t="s">
        <v>209</v>
      </c>
      <c r="B12" s="523">
        <v>602</v>
      </c>
      <c r="C12" s="524">
        <v>4961</v>
      </c>
      <c r="E12" s="522" t="s">
        <v>315</v>
      </c>
      <c r="F12" s="523">
        <v>26</v>
      </c>
      <c r="G12" s="524">
        <v>1264</v>
      </c>
    </row>
    <row r="13" spans="1:11" ht="14.25" customHeight="1">
      <c r="A13" s="522" t="s">
        <v>37</v>
      </c>
      <c r="B13" s="524">
        <v>2756</v>
      </c>
      <c r="C13" s="524">
        <v>70403</v>
      </c>
      <c r="E13" s="522" t="s">
        <v>125</v>
      </c>
      <c r="F13" s="524">
        <v>1741</v>
      </c>
      <c r="G13" s="524">
        <v>56459</v>
      </c>
    </row>
    <row r="14" spans="1:11" ht="14.25" customHeight="1">
      <c r="A14" s="522" t="s">
        <v>41</v>
      </c>
      <c r="B14" s="523">
        <v>414</v>
      </c>
      <c r="C14" s="524">
        <v>17403</v>
      </c>
      <c r="E14" s="522" t="s">
        <v>126</v>
      </c>
      <c r="F14" s="523">
        <v>558</v>
      </c>
      <c r="G14" s="524">
        <v>10979</v>
      </c>
    </row>
    <row r="15" spans="1:11" ht="14.25" customHeight="1">
      <c r="A15" s="522" t="s">
        <v>43</v>
      </c>
      <c r="B15" s="523">
        <v>46</v>
      </c>
      <c r="C15" s="523">
        <v>474</v>
      </c>
      <c r="E15" s="522" t="s">
        <v>227</v>
      </c>
      <c r="F15" s="523">
        <v>258</v>
      </c>
      <c r="G15" s="524">
        <v>4478</v>
      </c>
    </row>
    <row r="16" spans="1:11" ht="14.25" customHeight="1">
      <c r="A16" s="522" t="s">
        <v>47</v>
      </c>
      <c r="B16" s="523">
        <v>230</v>
      </c>
      <c r="C16" s="524">
        <v>3710</v>
      </c>
      <c r="E16" s="522" t="s">
        <v>127</v>
      </c>
      <c r="F16" s="524">
        <v>1334</v>
      </c>
      <c r="G16" s="524">
        <v>39220</v>
      </c>
    </row>
    <row r="17" spans="1:7" ht="14.25" customHeight="1">
      <c r="A17" s="522" t="s">
        <v>49</v>
      </c>
      <c r="B17" s="523">
        <v>266</v>
      </c>
      <c r="C17" s="524">
        <v>8704</v>
      </c>
      <c r="E17" s="522" t="s">
        <v>128</v>
      </c>
      <c r="F17" s="523">
        <v>113</v>
      </c>
      <c r="G17" s="524">
        <v>1142</v>
      </c>
    </row>
    <row r="18" spans="1:7" ht="14.25" customHeight="1">
      <c r="A18" s="522" t="s">
        <v>52</v>
      </c>
      <c r="B18" s="524">
        <v>1489</v>
      </c>
      <c r="C18" s="524">
        <v>32462</v>
      </c>
      <c r="E18" s="522" t="s">
        <v>130</v>
      </c>
      <c r="F18" s="523">
        <v>211</v>
      </c>
      <c r="G18" s="524">
        <v>2970</v>
      </c>
    </row>
    <row r="19" spans="1:7" ht="14.25" customHeight="1">
      <c r="A19" s="522" t="s">
        <v>54</v>
      </c>
      <c r="B19" s="523">
        <v>751</v>
      </c>
      <c r="C19" s="524">
        <v>11332</v>
      </c>
      <c r="E19" s="522" t="s">
        <v>131</v>
      </c>
      <c r="F19" s="524">
        <v>2414</v>
      </c>
      <c r="G19" s="524">
        <v>68230</v>
      </c>
    </row>
    <row r="20" spans="1:7" ht="14.25" customHeight="1">
      <c r="A20" s="522" t="s">
        <v>56</v>
      </c>
      <c r="B20" s="523">
        <v>636</v>
      </c>
      <c r="C20" s="524">
        <v>17332</v>
      </c>
      <c r="E20" s="522" t="s">
        <v>132</v>
      </c>
      <c r="F20" s="523">
        <v>432</v>
      </c>
      <c r="G20" s="524">
        <v>13795</v>
      </c>
    </row>
    <row r="21" spans="1:7" ht="14.25" customHeight="1">
      <c r="A21" s="522" t="s">
        <v>57</v>
      </c>
      <c r="B21" s="524">
        <v>3475</v>
      </c>
      <c r="C21" s="524">
        <v>40252</v>
      </c>
      <c r="E21" s="522" t="s">
        <v>133</v>
      </c>
      <c r="F21" s="523">
        <v>331</v>
      </c>
      <c r="G21" s="524">
        <v>7950</v>
      </c>
    </row>
    <row r="22" spans="1:7" ht="14.25" customHeight="1">
      <c r="A22" s="522" t="s">
        <v>59</v>
      </c>
      <c r="B22" s="524">
        <v>2642</v>
      </c>
      <c r="C22" s="524">
        <v>39068</v>
      </c>
      <c r="E22" s="522" t="s">
        <v>135</v>
      </c>
      <c r="F22" s="523">
        <v>240</v>
      </c>
      <c r="G22" s="524">
        <v>3680</v>
      </c>
    </row>
    <row r="23" spans="1:7" ht="14.25" customHeight="1">
      <c r="A23" s="522" t="s">
        <v>316</v>
      </c>
      <c r="B23" s="523">
        <v>179</v>
      </c>
      <c r="C23" s="524">
        <v>2059</v>
      </c>
      <c r="E23" s="522" t="s">
        <v>139</v>
      </c>
      <c r="F23" s="524">
        <v>1351</v>
      </c>
      <c r="G23" s="524">
        <v>30064</v>
      </c>
    </row>
    <row r="24" spans="1:7" ht="14.25" customHeight="1">
      <c r="A24" s="522" t="s">
        <v>317</v>
      </c>
      <c r="B24" s="524">
        <v>2083</v>
      </c>
      <c r="C24" s="524">
        <v>27170</v>
      </c>
      <c r="E24" s="522" t="s">
        <v>229</v>
      </c>
      <c r="F24" s="524">
        <v>3006</v>
      </c>
      <c r="G24" s="524">
        <v>29648</v>
      </c>
    </row>
    <row r="25" spans="1:7" ht="14.25" customHeight="1">
      <c r="A25" s="522" t="s">
        <v>217</v>
      </c>
      <c r="B25" s="523">
        <v>585</v>
      </c>
      <c r="C25" s="524">
        <v>10751</v>
      </c>
      <c r="E25" s="522" t="s">
        <v>230</v>
      </c>
      <c r="F25" s="523">
        <v>806</v>
      </c>
      <c r="G25" s="524">
        <v>7181</v>
      </c>
    </row>
    <row r="26" spans="1:7" ht="14.25" customHeight="1">
      <c r="A26" s="522" t="s">
        <v>60</v>
      </c>
      <c r="B26" s="523">
        <v>768</v>
      </c>
      <c r="C26" s="524">
        <v>14758</v>
      </c>
      <c r="E26" s="522" t="s">
        <v>318</v>
      </c>
      <c r="F26" s="524">
        <v>1073</v>
      </c>
      <c r="G26" s="524">
        <v>52359</v>
      </c>
    </row>
    <row r="27" spans="1:7" ht="14.25" customHeight="1">
      <c r="A27" s="522" t="s">
        <v>319</v>
      </c>
      <c r="B27" s="523">
        <v>720</v>
      </c>
      <c r="C27" s="524">
        <v>9336</v>
      </c>
      <c r="E27" s="522" t="s">
        <v>141</v>
      </c>
      <c r="F27" s="524">
        <v>1167</v>
      </c>
      <c r="G27" s="524">
        <v>29403</v>
      </c>
    </row>
    <row r="28" spans="1:7" ht="14.25" customHeight="1">
      <c r="A28" s="522" t="s">
        <v>63</v>
      </c>
      <c r="B28" s="523">
        <v>111</v>
      </c>
      <c r="C28" s="523">
        <v>871</v>
      </c>
      <c r="E28" s="522" t="s">
        <v>142</v>
      </c>
      <c r="F28" s="523">
        <v>976</v>
      </c>
      <c r="G28" s="524">
        <v>22000</v>
      </c>
    </row>
    <row r="29" spans="1:7" ht="14.25" customHeight="1">
      <c r="A29" s="522" t="s">
        <v>65</v>
      </c>
      <c r="B29" s="523">
        <v>290</v>
      </c>
      <c r="C29" s="524">
        <v>8001</v>
      </c>
      <c r="E29" s="522" t="s">
        <v>143</v>
      </c>
      <c r="F29" s="523">
        <v>649</v>
      </c>
      <c r="G29" s="524">
        <v>12962</v>
      </c>
    </row>
    <row r="30" spans="1:7" ht="14.25" customHeight="1">
      <c r="A30" s="522" t="s">
        <v>70</v>
      </c>
      <c r="B30" s="524">
        <v>3115</v>
      </c>
      <c r="C30" s="524">
        <v>61786</v>
      </c>
      <c r="E30" s="522" t="s">
        <v>144</v>
      </c>
      <c r="F30" s="523">
        <v>707</v>
      </c>
      <c r="G30" s="524">
        <v>10261</v>
      </c>
    </row>
    <row r="31" spans="1:7" ht="14.25" customHeight="1">
      <c r="A31" s="522" t="s">
        <v>74</v>
      </c>
      <c r="B31" s="523">
        <v>195</v>
      </c>
      <c r="C31" s="524">
        <v>2495</v>
      </c>
      <c r="E31" s="522" t="s">
        <v>146</v>
      </c>
      <c r="F31" s="523">
        <v>144</v>
      </c>
      <c r="G31" s="524">
        <v>2670</v>
      </c>
    </row>
    <row r="32" spans="1:7" ht="14.25" customHeight="1">
      <c r="A32" s="522" t="s">
        <v>75</v>
      </c>
      <c r="B32" s="524">
        <v>1325</v>
      </c>
      <c r="C32" s="524">
        <v>23651</v>
      </c>
      <c r="E32" s="522" t="s">
        <v>148</v>
      </c>
      <c r="F32" s="523">
        <v>176</v>
      </c>
      <c r="G32" s="524">
        <v>3237</v>
      </c>
    </row>
    <row r="33" spans="1:7" ht="14.25" customHeight="1">
      <c r="A33" s="522" t="s">
        <v>78</v>
      </c>
      <c r="B33" s="524">
        <v>1209</v>
      </c>
      <c r="C33" s="524">
        <v>25973</v>
      </c>
      <c r="E33" s="522" t="s">
        <v>149</v>
      </c>
      <c r="F33" s="524">
        <v>1574</v>
      </c>
      <c r="G33" s="524">
        <v>46303</v>
      </c>
    </row>
    <row r="34" spans="1:7" ht="14.25" customHeight="1">
      <c r="A34" s="522" t="s">
        <v>80</v>
      </c>
      <c r="B34" s="523">
        <v>179</v>
      </c>
      <c r="C34" s="524">
        <v>2844</v>
      </c>
      <c r="E34" s="522" t="s">
        <v>320</v>
      </c>
      <c r="F34" s="524">
        <v>1424</v>
      </c>
      <c r="G34" s="524">
        <v>31764</v>
      </c>
    </row>
    <row r="35" spans="1:7" ht="14.25" customHeight="1">
      <c r="A35" s="522" t="s">
        <v>81</v>
      </c>
      <c r="B35" s="523">
        <v>317</v>
      </c>
      <c r="C35" s="524">
        <v>7816</v>
      </c>
      <c r="E35" s="522" t="s">
        <v>154</v>
      </c>
      <c r="F35" s="523">
        <v>44</v>
      </c>
      <c r="G35" s="523">
        <v>224</v>
      </c>
    </row>
    <row r="36" spans="1:7" ht="14.25" customHeight="1">
      <c r="A36" s="522" t="s">
        <v>221</v>
      </c>
      <c r="B36" s="523">
        <v>54</v>
      </c>
      <c r="C36" s="523">
        <v>892</v>
      </c>
      <c r="E36" s="522" t="s">
        <v>321</v>
      </c>
      <c r="F36" s="523">
        <v>168</v>
      </c>
      <c r="G36" s="524">
        <v>5040</v>
      </c>
    </row>
    <row r="37" spans="1:7" ht="14.25" customHeight="1">
      <c r="A37" s="522" t="s">
        <v>85</v>
      </c>
      <c r="B37" s="524">
        <v>2507</v>
      </c>
      <c r="C37" s="524">
        <v>24788</v>
      </c>
      <c r="E37" s="522" t="s">
        <v>234</v>
      </c>
      <c r="F37" s="523">
        <v>518</v>
      </c>
      <c r="G37" s="524">
        <v>9668</v>
      </c>
    </row>
    <row r="38" spans="1:7" ht="14.25" customHeight="1">
      <c r="A38" s="522" t="s">
        <v>88</v>
      </c>
      <c r="B38" s="523">
        <v>537</v>
      </c>
      <c r="C38" s="524">
        <v>7461</v>
      </c>
      <c r="E38" s="522" t="s">
        <v>157</v>
      </c>
      <c r="F38" s="523">
        <v>164</v>
      </c>
      <c r="G38" s="524">
        <v>1724</v>
      </c>
    </row>
    <row r="39" spans="1:7" ht="14.25" customHeight="1">
      <c r="A39" s="522" t="s">
        <v>222</v>
      </c>
      <c r="B39" s="523">
        <v>856</v>
      </c>
      <c r="C39" s="524">
        <v>24495</v>
      </c>
      <c r="E39" s="522" t="s">
        <v>164</v>
      </c>
      <c r="F39" s="523">
        <v>592</v>
      </c>
      <c r="G39" s="524">
        <v>14184</v>
      </c>
    </row>
    <row r="40" spans="1:7" ht="14.25" customHeight="1">
      <c r="A40" s="522" t="s">
        <v>91</v>
      </c>
      <c r="B40" s="523">
        <v>246</v>
      </c>
      <c r="C40" s="524">
        <v>3573</v>
      </c>
      <c r="E40" s="522" t="s">
        <v>166</v>
      </c>
      <c r="F40" s="523">
        <v>437</v>
      </c>
      <c r="G40" s="524">
        <v>3614</v>
      </c>
    </row>
    <row r="41" spans="1:7" ht="14.25" customHeight="1">
      <c r="A41" s="522" t="s">
        <v>92</v>
      </c>
      <c r="B41" s="523">
        <v>691</v>
      </c>
      <c r="C41" s="524">
        <v>23446</v>
      </c>
      <c r="E41" s="522" t="s">
        <v>235</v>
      </c>
      <c r="F41" s="523">
        <v>587</v>
      </c>
      <c r="G41" s="524">
        <v>15949</v>
      </c>
    </row>
    <row r="42" spans="1:7" ht="14.25" customHeight="1">
      <c r="A42" s="522" t="s">
        <v>187</v>
      </c>
      <c r="B42" s="523">
        <v>177</v>
      </c>
      <c r="C42" s="524">
        <v>33977</v>
      </c>
      <c r="E42" s="522" t="s">
        <v>167</v>
      </c>
      <c r="F42" s="524">
        <v>1006</v>
      </c>
      <c r="G42" s="524">
        <v>14337</v>
      </c>
    </row>
    <row r="43" spans="1:7" ht="14.25" customHeight="1">
      <c r="A43" s="522" t="s">
        <v>97</v>
      </c>
      <c r="B43" s="523">
        <v>236</v>
      </c>
      <c r="C43" s="524">
        <v>3598</v>
      </c>
      <c r="E43" s="522" t="s">
        <v>168</v>
      </c>
      <c r="F43" s="523">
        <v>488</v>
      </c>
      <c r="G43" s="524">
        <v>7585</v>
      </c>
    </row>
    <row r="44" spans="1:7" ht="14.25" customHeight="1">
      <c r="A44" s="522" t="s">
        <v>99</v>
      </c>
      <c r="B44" s="523">
        <v>132</v>
      </c>
      <c r="C44" s="524">
        <v>1574</v>
      </c>
      <c r="E44" s="522" t="s">
        <v>188</v>
      </c>
      <c r="F44" s="523">
        <v>178</v>
      </c>
      <c r="G44" s="524">
        <v>4361</v>
      </c>
    </row>
    <row r="45" spans="1:7" ht="14.25" customHeight="1">
      <c r="A45" s="522" t="s">
        <v>100</v>
      </c>
      <c r="B45" s="523">
        <v>176</v>
      </c>
      <c r="C45" s="524">
        <v>6014</v>
      </c>
      <c r="E45" s="522" t="s">
        <v>170</v>
      </c>
      <c r="F45" s="524">
        <v>1837</v>
      </c>
      <c r="G45" s="524">
        <v>45366</v>
      </c>
    </row>
    <row r="46" spans="1:7" ht="14.25" customHeight="1">
      <c r="A46" s="522" t="s">
        <v>223</v>
      </c>
      <c r="B46" s="523">
        <v>542</v>
      </c>
      <c r="C46" s="524">
        <v>7426</v>
      </c>
      <c r="E46" s="522" t="s">
        <v>171</v>
      </c>
      <c r="F46" s="523">
        <v>666</v>
      </c>
      <c r="G46" s="524">
        <v>13977</v>
      </c>
    </row>
    <row r="47" spans="1:7" ht="14.25" customHeight="1">
      <c r="A47" s="522" t="s">
        <v>103</v>
      </c>
      <c r="B47" s="523">
        <v>181</v>
      </c>
      <c r="C47" s="524">
        <v>2471</v>
      </c>
      <c r="E47" s="522" t="s">
        <v>172</v>
      </c>
      <c r="F47" s="523">
        <v>152</v>
      </c>
      <c r="G47" s="524">
        <v>1539</v>
      </c>
    </row>
    <row r="48" spans="1:7" ht="14.25" customHeight="1">
      <c r="A48" s="522" t="s">
        <v>105</v>
      </c>
      <c r="B48" s="524">
        <v>3671</v>
      </c>
      <c r="C48" s="524">
        <v>81658</v>
      </c>
      <c r="F48" s="20"/>
      <c r="G48" s="20"/>
    </row>
    <row r="49" spans="1:14" ht="14.25" customHeight="1">
      <c r="A49" s="522" t="s">
        <v>106</v>
      </c>
      <c r="B49" s="523">
        <v>724</v>
      </c>
      <c r="C49" s="524">
        <v>26581</v>
      </c>
      <c r="E49" s="8" t="s">
        <v>11</v>
      </c>
      <c r="F49" s="20">
        <f>MEDIAN(F5:F47,B5:B51)</f>
        <v>545.5</v>
      </c>
      <c r="G49" s="20">
        <f>MEDIAN(G5:G47,C5:C51)</f>
        <v>9964.5</v>
      </c>
    </row>
    <row r="50" spans="1:14" ht="14.25" customHeight="1">
      <c r="A50" s="522" t="s">
        <v>107</v>
      </c>
      <c r="B50" s="523">
        <v>250</v>
      </c>
      <c r="C50" s="524">
        <v>3637</v>
      </c>
      <c r="E50" s="8" t="s">
        <v>10</v>
      </c>
      <c r="F50" s="20">
        <f>AVERAGE(F5:F47,B5:B51)</f>
        <v>810.5</v>
      </c>
      <c r="G50" s="20">
        <f>AVERAGE(G5:G47,C5:C51)</f>
        <v>16592.888888888891</v>
      </c>
    </row>
    <row r="51" spans="1:14" ht="14.25" customHeight="1">
      <c r="A51" s="522" t="s">
        <v>109</v>
      </c>
      <c r="B51" s="523">
        <v>478</v>
      </c>
      <c r="C51" s="524">
        <v>7412</v>
      </c>
      <c r="E51" s="8" t="s">
        <v>237</v>
      </c>
      <c r="F51" s="20">
        <f>SUM(F5:F47,B5:B51)</f>
        <v>72945</v>
      </c>
      <c r="G51" s="20">
        <f>SUM(G5:G47,C5:C51)</f>
        <v>1493360</v>
      </c>
    </row>
    <row r="52" spans="1:14" ht="14.25" customHeight="1">
      <c r="A52" s="3"/>
      <c r="B52" s="284"/>
      <c r="C52" s="284"/>
    </row>
    <row r="53" spans="1:14" ht="14.25" customHeight="1">
      <c r="A53" s="3"/>
      <c r="B53" s="284"/>
      <c r="C53" s="284"/>
    </row>
    <row r="54" spans="1:14" ht="14.25" customHeight="1">
      <c r="A54" s="3"/>
      <c r="B54" s="284"/>
      <c r="C54" s="284"/>
    </row>
    <row r="55" spans="1:14" ht="14.25" customHeight="1">
      <c r="A55" s="3"/>
      <c r="B55" s="284"/>
      <c r="C55" s="284"/>
    </row>
    <row r="56" spans="1:14" ht="14.25" customHeight="1">
      <c r="A56" s="3"/>
      <c r="B56" s="284"/>
      <c r="C56" s="284"/>
      <c r="N56" s="102"/>
    </row>
    <row r="57" spans="1:14" ht="14.25" customHeight="1">
      <c r="A57" s="3"/>
      <c r="B57" s="284"/>
      <c r="C57" s="284"/>
    </row>
    <row r="58" spans="1:14" ht="14.25" customHeight="1">
      <c r="B58" s="19"/>
      <c r="C58" s="19"/>
    </row>
    <row r="59" spans="1:14" ht="14.25" customHeight="1">
      <c r="A59" s="9"/>
    </row>
    <row r="95" spans="9:11" ht="14.25" customHeight="1">
      <c r="I95" s="522"/>
      <c r="J95" s="522"/>
      <c r="K95" s="522"/>
    </row>
    <row r="96" spans="9:11" ht="14.25" customHeight="1">
      <c r="I96" s="522"/>
      <c r="J96" s="522"/>
      <c r="K96" s="522"/>
    </row>
    <row r="97" spans="9:11" ht="14.25" customHeight="1">
      <c r="I97" s="522"/>
      <c r="J97" s="522"/>
      <c r="K97" s="522"/>
    </row>
    <row r="98" spans="9:11" ht="14.25" customHeight="1">
      <c r="I98" s="522"/>
      <c r="J98" s="522"/>
      <c r="K98" s="522"/>
    </row>
    <row r="99" spans="9:11" ht="14.25" customHeight="1">
      <c r="I99" s="522"/>
      <c r="J99" s="522"/>
      <c r="K99" s="522"/>
    </row>
    <row r="100" spans="9:11" ht="14.25" customHeight="1">
      <c r="I100" s="522"/>
      <c r="J100" s="522"/>
      <c r="K100" s="522"/>
    </row>
    <row r="101" spans="9:11" ht="14.25" customHeight="1">
      <c r="I101" s="522"/>
      <c r="J101" s="522"/>
      <c r="K101" s="522"/>
    </row>
    <row r="102" spans="9:11" ht="14.25" customHeight="1">
      <c r="I102" s="522"/>
      <c r="J102" s="522"/>
      <c r="K102" s="522"/>
    </row>
    <row r="103" spans="9:11" ht="14.25" customHeight="1">
      <c r="I103" s="522"/>
      <c r="J103" s="522"/>
      <c r="K103" s="522"/>
    </row>
    <row r="104" spans="9:11" ht="14.25" customHeight="1">
      <c r="I104" s="522"/>
      <c r="J104" s="522"/>
      <c r="K104" s="522"/>
    </row>
    <row r="105" spans="9:11" ht="14.25" customHeight="1">
      <c r="I105" s="522"/>
      <c r="J105" s="522"/>
      <c r="K105" s="522"/>
    </row>
    <row r="106" spans="9:11" ht="14.25" customHeight="1">
      <c r="I106" s="522"/>
      <c r="J106" s="522"/>
      <c r="K106" s="522"/>
    </row>
    <row r="107" spans="9:11" ht="14.25" customHeight="1">
      <c r="I107" s="522"/>
      <c r="J107" s="522"/>
      <c r="K107" s="522"/>
    </row>
    <row r="108" spans="9:11" ht="14.25" customHeight="1">
      <c r="I108" s="522"/>
      <c r="J108" s="522"/>
      <c r="K108" s="522"/>
    </row>
    <row r="109" spans="9:11" ht="14.25" customHeight="1">
      <c r="I109" s="522"/>
      <c r="J109" s="522"/>
      <c r="K109" s="522"/>
    </row>
    <row r="110" spans="9:11" ht="14.25" customHeight="1">
      <c r="I110" s="522"/>
      <c r="J110" s="522"/>
      <c r="K110" s="522"/>
    </row>
    <row r="111" spans="9:11" ht="14.25" customHeight="1">
      <c r="I111" s="522"/>
      <c r="J111" s="522"/>
      <c r="K111" s="522"/>
    </row>
    <row r="112" spans="9:11" ht="14.25" customHeight="1">
      <c r="I112" s="522"/>
      <c r="J112" s="522"/>
      <c r="K112" s="522"/>
    </row>
    <row r="113" spans="9:11" ht="14.25" customHeight="1">
      <c r="I113" s="522"/>
      <c r="J113" s="522"/>
      <c r="K113" s="522"/>
    </row>
    <row r="114" spans="9:11" ht="14.25" customHeight="1">
      <c r="I114" s="522"/>
      <c r="J114" s="522"/>
      <c r="K114" s="522"/>
    </row>
    <row r="115" spans="9:11" ht="14.25" customHeight="1">
      <c r="I115" s="522"/>
      <c r="J115" s="522"/>
      <c r="K115" s="522"/>
    </row>
    <row r="116" spans="9:11" ht="14.25" customHeight="1">
      <c r="I116" s="522"/>
      <c r="J116" s="522"/>
      <c r="K116" s="522"/>
    </row>
    <row r="117" spans="9:11" ht="14.25" customHeight="1">
      <c r="I117" s="522"/>
      <c r="J117" s="522"/>
      <c r="K117" s="522"/>
    </row>
    <row r="118" spans="9:11" ht="14.25" customHeight="1">
      <c r="I118" s="522"/>
      <c r="J118" s="522"/>
      <c r="K118" s="522"/>
    </row>
    <row r="119" spans="9:11" ht="14.25" customHeight="1">
      <c r="I119" s="522"/>
      <c r="J119" s="522"/>
      <c r="K119" s="522"/>
    </row>
    <row r="120" spans="9:11" ht="14.25" customHeight="1">
      <c r="I120" s="522"/>
      <c r="J120" s="522"/>
      <c r="K120" s="522"/>
    </row>
    <row r="121" spans="9:11" ht="14.25" customHeight="1">
      <c r="I121" s="522"/>
      <c r="J121" s="522"/>
      <c r="K121" s="522"/>
    </row>
    <row r="122" spans="9:11" ht="14.25" customHeight="1">
      <c r="I122" s="522"/>
      <c r="J122" s="522"/>
      <c r="K122" s="522"/>
    </row>
    <row r="123" spans="9:11" ht="14.25" customHeight="1">
      <c r="I123" s="522"/>
      <c r="J123" s="522"/>
      <c r="K123" s="522"/>
    </row>
    <row r="124" spans="9:11" ht="14.25" customHeight="1">
      <c r="I124" s="522"/>
      <c r="J124" s="522"/>
      <c r="K124" s="522"/>
    </row>
    <row r="125" spans="9:11" ht="14.25" customHeight="1">
      <c r="I125" s="522"/>
      <c r="J125" s="522"/>
      <c r="K125" s="522"/>
    </row>
    <row r="126" spans="9:11" ht="14.25" customHeight="1">
      <c r="I126" s="522"/>
      <c r="J126" s="522"/>
      <c r="K126" s="522"/>
    </row>
    <row r="127" spans="9:11" ht="14.25" customHeight="1">
      <c r="I127" s="522"/>
      <c r="J127" s="522"/>
      <c r="K127" s="522"/>
    </row>
    <row r="128" spans="9:11" ht="14.25" customHeight="1">
      <c r="I128" s="522"/>
      <c r="J128" s="522"/>
      <c r="K128" s="522"/>
    </row>
  </sheetData>
  <sortState xmlns:xlrd2="http://schemas.microsoft.com/office/spreadsheetml/2017/richdata2" ref="I5:K94">
    <sortCondition ref="I5:I94"/>
  </sortState>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I102"/>
  <sheetViews>
    <sheetView zoomScaleNormal="100" workbookViewId="0">
      <pane ySplit="2" topLeftCell="A3" activePane="bottomLeft" state="frozen"/>
      <selection activeCell="J2" sqref="J2"/>
      <selection pane="bottomLeft" activeCell="G1" sqref="G1"/>
    </sheetView>
  </sheetViews>
  <sheetFormatPr defaultRowHeight="14.25" customHeight="1"/>
  <cols>
    <col min="1" max="1" width="22.28515625" customWidth="1"/>
    <col min="2" max="2" width="12.7109375" customWidth="1"/>
    <col min="3" max="3" width="18.140625" customWidth="1"/>
    <col min="4" max="4" width="22.28515625" customWidth="1"/>
    <col min="5" max="5" width="12.140625" customWidth="1"/>
    <col min="7" max="7" width="18.28515625" bestFit="1" customWidth="1"/>
    <col min="8" max="8" width="21.5703125" bestFit="1" customWidth="1"/>
    <col min="9" max="9" width="22.42578125" bestFit="1" customWidth="1"/>
  </cols>
  <sheetData>
    <row r="1" spans="1:9" ht="16.5" customHeight="1">
      <c r="A1" s="10" t="s">
        <v>582</v>
      </c>
    </row>
    <row r="2" spans="1:9" ht="14.25" customHeight="1">
      <c r="A2" s="260" t="s">
        <v>583</v>
      </c>
    </row>
    <row r="3" spans="1:9" ht="14.25" customHeight="1">
      <c r="G3" s="522"/>
      <c r="H3" s="522"/>
      <c r="I3" s="337"/>
    </row>
    <row r="4" spans="1:9" ht="14.25" customHeight="1">
      <c r="A4" s="522" t="s">
        <v>313</v>
      </c>
      <c r="B4" s="524">
        <v>66111</v>
      </c>
      <c r="D4" s="522" t="s">
        <v>110</v>
      </c>
      <c r="E4" s="524">
        <v>367961</v>
      </c>
    </row>
    <row r="5" spans="1:9" ht="14.25" customHeight="1">
      <c r="A5" s="522" t="s">
        <v>185</v>
      </c>
      <c r="B5" s="524">
        <v>4691</v>
      </c>
      <c r="D5" s="522" t="s">
        <v>225</v>
      </c>
      <c r="E5" s="524">
        <v>67632</v>
      </c>
    </row>
    <row r="6" spans="1:9" ht="14.25" customHeight="1">
      <c r="A6" s="522" t="s">
        <v>28</v>
      </c>
      <c r="B6" s="523"/>
      <c r="D6" s="522" t="s">
        <v>113</v>
      </c>
      <c r="E6" s="524">
        <v>171102</v>
      </c>
    </row>
    <row r="7" spans="1:9" ht="14.25" customHeight="1">
      <c r="A7" s="522" t="s">
        <v>29</v>
      </c>
      <c r="B7" s="524">
        <v>29613</v>
      </c>
      <c r="D7" s="522" t="s">
        <v>226</v>
      </c>
      <c r="E7" s="524">
        <v>135653</v>
      </c>
    </row>
    <row r="8" spans="1:9" ht="14.25" customHeight="1">
      <c r="A8" s="522" t="s">
        <v>31</v>
      </c>
      <c r="B8" s="524">
        <v>158155</v>
      </c>
      <c r="D8" s="522" t="s">
        <v>115</v>
      </c>
      <c r="E8" s="524">
        <v>17946</v>
      </c>
    </row>
    <row r="9" spans="1:9" ht="14.25" customHeight="1">
      <c r="A9" s="522" t="s">
        <v>32</v>
      </c>
      <c r="B9" s="522"/>
      <c r="D9" s="522" t="s">
        <v>117</v>
      </c>
      <c r="E9" s="524">
        <v>69699</v>
      </c>
    </row>
    <row r="10" spans="1:9" ht="14.25" customHeight="1">
      <c r="A10" s="522" t="s">
        <v>36</v>
      </c>
      <c r="B10" s="524">
        <v>2103</v>
      </c>
      <c r="D10" s="522" t="s">
        <v>314</v>
      </c>
      <c r="E10" s="522"/>
    </row>
    <row r="11" spans="1:9" ht="14.25" customHeight="1">
      <c r="A11" s="522" t="s">
        <v>209</v>
      </c>
      <c r="B11" s="524">
        <v>14748</v>
      </c>
      <c r="D11" s="522" t="s">
        <v>315</v>
      </c>
      <c r="E11" s="524">
        <v>17899</v>
      </c>
    </row>
    <row r="12" spans="1:9" ht="14.25" customHeight="1">
      <c r="A12" s="522" t="s">
        <v>37</v>
      </c>
      <c r="B12" s="524">
        <v>327411</v>
      </c>
      <c r="D12" s="522" t="s">
        <v>125</v>
      </c>
      <c r="E12" s="524">
        <v>304851</v>
      </c>
    </row>
    <row r="13" spans="1:9" ht="14.25" customHeight="1">
      <c r="A13" s="522" t="s">
        <v>41</v>
      </c>
      <c r="B13" s="524">
        <v>184183</v>
      </c>
      <c r="D13" s="522" t="s">
        <v>126</v>
      </c>
      <c r="E13" s="524">
        <v>716531</v>
      </c>
    </row>
    <row r="14" spans="1:9" ht="14.25" customHeight="1">
      <c r="A14" s="522" t="s">
        <v>43</v>
      </c>
      <c r="B14" s="524">
        <v>1300</v>
      </c>
      <c r="D14" s="522" t="s">
        <v>227</v>
      </c>
      <c r="E14" s="523"/>
    </row>
    <row r="15" spans="1:9" ht="14.25" customHeight="1">
      <c r="A15" s="522" t="s">
        <v>47</v>
      </c>
      <c r="B15" s="524">
        <v>11249</v>
      </c>
      <c r="D15" s="522" t="s">
        <v>127</v>
      </c>
      <c r="E15" s="524">
        <v>406759</v>
      </c>
    </row>
    <row r="16" spans="1:9" ht="14.25" customHeight="1">
      <c r="A16" s="522" t="s">
        <v>49</v>
      </c>
      <c r="B16" s="524">
        <v>174513</v>
      </c>
      <c r="D16" s="522" t="s">
        <v>128</v>
      </c>
      <c r="E16" s="523">
        <v>712</v>
      </c>
    </row>
    <row r="17" spans="1:5" ht="14.25" customHeight="1">
      <c r="A17" s="522" t="s">
        <v>52</v>
      </c>
      <c r="B17" s="524">
        <v>159752</v>
      </c>
      <c r="D17" s="522" t="s">
        <v>130</v>
      </c>
      <c r="E17" s="524">
        <v>7643</v>
      </c>
    </row>
    <row r="18" spans="1:5" ht="14.25" customHeight="1">
      <c r="A18" s="522" t="s">
        <v>54</v>
      </c>
      <c r="B18" s="524">
        <v>194780</v>
      </c>
      <c r="D18" s="522" t="s">
        <v>131</v>
      </c>
      <c r="E18" s="524">
        <v>502992</v>
      </c>
    </row>
    <row r="19" spans="1:5" ht="14.25" customHeight="1">
      <c r="A19" s="522" t="s">
        <v>56</v>
      </c>
      <c r="B19" s="524">
        <v>105883</v>
      </c>
      <c r="D19" s="522" t="s">
        <v>132</v>
      </c>
      <c r="E19" s="524">
        <v>53681</v>
      </c>
    </row>
    <row r="20" spans="1:5" ht="14.25" customHeight="1">
      <c r="A20" s="522" t="s">
        <v>57</v>
      </c>
      <c r="B20" s="524">
        <v>162050</v>
      </c>
      <c r="D20" s="522" t="s">
        <v>133</v>
      </c>
      <c r="E20" s="524">
        <v>318194</v>
      </c>
    </row>
    <row r="21" spans="1:5" ht="14.25" customHeight="1">
      <c r="A21" s="522" t="s">
        <v>59</v>
      </c>
      <c r="B21" s="524">
        <v>274669</v>
      </c>
      <c r="D21" s="522" t="s">
        <v>135</v>
      </c>
      <c r="E21" s="524">
        <v>49623</v>
      </c>
    </row>
    <row r="22" spans="1:5" ht="14.25" customHeight="1">
      <c r="A22" s="522" t="s">
        <v>316</v>
      </c>
      <c r="B22" s="522"/>
      <c r="D22" s="522" t="s">
        <v>139</v>
      </c>
      <c r="E22" s="524">
        <v>599392</v>
      </c>
    </row>
    <row r="23" spans="1:5" ht="14.25" customHeight="1">
      <c r="A23" s="522" t="s">
        <v>317</v>
      </c>
      <c r="B23" s="524">
        <v>94155</v>
      </c>
      <c r="D23" s="522" t="s">
        <v>229</v>
      </c>
      <c r="E23" s="522"/>
    </row>
    <row r="24" spans="1:5" ht="14.25" customHeight="1">
      <c r="A24" s="522" t="s">
        <v>217</v>
      </c>
      <c r="B24" s="524">
        <v>238473</v>
      </c>
      <c r="D24" s="522" t="s">
        <v>230</v>
      </c>
      <c r="E24" s="524">
        <v>33527</v>
      </c>
    </row>
    <row r="25" spans="1:5" ht="14.25" customHeight="1">
      <c r="A25" s="522" t="s">
        <v>60</v>
      </c>
      <c r="B25" s="524">
        <v>20981</v>
      </c>
      <c r="D25" s="522" t="s">
        <v>318</v>
      </c>
      <c r="E25" s="524">
        <v>47605</v>
      </c>
    </row>
    <row r="26" spans="1:5" ht="14.25" customHeight="1">
      <c r="A26" s="522" t="s">
        <v>319</v>
      </c>
      <c r="B26" s="524">
        <v>119805</v>
      </c>
      <c r="D26" s="522" t="s">
        <v>141</v>
      </c>
      <c r="E26" s="524">
        <v>240350</v>
      </c>
    </row>
    <row r="27" spans="1:5" ht="14.25" customHeight="1">
      <c r="A27" s="522" t="s">
        <v>63</v>
      </c>
      <c r="B27" s="523">
        <v>503</v>
      </c>
      <c r="D27" s="522" t="s">
        <v>142</v>
      </c>
      <c r="E27" s="524">
        <v>224499</v>
      </c>
    </row>
    <row r="28" spans="1:5" ht="14.25" customHeight="1">
      <c r="A28" s="522" t="s">
        <v>65</v>
      </c>
      <c r="B28" s="524">
        <v>151514</v>
      </c>
      <c r="D28" s="522" t="s">
        <v>143</v>
      </c>
      <c r="E28" s="524">
        <v>189906</v>
      </c>
    </row>
    <row r="29" spans="1:5" ht="14.25" customHeight="1">
      <c r="A29" s="522" t="s">
        <v>70</v>
      </c>
      <c r="B29" s="524">
        <v>292394</v>
      </c>
      <c r="D29" s="522" t="s">
        <v>144</v>
      </c>
      <c r="E29" s="524">
        <v>27254</v>
      </c>
    </row>
    <row r="30" spans="1:5" ht="14.25" customHeight="1">
      <c r="A30" s="522" t="s">
        <v>74</v>
      </c>
      <c r="B30" s="524">
        <v>35339</v>
      </c>
      <c r="D30" s="522" t="s">
        <v>146</v>
      </c>
      <c r="E30" s="524">
        <v>56201</v>
      </c>
    </row>
    <row r="31" spans="1:5" ht="14.25" customHeight="1">
      <c r="A31" s="522" t="s">
        <v>75</v>
      </c>
      <c r="B31" s="524">
        <v>39295</v>
      </c>
      <c r="D31" s="522" t="s">
        <v>148</v>
      </c>
      <c r="E31" s="524">
        <v>84123</v>
      </c>
    </row>
    <row r="32" spans="1:5" ht="14.25" customHeight="1">
      <c r="A32" s="522" t="s">
        <v>78</v>
      </c>
      <c r="B32" s="524">
        <v>603522</v>
      </c>
      <c r="D32" s="522" t="s">
        <v>149</v>
      </c>
      <c r="E32" s="524">
        <v>387488</v>
      </c>
    </row>
    <row r="33" spans="1:5" ht="14.25" customHeight="1">
      <c r="A33" s="522" t="s">
        <v>80</v>
      </c>
      <c r="B33" s="523"/>
      <c r="D33" s="522" t="s">
        <v>320</v>
      </c>
      <c r="E33" s="524">
        <v>665633</v>
      </c>
    </row>
    <row r="34" spans="1:5" ht="14.25" customHeight="1">
      <c r="A34" s="522" t="s">
        <v>81</v>
      </c>
      <c r="B34" s="524">
        <v>56958</v>
      </c>
      <c r="D34" s="522" t="s">
        <v>154</v>
      </c>
      <c r="E34" s="524">
        <v>35727</v>
      </c>
    </row>
    <row r="35" spans="1:5" ht="14.25" customHeight="1">
      <c r="A35" s="522" t="s">
        <v>221</v>
      </c>
      <c r="B35" s="524">
        <v>1417</v>
      </c>
      <c r="D35" s="522" t="s">
        <v>321</v>
      </c>
      <c r="E35" s="524">
        <v>41262</v>
      </c>
    </row>
    <row r="36" spans="1:5" ht="14.25" customHeight="1">
      <c r="A36" s="522" t="s">
        <v>85</v>
      </c>
      <c r="B36" s="524">
        <v>4570</v>
      </c>
      <c r="D36" s="522" t="s">
        <v>234</v>
      </c>
      <c r="E36" s="524">
        <v>41262</v>
      </c>
    </row>
    <row r="37" spans="1:5" ht="14.25" customHeight="1">
      <c r="A37" s="522" t="s">
        <v>88</v>
      </c>
      <c r="B37" s="524">
        <v>40641</v>
      </c>
      <c r="D37" s="522" t="s">
        <v>157</v>
      </c>
      <c r="E37" s="524">
        <v>8657</v>
      </c>
    </row>
    <row r="38" spans="1:5" ht="14.25" customHeight="1">
      <c r="A38" s="522" t="s">
        <v>222</v>
      </c>
      <c r="B38" s="524">
        <v>170213</v>
      </c>
      <c r="D38" s="522" t="s">
        <v>164</v>
      </c>
      <c r="E38" s="524">
        <v>178772</v>
      </c>
    </row>
    <row r="39" spans="1:5" ht="14.25" customHeight="1">
      <c r="A39" s="522" t="s">
        <v>91</v>
      </c>
      <c r="B39" s="524">
        <v>73927</v>
      </c>
      <c r="D39" s="522" t="s">
        <v>166</v>
      </c>
      <c r="E39" s="524">
        <v>2796</v>
      </c>
    </row>
    <row r="40" spans="1:5" ht="14.25" customHeight="1">
      <c r="A40" s="522" t="s">
        <v>92</v>
      </c>
      <c r="B40" s="524">
        <v>266179</v>
      </c>
      <c r="D40" s="522" t="s">
        <v>235</v>
      </c>
      <c r="E40" s="524">
        <v>17066</v>
      </c>
    </row>
    <row r="41" spans="1:5" ht="14.25" customHeight="1">
      <c r="A41" s="522" t="s">
        <v>187</v>
      </c>
      <c r="B41" s="524">
        <v>386865</v>
      </c>
      <c r="D41" s="522" t="s">
        <v>167</v>
      </c>
      <c r="E41" s="524">
        <v>239418</v>
      </c>
    </row>
    <row r="42" spans="1:5" ht="14.25" customHeight="1">
      <c r="A42" s="522" t="s">
        <v>97</v>
      </c>
      <c r="B42" s="524">
        <v>42101</v>
      </c>
      <c r="D42" s="522" t="s">
        <v>168</v>
      </c>
      <c r="E42" s="524">
        <v>41948</v>
      </c>
    </row>
    <row r="43" spans="1:5" ht="14.25" customHeight="1">
      <c r="A43" s="522" t="s">
        <v>99</v>
      </c>
      <c r="B43" s="524">
        <v>35370</v>
      </c>
      <c r="D43" s="522" t="s">
        <v>188</v>
      </c>
      <c r="E43" s="524">
        <v>29187</v>
      </c>
    </row>
    <row r="44" spans="1:5" ht="14.25" customHeight="1">
      <c r="A44" s="522" t="s">
        <v>100</v>
      </c>
      <c r="B44" s="524">
        <v>92113</v>
      </c>
      <c r="D44" s="522" t="s">
        <v>170</v>
      </c>
      <c r="E44" s="524">
        <v>184543</v>
      </c>
    </row>
    <row r="45" spans="1:5" ht="14.25" customHeight="1">
      <c r="A45" s="522" t="s">
        <v>223</v>
      </c>
      <c r="B45" s="524">
        <v>233000</v>
      </c>
      <c r="D45" s="522" t="s">
        <v>171</v>
      </c>
      <c r="E45" s="524">
        <v>164189</v>
      </c>
    </row>
    <row r="46" spans="1:5" ht="14.25" customHeight="1">
      <c r="A46" s="522" t="s">
        <v>103</v>
      </c>
      <c r="B46" s="524">
        <v>1589</v>
      </c>
      <c r="D46" s="522" t="s">
        <v>172</v>
      </c>
      <c r="E46" s="524">
        <v>3456</v>
      </c>
    </row>
    <row r="47" spans="1:5" ht="14.25" customHeight="1">
      <c r="A47" s="522" t="s">
        <v>105</v>
      </c>
      <c r="B47" s="524">
        <v>254605</v>
      </c>
      <c r="E47" s="284"/>
    </row>
    <row r="48" spans="1:5" ht="14.25" customHeight="1">
      <c r="A48" s="522" t="s">
        <v>106</v>
      </c>
      <c r="B48" s="524">
        <v>59675</v>
      </c>
      <c r="D48" s="8" t="s">
        <v>11</v>
      </c>
      <c r="E48" s="339">
        <f>MEDIAN(E4:E46,B4:B50)</f>
        <v>69699</v>
      </c>
    </row>
    <row r="49" spans="1:5" ht="14.25" customHeight="1">
      <c r="A49" s="522" t="s">
        <v>107</v>
      </c>
      <c r="B49" s="524">
        <v>1500</v>
      </c>
      <c r="D49" s="8" t="s">
        <v>10</v>
      </c>
      <c r="E49" s="339">
        <f>AVERAGE(E4:E46,B4:B50)</f>
        <v>144316.55421686746</v>
      </c>
    </row>
    <row r="50" spans="1:5" ht="14.25" customHeight="1">
      <c r="A50" s="522" t="s">
        <v>109</v>
      </c>
      <c r="B50" s="524">
        <v>37220</v>
      </c>
      <c r="D50" s="8" t="s">
        <v>237</v>
      </c>
      <c r="E50" s="339">
        <f>SUM(E4:E46,B4:B50)</f>
        <v>11978274</v>
      </c>
    </row>
    <row r="51" spans="1:5" ht="14.25" customHeight="1">
      <c r="A51" s="3"/>
      <c r="B51" s="284"/>
      <c r="D51" s="3"/>
      <c r="E51" s="284"/>
    </row>
    <row r="52" spans="1:5" ht="14.25" customHeight="1">
      <c r="A52" s="3"/>
      <c r="B52" s="284"/>
    </row>
    <row r="53" spans="1:5" ht="14.25" customHeight="1">
      <c r="A53" s="3"/>
      <c r="B53" s="284"/>
    </row>
    <row r="54" spans="1:5" ht="14.25" customHeight="1">
      <c r="A54" s="3"/>
      <c r="B54" s="284"/>
      <c r="E54" s="20"/>
    </row>
    <row r="55" spans="1:5" ht="14.25" customHeight="1">
      <c r="A55" s="3"/>
      <c r="B55" s="284"/>
      <c r="E55" s="20"/>
    </row>
    <row r="56" spans="1:5" ht="14.25" customHeight="1">
      <c r="A56" s="3"/>
      <c r="B56" s="284"/>
      <c r="E56" s="20"/>
    </row>
    <row r="57" spans="1:5" ht="14.25" customHeight="1">
      <c r="B57" s="19"/>
    </row>
    <row r="58" spans="1:5" ht="14.25" customHeight="1">
      <c r="A58" s="9"/>
    </row>
    <row r="94" spans="7:8" ht="14.25" customHeight="1">
      <c r="G94" s="522"/>
      <c r="H94" s="522"/>
    </row>
    <row r="95" spans="7:8" ht="14.25" customHeight="1">
      <c r="G95" s="522"/>
      <c r="H95" s="522"/>
    </row>
    <row r="96" spans="7:8" ht="14.25" customHeight="1">
      <c r="G96" s="522"/>
      <c r="H96" s="522"/>
    </row>
    <row r="97" spans="7:8" ht="14.25" customHeight="1">
      <c r="G97" s="522"/>
      <c r="H97" s="522"/>
    </row>
    <row r="98" spans="7:8" ht="14.25" customHeight="1">
      <c r="G98" s="522"/>
      <c r="H98" s="522"/>
    </row>
    <row r="99" spans="7:8" ht="14.25" customHeight="1">
      <c r="G99" s="522"/>
      <c r="H99" s="522"/>
    </row>
    <row r="100" spans="7:8" ht="14.25" customHeight="1">
      <c r="G100" s="522"/>
      <c r="H100" s="522"/>
    </row>
    <row r="101" spans="7:8" ht="14.25" customHeight="1">
      <c r="G101" s="522"/>
      <c r="H101" s="522"/>
    </row>
    <row r="102" spans="7:8" ht="14.25" customHeight="1">
      <c r="G102" s="522"/>
      <c r="H102" s="522"/>
    </row>
  </sheetData>
  <sortState xmlns:xlrd2="http://schemas.microsoft.com/office/spreadsheetml/2017/richdata2" ref="G4:H93">
    <sortCondition ref="G4:G93"/>
  </sortState>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S127"/>
  <sheetViews>
    <sheetView zoomScaleNormal="100" workbookViewId="0">
      <pane ySplit="3" topLeftCell="A4" activePane="bottomLeft" state="frozen"/>
      <selection pane="bottomLeft" activeCell="J3" sqref="J3"/>
    </sheetView>
  </sheetViews>
  <sheetFormatPr defaultRowHeight="12.75"/>
  <cols>
    <col min="1" max="1" width="15.5703125" customWidth="1"/>
    <col min="2" max="2" width="10.85546875" bestFit="1" customWidth="1"/>
    <col min="3" max="3" width="8.85546875" customWidth="1"/>
    <col min="4" max="4" width="8.140625" bestFit="1" customWidth="1"/>
    <col min="5" max="5" width="8.7109375" customWidth="1"/>
    <col min="6" max="6" width="10.7109375" bestFit="1" customWidth="1"/>
    <col min="7" max="7" width="8.85546875" customWidth="1"/>
    <col min="8" max="8" width="12.5703125" bestFit="1" customWidth="1"/>
    <col min="9" max="9" width="10.42578125" customWidth="1"/>
    <col min="11" max="11" width="19.140625" bestFit="1" customWidth="1"/>
    <col min="12" max="12" width="15.140625" bestFit="1" customWidth="1"/>
    <col min="13" max="13" width="10.5703125" bestFit="1" customWidth="1"/>
    <col min="14" max="14" width="10.7109375" bestFit="1" customWidth="1"/>
    <col min="15" max="15" width="11" bestFit="1" customWidth="1"/>
    <col min="16" max="16" width="15" bestFit="1" customWidth="1"/>
    <col min="17" max="17" width="11.7109375" bestFit="1" customWidth="1"/>
    <col min="18" max="18" width="17.85546875" bestFit="1" customWidth="1"/>
    <col min="19" max="19" width="17.5703125" bestFit="1" customWidth="1"/>
  </cols>
  <sheetData>
    <row r="1" spans="1:19" ht="15">
      <c r="A1" s="10" t="s">
        <v>584</v>
      </c>
    </row>
    <row r="3" spans="1:19" ht="36">
      <c r="A3" s="394" t="s">
        <v>585</v>
      </c>
      <c r="B3" s="396" t="s">
        <v>586</v>
      </c>
      <c r="C3" s="396" t="s">
        <v>587</v>
      </c>
      <c r="D3" s="396" t="s">
        <v>588</v>
      </c>
      <c r="E3" s="396" t="s">
        <v>589</v>
      </c>
      <c r="F3" s="396" t="s">
        <v>590</v>
      </c>
      <c r="G3" s="396" t="s">
        <v>591</v>
      </c>
      <c r="H3" s="396" t="s">
        <v>592</v>
      </c>
      <c r="I3" s="396" t="s">
        <v>593</v>
      </c>
      <c r="J3" s="205"/>
      <c r="K3" s="522"/>
      <c r="L3" s="522"/>
      <c r="M3" s="522"/>
      <c r="N3" s="522"/>
      <c r="O3" s="522"/>
      <c r="P3" s="522"/>
      <c r="Q3" s="522"/>
      <c r="R3" s="522"/>
      <c r="S3" s="522"/>
    </row>
    <row r="4" spans="1:19" ht="14.25" customHeight="1">
      <c r="A4" s="522" t="s">
        <v>313</v>
      </c>
      <c r="B4" s="524">
        <v>10050</v>
      </c>
      <c r="C4" s="523">
        <v>143</v>
      </c>
      <c r="D4" s="523"/>
      <c r="E4" s="523"/>
      <c r="F4" s="523"/>
      <c r="G4" s="524">
        <v>17894</v>
      </c>
      <c r="H4" s="523"/>
      <c r="I4" s="524">
        <v>28087</v>
      </c>
    </row>
    <row r="5" spans="1:19" ht="14.25" customHeight="1">
      <c r="A5" s="522" t="s">
        <v>185</v>
      </c>
      <c r="B5" s="523"/>
      <c r="C5" s="523"/>
      <c r="D5" s="523"/>
      <c r="E5" s="523"/>
      <c r="F5" s="523">
        <v>22</v>
      </c>
      <c r="G5" s="523"/>
      <c r="H5" s="523"/>
      <c r="I5" s="523">
        <v>22</v>
      </c>
    </row>
    <row r="6" spans="1:19" ht="14.25" customHeight="1">
      <c r="A6" s="522" t="s">
        <v>28</v>
      </c>
      <c r="B6" s="523"/>
      <c r="C6" s="523"/>
      <c r="D6" s="523"/>
      <c r="E6" s="523"/>
      <c r="F6" s="523"/>
      <c r="G6" s="523"/>
      <c r="H6" s="523"/>
      <c r="I6" s="523"/>
    </row>
    <row r="7" spans="1:19" ht="14.25" customHeight="1">
      <c r="A7" s="522" t="s">
        <v>29</v>
      </c>
      <c r="B7" s="524">
        <v>3201</v>
      </c>
      <c r="C7" s="523"/>
      <c r="D7" s="523"/>
      <c r="E7" s="523"/>
      <c r="F7" s="523"/>
      <c r="G7" s="523"/>
      <c r="H7" s="523"/>
      <c r="I7" s="524">
        <v>3201</v>
      </c>
    </row>
    <row r="8" spans="1:19" ht="14.25" customHeight="1">
      <c r="A8" s="522" t="s">
        <v>31</v>
      </c>
      <c r="B8" s="524">
        <v>1259</v>
      </c>
      <c r="C8" s="523"/>
      <c r="D8" s="523"/>
      <c r="E8" s="523">
        <v>2</v>
      </c>
      <c r="F8" s="523"/>
      <c r="G8" s="523"/>
      <c r="H8" s="523"/>
      <c r="I8" s="524">
        <v>1261</v>
      </c>
    </row>
    <row r="9" spans="1:19" ht="14.25" customHeight="1">
      <c r="A9" s="522" t="s">
        <v>32</v>
      </c>
      <c r="B9" s="524">
        <v>1724</v>
      </c>
      <c r="C9" s="523">
        <v>7</v>
      </c>
      <c r="D9" s="523"/>
      <c r="E9" s="523"/>
      <c r="F9" s="523">
        <v>1</v>
      </c>
      <c r="G9" s="523"/>
      <c r="H9" s="523">
        <v>132</v>
      </c>
      <c r="I9" s="524">
        <v>1864</v>
      </c>
    </row>
    <row r="10" spans="1:19" ht="14.25" customHeight="1">
      <c r="A10" s="522" t="s">
        <v>36</v>
      </c>
      <c r="B10" s="523"/>
      <c r="C10" s="523"/>
      <c r="D10" s="523"/>
      <c r="E10" s="523"/>
      <c r="F10" s="523"/>
      <c r="G10" s="523"/>
      <c r="H10" s="523"/>
      <c r="I10" s="523"/>
    </row>
    <row r="11" spans="1:19" ht="14.25" customHeight="1">
      <c r="A11" s="522" t="s">
        <v>209</v>
      </c>
      <c r="B11" s="523"/>
      <c r="C11" s="523"/>
      <c r="D11" s="523"/>
      <c r="E11" s="523"/>
      <c r="F11" s="523"/>
      <c r="G11" s="523"/>
      <c r="H11" s="523"/>
      <c r="I11" s="523"/>
    </row>
    <row r="12" spans="1:19" ht="14.25" customHeight="1">
      <c r="A12" s="522" t="s">
        <v>37</v>
      </c>
      <c r="B12" s="524">
        <v>10128</v>
      </c>
      <c r="C12" s="523">
        <v>237</v>
      </c>
      <c r="D12" s="523">
        <v>83</v>
      </c>
      <c r="E12" s="523"/>
      <c r="F12" s="524">
        <v>24870</v>
      </c>
      <c r="G12" s="523"/>
      <c r="H12" s="524">
        <v>1039</v>
      </c>
      <c r="I12" s="524">
        <v>36357</v>
      </c>
    </row>
    <row r="13" spans="1:19" ht="14.25" customHeight="1">
      <c r="A13" s="522" t="s">
        <v>41</v>
      </c>
      <c r="B13" s="524">
        <v>7087</v>
      </c>
      <c r="C13" s="523">
        <v>114</v>
      </c>
      <c r="D13" s="523"/>
      <c r="E13" s="523"/>
      <c r="F13" s="524">
        <v>4434</v>
      </c>
      <c r="G13" s="523"/>
      <c r="H13" s="523"/>
      <c r="I13" s="524">
        <v>11635</v>
      </c>
    </row>
    <row r="14" spans="1:19" ht="14.25" customHeight="1">
      <c r="A14" s="522" t="s">
        <v>43</v>
      </c>
      <c r="B14" s="524">
        <v>2761</v>
      </c>
      <c r="C14" s="523">
        <v>106</v>
      </c>
      <c r="D14" s="523"/>
      <c r="E14" s="523"/>
      <c r="F14" s="523">
        <v>1</v>
      </c>
      <c r="G14" s="523"/>
      <c r="H14" s="523"/>
      <c r="I14" s="524">
        <v>2868</v>
      </c>
    </row>
    <row r="15" spans="1:19" ht="14.25" customHeight="1">
      <c r="A15" s="522" t="s">
        <v>47</v>
      </c>
      <c r="B15" s="524">
        <v>7000</v>
      </c>
      <c r="C15" s="523"/>
      <c r="D15" s="523"/>
      <c r="E15" s="523"/>
      <c r="F15" s="523"/>
      <c r="G15" s="523"/>
      <c r="H15" s="523"/>
      <c r="I15" s="524">
        <v>7000</v>
      </c>
    </row>
    <row r="16" spans="1:19" ht="14.25" customHeight="1">
      <c r="A16" s="522" t="s">
        <v>49</v>
      </c>
      <c r="B16" s="523">
        <v>537</v>
      </c>
      <c r="C16" s="523"/>
      <c r="D16" s="523"/>
      <c r="E16" s="523"/>
      <c r="F16" s="523"/>
      <c r="G16" s="523"/>
      <c r="H16" s="523"/>
      <c r="I16" s="523">
        <v>537</v>
      </c>
    </row>
    <row r="17" spans="1:9" ht="14.25" customHeight="1">
      <c r="A17" s="522" t="s">
        <v>52</v>
      </c>
      <c r="B17" s="524">
        <v>4680</v>
      </c>
      <c r="C17" s="523">
        <v>54</v>
      </c>
      <c r="D17" s="523">
        <v>37</v>
      </c>
      <c r="E17" s="523"/>
      <c r="F17" s="523">
        <v>2</v>
      </c>
      <c r="G17" s="523"/>
      <c r="H17" s="523">
        <v>2</v>
      </c>
      <c r="I17" s="524">
        <v>4775</v>
      </c>
    </row>
    <row r="18" spans="1:9" ht="14.25" customHeight="1">
      <c r="A18" s="522" t="s">
        <v>54</v>
      </c>
      <c r="B18" s="524">
        <v>10282</v>
      </c>
      <c r="C18" s="523">
        <v>38</v>
      </c>
      <c r="D18" s="523">
        <v>10</v>
      </c>
      <c r="E18" s="523">
        <v>1</v>
      </c>
      <c r="F18" s="523"/>
      <c r="G18" s="523"/>
      <c r="H18" s="523"/>
      <c r="I18" s="524">
        <v>10331</v>
      </c>
    </row>
    <row r="19" spans="1:9" ht="14.25" customHeight="1">
      <c r="A19" s="522" t="s">
        <v>56</v>
      </c>
      <c r="B19" s="524">
        <v>11181</v>
      </c>
      <c r="C19" s="523">
        <v>63</v>
      </c>
      <c r="D19" s="523">
        <v>38</v>
      </c>
      <c r="E19" s="523">
        <v>10</v>
      </c>
      <c r="F19" s="523"/>
      <c r="G19" s="523">
        <v>98</v>
      </c>
      <c r="H19" s="523">
        <v>320</v>
      </c>
      <c r="I19" s="524">
        <v>11710</v>
      </c>
    </row>
    <row r="20" spans="1:9" ht="14.25" customHeight="1">
      <c r="A20" s="522" t="s">
        <v>57</v>
      </c>
      <c r="B20" s="524">
        <v>19648</v>
      </c>
      <c r="C20" s="523">
        <v>65</v>
      </c>
      <c r="D20" s="523">
        <v>20</v>
      </c>
      <c r="E20" s="523">
        <v>16</v>
      </c>
      <c r="F20" s="523"/>
      <c r="G20" s="523">
        <v>150</v>
      </c>
      <c r="H20" s="524">
        <v>1707</v>
      </c>
      <c r="I20" s="524">
        <v>21606</v>
      </c>
    </row>
    <row r="21" spans="1:9" ht="14.25" customHeight="1">
      <c r="A21" s="522" t="s">
        <v>59</v>
      </c>
      <c r="B21" s="524">
        <v>17143</v>
      </c>
      <c r="C21" s="523">
        <v>331</v>
      </c>
      <c r="D21" s="523">
        <v>8</v>
      </c>
      <c r="E21" s="523">
        <v>543</v>
      </c>
      <c r="F21" s="523"/>
      <c r="G21" s="523"/>
      <c r="H21" s="523"/>
      <c r="I21" s="524">
        <v>18025</v>
      </c>
    </row>
    <row r="22" spans="1:9" ht="14.25" customHeight="1">
      <c r="A22" s="522" t="s">
        <v>316</v>
      </c>
      <c r="B22" s="523">
        <v>14</v>
      </c>
      <c r="C22" s="523"/>
      <c r="D22" s="523"/>
      <c r="E22" s="523"/>
      <c r="F22" s="523"/>
      <c r="G22" s="523"/>
      <c r="H22" s="523"/>
      <c r="I22" s="523">
        <v>14</v>
      </c>
    </row>
    <row r="23" spans="1:9" ht="14.25" customHeight="1">
      <c r="A23" s="522" t="s">
        <v>317</v>
      </c>
      <c r="B23" s="523">
        <v>45</v>
      </c>
      <c r="C23" s="523">
        <v>4</v>
      </c>
      <c r="D23" s="523"/>
      <c r="E23" s="523"/>
      <c r="F23" s="523"/>
      <c r="G23" s="523"/>
      <c r="H23" s="523">
        <v>47</v>
      </c>
      <c r="I23" s="523">
        <v>96</v>
      </c>
    </row>
    <row r="24" spans="1:9" ht="14.25" customHeight="1">
      <c r="A24" s="522" t="s">
        <v>217</v>
      </c>
      <c r="B24" s="524">
        <v>2378</v>
      </c>
      <c r="C24" s="523">
        <v>39</v>
      </c>
      <c r="D24" s="523"/>
      <c r="E24" s="523"/>
      <c r="F24" s="523">
        <v>13</v>
      </c>
      <c r="G24" s="523"/>
      <c r="H24" s="523"/>
      <c r="I24" s="524">
        <v>2430</v>
      </c>
    </row>
    <row r="25" spans="1:9" ht="14.25" customHeight="1">
      <c r="A25" s="522" t="s">
        <v>60</v>
      </c>
      <c r="B25" s="524">
        <v>1629</v>
      </c>
      <c r="C25" s="523"/>
      <c r="D25" s="523"/>
      <c r="E25" s="523">
        <v>629</v>
      </c>
      <c r="F25" s="523"/>
      <c r="G25" s="523"/>
      <c r="H25" s="523"/>
      <c r="I25" s="524">
        <v>2258</v>
      </c>
    </row>
    <row r="26" spans="1:9" ht="14.25" customHeight="1">
      <c r="A26" s="522" t="s">
        <v>319</v>
      </c>
      <c r="B26" s="523">
        <v>4</v>
      </c>
      <c r="C26" s="523">
        <v>157</v>
      </c>
      <c r="D26" s="523"/>
      <c r="E26" s="523">
        <v>6</v>
      </c>
      <c r="F26" s="523"/>
      <c r="G26" s="523"/>
      <c r="H26" s="523">
        <v>10</v>
      </c>
      <c r="I26" s="523">
        <v>177</v>
      </c>
    </row>
    <row r="27" spans="1:9" ht="14.25" customHeight="1">
      <c r="A27" s="522" t="s">
        <v>63</v>
      </c>
      <c r="B27" s="523"/>
      <c r="C27" s="523"/>
      <c r="D27" s="523"/>
      <c r="E27" s="523"/>
      <c r="F27" s="523"/>
      <c r="G27" s="523"/>
      <c r="H27" s="523"/>
      <c r="I27" s="523"/>
    </row>
    <row r="28" spans="1:9" ht="14.25" customHeight="1">
      <c r="A28" s="522" t="s">
        <v>65</v>
      </c>
      <c r="B28" s="524">
        <v>7328</v>
      </c>
      <c r="C28" s="523">
        <v>156</v>
      </c>
      <c r="D28" s="523">
        <v>14</v>
      </c>
      <c r="E28" s="523"/>
      <c r="F28" s="523">
        <v>2</v>
      </c>
      <c r="G28" s="523"/>
      <c r="H28" s="524">
        <v>3382</v>
      </c>
      <c r="I28" s="524">
        <v>10882</v>
      </c>
    </row>
    <row r="29" spans="1:9" ht="14.25" customHeight="1">
      <c r="A29" s="522" t="s">
        <v>70</v>
      </c>
      <c r="B29" s="524">
        <v>2620</v>
      </c>
      <c r="C29" s="523">
        <v>113</v>
      </c>
      <c r="D29" s="523">
        <v>9</v>
      </c>
      <c r="E29" s="523">
        <v>19</v>
      </c>
      <c r="F29" s="523">
        <v>13</v>
      </c>
      <c r="G29" s="523"/>
      <c r="H29" s="524">
        <v>4489</v>
      </c>
      <c r="I29" s="524">
        <v>7263</v>
      </c>
    </row>
    <row r="30" spans="1:9" ht="14.25" customHeight="1">
      <c r="A30" s="522" t="s">
        <v>74</v>
      </c>
      <c r="B30" s="523"/>
      <c r="C30" s="523"/>
      <c r="D30" s="523"/>
      <c r="E30" s="523"/>
      <c r="F30" s="523"/>
      <c r="G30" s="523"/>
      <c r="H30" s="523"/>
      <c r="I30" s="523"/>
    </row>
    <row r="31" spans="1:9" ht="14.25" customHeight="1">
      <c r="A31" s="522" t="s">
        <v>75</v>
      </c>
      <c r="B31" s="524">
        <v>20003</v>
      </c>
      <c r="C31" s="523">
        <v>471</v>
      </c>
      <c r="D31" s="523">
        <v>155</v>
      </c>
      <c r="E31" s="524">
        <v>1957</v>
      </c>
      <c r="F31" s="523">
        <v>854</v>
      </c>
      <c r="G31" s="523">
        <v>3</v>
      </c>
      <c r="H31" s="524">
        <v>3433</v>
      </c>
      <c r="I31" s="524">
        <v>26876</v>
      </c>
    </row>
    <row r="32" spans="1:9" ht="14.25" customHeight="1">
      <c r="A32" s="522" t="s">
        <v>78</v>
      </c>
      <c r="B32" s="524">
        <v>6316</v>
      </c>
      <c r="C32" s="523">
        <v>3</v>
      </c>
      <c r="D32" s="523">
        <v>52</v>
      </c>
      <c r="E32" s="523"/>
      <c r="F32" s="523"/>
      <c r="G32" s="523"/>
      <c r="H32" s="523"/>
      <c r="I32" s="524">
        <v>6371</v>
      </c>
    </row>
    <row r="33" spans="1:9" ht="14.25" customHeight="1">
      <c r="A33" s="522" t="s">
        <v>80</v>
      </c>
      <c r="B33" s="523"/>
      <c r="C33" s="523"/>
      <c r="D33" s="523"/>
      <c r="E33" s="523"/>
      <c r="F33" s="523"/>
      <c r="G33" s="523"/>
      <c r="H33" s="523"/>
      <c r="I33" s="523"/>
    </row>
    <row r="34" spans="1:9" ht="14.25" customHeight="1">
      <c r="A34" s="522" t="s">
        <v>81</v>
      </c>
      <c r="B34" s="523">
        <v>784</v>
      </c>
      <c r="C34" s="523">
        <v>3</v>
      </c>
      <c r="D34" s="523">
        <v>3</v>
      </c>
      <c r="E34" s="523">
        <v>6</v>
      </c>
      <c r="F34" s="523">
        <v>5</v>
      </c>
      <c r="G34" s="523"/>
      <c r="H34" s="523"/>
      <c r="I34" s="523">
        <v>801</v>
      </c>
    </row>
    <row r="35" spans="1:9" ht="14.25" customHeight="1">
      <c r="A35" s="522" t="s">
        <v>221</v>
      </c>
      <c r="B35" s="523"/>
      <c r="C35" s="523"/>
      <c r="D35" s="523"/>
      <c r="E35" s="523"/>
      <c r="F35" s="523"/>
      <c r="G35" s="523"/>
      <c r="H35" s="523"/>
      <c r="I35" s="523"/>
    </row>
    <row r="36" spans="1:9" ht="14.25" customHeight="1">
      <c r="A36" s="522" t="s">
        <v>85</v>
      </c>
      <c r="B36" s="523"/>
      <c r="C36" s="523"/>
      <c r="D36" s="523"/>
      <c r="E36" s="523"/>
      <c r="F36" s="523"/>
      <c r="G36" s="523"/>
      <c r="H36" s="523"/>
      <c r="I36" s="523"/>
    </row>
    <row r="37" spans="1:9" ht="14.25" customHeight="1">
      <c r="A37" s="522" t="s">
        <v>88</v>
      </c>
      <c r="B37" s="524">
        <v>95541</v>
      </c>
      <c r="C37" s="523">
        <v>256</v>
      </c>
      <c r="D37" s="523"/>
      <c r="E37" s="523">
        <v>573</v>
      </c>
      <c r="F37" s="524">
        <v>4528</v>
      </c>
      <c r="G37" s="523"/>
      <c r="H37" s="524">
        <v>26440</v>
      </c>
      <c r="I37" s="524">
        <v>127338</v>
      </c>
    </row>
    <row r="38" spans="1:9" ht="14.25" customHeight="1">
      <c r="A38" s="522" t="s">
        <v>222</v>
      </c>
      <c r="B38" s="524">
        <v>1504</v>
      </c>
      <c r="C38" s="523">
        <v>147</v>
      </c>
      <c r="D38" s="523">
        <v>4</v>
      </c>
      <c r="E38" s="523"/>
      <c r="F38" s="523"/>
      <c r="G38" s="523"/>
      <c r="H38" s="523">
        <v>633</v>
      </c>
      <c r="I38" s="524">
        <v>2288</v>
      </c>
    </row>
    <row r="39" spans="1:9" ht="14.25" customHeight="1">
      <c r="A39" s="522" t="s">
        <v>91</v>
      </c>
      <c r="B39" s="523"/>
      <c r="C39" s="523"/>
      <c r="D39" s="523"/>
      <c r="E39" s="523"/>
      <c r="F39" s="523"/>
      <c r="G39" s="523"/>
      <c r="H39" s="523"/>
      <c r="I39" s="523"/>
    </row>
    <row r="40" spans="1:9" ht="14.25" customHeight="1">
      <c r="A40" s="522" t="s">
        <v>92</v>
      </c>
      <c r="B40" s="524">
        <v>3292</v>
      </c>
      <c r="C40" s="523">
        <v>4</v>
      </c>
      <c r="D40" s="523">
        <v>7</v>
      </c>
      <c r="E40" s="523"/>
      <c r="F40" s="523"/>
      <c r="G40" s="523"/>
      <c r="H40" s="523">
        <v>974</v>
      </c>
      <c r="I40" s="524">
        <v>4277</v>
      </c>
    </row>
    <row r="41" spans="1:9" ht="14.25" customHeight="1">
      <c r="A41" s="522" t="s">
        <v>187</v>
      </c>
      <c r="B41" s="524">
        <v>66690</v>
      </c>
      <c r="C41" s="523">
        <v>133</v>
      </c>
      <c r="D41" s="523"/>
      <c r="E41" s="524">
        <v>7072</v>
      </c>
      <c r="F41" s="523">
        <v>13</v>
      </c>
      <c r="G41" s="524">
        <v>2200</v>
      </c>
      <c r="H41" s="523">
        <v>133</v>
      </c>
      <c r="I41" s="524">
        <v>76241</v>
      </c>
    </row>
    <row r="42" spans="1:9" ht="14.25" customHeight="1">
      <c r="A42" s="522" t="s">
        <v>97</v>
      </c>
      <c r="B42" s="523"/>
      <c r="C42" s="523"/>
      <c r="D42" s="523"/>
      <c r="E42" s="523"/>
      <c r="F42" s="523"/>
      <c r="G42" s="523"/>
      <c r="H42" s="523"/>
      <c r="I42" s="523"/>
    </row>
    <row r="43" spans="1:9" ht="14.25" customHeight="1">
      <c r="A43" s="522" t="s">
        <v>99</v>
      </c>
      <c r="B43" s="523"/>
      <c r="C43" s="523"/>
      <c r="D43" s="523"/>
      <c r="E43" s="523"/>
      <c r="F43" s="523">
        <v>1</v>
      </c>
      <c r="G43" s="523"/>
      <c r="H43" s="523">
        <v>65</v>
      </c>
      <c r="I43" s="523">
        <v>66</v>
      </c>
    </row>
    <row r="44" spans="1:9" ht="14.25" customHeight="1">
      <c r="A44" s="522" t="s">
        <v>100</v>
      </c>
      <c r="B44" s="524">
        <v>4322</v>
      </c>
      <c r="C44" s="523">
        <v>49</v>
      </c>
      <c r="D44" s="523">
        <v>23</v>
      </c>
      <c r="E44" s="523">
        <v>68</v>
      </c>
      <c r="F44" s="523"/>
      <c r="G44" s="523"/>
      <c r="H44" s="523">
        <v>7</v>
      </c>
      <c r="I44" s="524">
        <v>4469</v>
      </c>
    </row>
    <row r="45" spans="1:9" ht="14.25" customHeight="1">
      <c r="A45" s="522" t="s">
        <v>223</v>
      </c>
      <c r="B45" s="524">
        <v>5845</v>
      </c>
      <c r="C45" s="523">
        <v>124</v>
      </c>
      <c r="D45" s="523">
        <v>1</v>
      </c>
      <c r="E45" s="523"/>
      <c r="F45" s="523"/>
      <c r="G45" s="523"/>
      <c r="H45" s="523"/>
      <c r="I45" s="524">
        <v>5970</v>
      </c>
    </row>
    <row r="46" spans="1:9" ht="14.25" customHeight="1">
      <c r="A46" s="522" t="s">
        <v>103</v>
      </c>
      <c r="B46" s="523">
        <v>951</v>
      </c>
      <c r="C46" s="523"/>
      <c r="D46" s="523"/>
      <c r="E46" s="523"/>
      <c r="F46" s="523">
        <v>26</v>
      </c>
      <c r="G46" s="523"/>
      <c r="H46" s="523"/>
      <c r="I46" s="523">
        <v>977</v>
      </c>
    </row>
    <row r="47" spans="1:9" ht="14.25" customHeight="1">
      <c r="A47" s="522" t="s">
        <v>105</v>
      </c>
      <c r="B47" s="524">
        <v>8788</v>
      </c>
      <c r="C47" s="523">
        <v>98</v>
      </c>
      <c r="D47" s="523">
        <v>20</v>
      </c>
      <c r="E47" s="523">
        <v>27</v>
      </c>
      <c r="F47" s="523"/>
      <c r="G47" s="523"/>
      <c r="H47" s="524">
        <v>363004</v>
      </c>
      <c r="I47" s="524">
        <v>371937</v>
      </c>
    </row>
    <row r="48" spans="1:9" ht="14.25" customHeight="1">
      <c r="A48" s="522" t="s">
        <v>106</v>
      </c>
      <c r="B48" s="524">
        <v>5001</v>
      </c>
      <c r="C48" s="523">
        <v>1</v>
      </c>
      <c r="D48" s="523"/>
      <c r="E48" s="523">
        <v>2</v>
      </c>
      <c r="F48" s="523"/>
      <c r="G48" s="523"/>
      <c r="H48" s="523">
        <v>386</v>
      </c>
      <c r="I48" s="524">
        <v>5390</v>
      </c>
    </row>
    <row r="49" spans="1:9" ht="14.25" customHeight="1">
      <c r="A49" s="522" t="s">
        <v>107</v>
      </c>
      <c r="B49" s="523">
        <v>173</v>
      </c>
      <c r="C49" s="523"/>
      <c r="D49" s="523"/>
      <c r="E49" s="523"/>
      <c r="F49" s="523"/>
      <c r="G49" s="523"/>
      <c r="H49" s="523"/>
      <c r="I49" s="523">
        <v>173</v>
      </c>
    </row>
    <row r="50" spans="1:9" ht="14.25" customHeight="1">
      <c r="A50" s="522" t="s">
        <v>109</v>
      </c>
      <c r="B50" s="524">
        <v>1694</v>
      </c>
      <c r="C50" s="523"/>
      <c r="D50" s="523"/>
      <c r="E50" s="523"/>
      <c r="F50" s="523"/>
      <c r="G50" s="523"/>
      <c r="H50" s="523"/>
      <c r="I50" s="524">
        <v>1694</v>
      </c>
    </row>
    <row r="94" spans="11:19">
      <c r="K94" s="522"/>
      <c r="L94" s="522"/>
      <c r="M94" s="522"/>
      <c r="N94" s="522"/>
      <c r="O94" s="522"/>
      <c r="P94" s="522"/>
      <c r="Q94" s="522"/>
      <c r="R94" s="522"/>
      <c r="S94" s="522"/>
    </row>
    <row r="95" spans="11:19">
      <c r="K95" s="522"/>
      <c r="L95" s="522"/>
      <c r="M95" s="522"/>
      <c r="N95" s="522"/>
      <c r="O95" s="522"/>
      <c r="P95" s="522"/>
      <c r="Q95" s="522"/>
      <c r="R95" s="522"/>
      <c r="S95" s="522"/>
    </row>
    <row r="96" spans="11:19">
      <c r="K96" s="522"/>
      <c r="L96" s="522"/>
      <c r="M96" s="522"/>
      <c r="N96" s="522"/>
      <c r="O96" s="522"/>
      <c r="P96" s="522"/>
      <c r="Q96" s="522"/>
      <c r="R96" s="522"/>
      <c r="S96" s="522"/>
    </row>
    <row r="97" spans="11:19">
      <c r="K97" s="522"/>
      <c r="L97" s="522"/>
      <c r="M97" s="522"/>
      <c r="N97" s="522"/>
      <c r="O97" s="522"/>
      <c r="P97" s="522"/>
      <c r="Q97" s="522"/>
      <c r="R97" s="522"/>
      <c r="S97" s="522"/>
    </row>
    <row r="98" spans="11:19">
      <c r="K98" s="522"/>
      <c r="L98" s="522"/>
      <c r="M98" s="522"/>
      <c r="N98" s="522"/>
      <c r="O98" s="522"/>
      <c r="P98" s="522"/>
      <c r="Q98" s="522"/>
      <c r="R98" s="522"/>
      <c r="S98" s="522"/>
    </row>
    <row r="99" spans="11:19">
      <c r="K99" s="522"/>
      <c r="L99" s="522"/>
      <c r="M99" s="522"/>
      <c r="N99" s="522"/>
      <c r="O99" s="522"/>
      <c r="P99" s="522"/>
      <c r="Q99" s="522"/>
      <c r="R99" s="522"/>
      <c r="S99" s="522"/>
    </row>
    <row r="100" spans="11:19">
      <c r="K100" s="522"/>
      <c r="L100" s="522"/>
      <c r="M100" s="522"/>
      <c r="N100" s="522"/>
      <c r="O100" s="522"/>
      <c r="P100" s="522"/>
      <c r="Q100" s="522"/>
      <c r="R100" s="522"/>
      <c r="S100" s="522"/>
    </row>
    <row r="101" spans="11:19">
      <c r="K101" s="522"/>
      <c r="L101" s="522"/>
      <c r="M101" s="522"/>
      <c r="N101" s="522"/>
      <c r="O101" s="522"/>
      <c r="P101" s="522"/>
      <c r="Q101" s="522"/>
      <c r="R101" s="522"/>
      <c r="S101" s="522"/>
    </row>
    <row r="102" spans="11:19">
      <c r="K102" s="522"/>
      <c r="L102" s="522"/>
      <c r="M102" s="522"/>
      <c r="N102" s="522"/>
      <c r="O102" s="522"/>
      <c r="P102" s="522"/>
      <c r="Q102" s="522"/>
      <c r="R102" s="522"/>
      <c r="S102" s="522"/>
    </row>
    <row r="103" spans="11:19">
      <c r="K103" s="522"/>
      <c r="L103" s="522"/>
      <c r="M103" s="522"/>
      <c r="N103" s="522"/>
      <c r="O103" s="522"/>
      <c r="P103" s="522"/>
      <c r="Q103" s="522"/>
      <c r="R103" s="522"/>
      <c r="S103" s="522"/>
    </row>
    <row r="104" spans="11:19">
      <c r="K104" s="522"/>
      <c r="L104" s="522"/>
      <c r="M104" s="522"/>
      <c r="N104" s="522"/>
      <c r="O104" s="522"/>
      <c r="P104" s="522"/>
      <c r="Q104" s="522"/>
      <c r="R104" s="522"/>
      <c r="S104" s="522"/>
    </row>
    <row r="105" spans="11:19">
      <c r="K105" s="522"/>
      <c r="L105" s="522"/>
      <c r="M105" s="522"/>
      <c r="N105" s="522"/>
      <c r="O105" s="522"/>
      <c r="P105" s="522"/>
      <c r="Q105" s="522"/>
      <c r="R105" s="522"/>
      <c r="S105" s="522"/>
    </row>
    <row r="106" spans="11:19">
      <c r="K106" s="522"/>
      <c r="L106" s="522"/>
      <c r="M106" s="522"/>
      <c r="N106" s="522"/>
      <c r="O106" s="522"/>
      <c r="P106" s="522"/>
      <c r="Q106" s="522"/>
      <c r="R106" s="522"/>
      <c r="S106" s="522"/>
    </row>
    <row r="107" spans="11:19">
      <c r="K107" s="522"/>
      <c r="L107" s="522"/>
      <c r="M107" s="522"/>
      <c r="N107" s="522"/>
      <c r="O107" s="522"/>
      <c r="P107" s="522"/>
      <c r="Q107" s="522"/>
      <c r="R107" s="522"/>
      <c r="S107" s="522"/>
    </row>
    <row r="108" spans="11:19">
      <c r="K108" s="522"/>
      <c r="L108" s="522"/>
      <c r="M108" s="522"/>
      <c r="N108" s="522"/>
      <c r="O108" s="522"/>
      <c r="P108" s="522"/>
      <c r="Q108" s="522"/>
      <c r="R108" s="522"/>
      <c r="S108" s="522"/>
    </row>
    <row r="109" spans="11:19">
      <c r="K109" s="522"/>
      <c r="L109" s="522"/>
      <c r="M109" s="522"/>
      <c r="N109" s="522"/>
      <c r="O109" s="522"/>
      <c r="P109" s="522"/>
      <c r="Q109" s="522"/>
      <c r="R109" s="522"/>
      <c r="S109" s="522"/>
    </row>
    <row r="110" spans="11:19">
      <c r="K110" s="522"/>
      <c r="L110" s="522"/>
      <c r="M110" s="522"/>
      <c r="N110" s="522"/>
      <c r="O110" s="522"/>
      <c r="P110" s="522"/>
      <c r="Q110" s="522"/>
      <c r="R110" s="522"/>
      <c r="S110" s="522"/>
    </row>
    <row r="111" spans="11:19">
      <c r="K111" s="522"/>
      <c r="L111" s="522"/>
      <c r="M111" s="522"/>
      <c r="N111" s="522"/>
      <c r="O111" s="522"/>
      <c r="P111" s="522"/>
      <c r="Q111" s="522"/>
      <c r="R111" s="522"/>
      <c r="S111" s="522"/>
    </row>
    <row r="112" spans="11:19">
      <c r="K112" s="522"/>
      <c r="L112" s="522"/>
      <c r="M112" s="522"/>
      <c r="N112" s="522"/>
      <c r="O112" s="522"/>
      <c r="P112" s="522"/>
      <c r="Q112" s="522"/>
      <c r="R112" s="522"/>
      <c r="S112" s="522"/>
    </row>
    <row r="113" spans="11:19">
      <c r="K113" s="522"/>
      <c r="L113" s="522"/>
      <c r="M113" s="522"/>
      <c r="N113" s="522"/>
      <c r="O113" s="522"/>
      <c r="P113" s="522"/>
      <c r="Q113" s="522"/>
      <c r="R113" s="522"/>
      <c r="S113" s="522"/>
    </row>
    <row r="114" spans="11:19">
      <c r="K114" s="522"/>
      <c r="L114" s="522"/>
      <c r="M114" s="522"/>
      <c r="N114" s="522"/>
      <c r="O114" s="522"/>
      <c r="P114" s="522"/>
      <c r="Q114" s="522"/>
      <c r="R114" s="522"/>
      <c r="S114" s="522"/>
    </row>
    <row r="115" spans="11:19">
      <c r="K115" s="522"/>
      <c r="L115" s="522"/>
      <c r="M115" s="522"/>
      <c r="N115" s="522"/>
      <c r="O115" s="522"/>
      <c r="P115" s="522"/>
      <c r="Q115" s="522"/>
      <c r="R115" s="522"/>
      <c r="S115" s="522"/>
    </row>
    <row r="116" spans="11:19">
      <c r="K116" s="522"/>
      <c r="L116" s="522"/>
      <c r="M116" s="522"/>
      <c r="N116" s="522"/>
      <c r="O116" s="522"/>
      <c r="P116" s="522"/>
      <c r="Q116" s="522"/>
      <c r="R116" s="522"/>
      <c r="S116" s="522"/>
    </row>
    <row r="117" spans="11:19">
      <c r="K117" s="522"/>
      <c r="L117" s="522"/>
      <c r="M117" s="522"/>
      <c r="N117" s="522"/>
      <c r="O117" s="522"/>
      <c r="P117" s="522"/>
      <c r="Q117" s="522"/>
      <c r="R117" s="522"/>
      <c r="S117" s="522"/>
    </row>
    <row r="118" spans="11:19">
      <c r="K118" s="522"/>
      <c r="L118" s="522"/>
      <c r="M118" s="522"/>
      <c r="N118" s="522"/>
      <c r="O118" s="522"/>
      <c r="P118" s="522"/>
      <c r="Q118" s="522"/>
      <c r="R118" s="522"/>
      <c r="S118" s="522"/>
    </row>
    <row r="119" spans="11:19">
      <c r="K119" s="522"/>
      <c r="L119" s="522"/>
      <c r="M119" s="522"/>
      <c r="N119" s="522"/>
      <c r="O119" s="522"/>
      <c r="P119" s="522"/>
      <c r="Q119" s="522"/>
      <c r="R119" s="522"/>
      <c r="S119" s="522"/>
    </row>
    <row r="120" spans="11:19">
      <c r="K120" s="522"/>
      <c r="L120" s="522"/>
      <c r="M120" s="522"/>
      <c r="N120" s="522"/>
      <c r="O120" s="522"/>
      <c r="P120" s="522"/>
      <c r="Q120" s="522"/>
      <c r="R120" s="522"/>
      <c r="S120" s="522"/>
    </row>
    <row r="121" spans="11:19">
      <c r="K121" s="522"/>
      <c r="L121" s="522"/>
      <c r="M121" s="522"/>
      <c r="N121" s="522"/>
      <c r="O121" s="522"/>
      <c r="P121" s="522"/>
      <c r="Q121" s="522"/>
      <c r="R121" s="522"/>
      <c r="S121" s="522"/>
    </row>
    <row r="122" spans="11:19">
      <c r="K122" s="522"/>
      <c r="L122" s="522"/>
      <c r="M122" s="522"/>
      <c r="N122" s="522"/>
      <c r="O122" s="522"/>
      <c r="P122" s="522"/>
      <c r="Q122" s="522"/>
      <c r="R122" s="522"/>
      <c r="S122" s="522"/>
    </row>
    <row r="123" spans="11:19">
      <c r="K123" s="522"/>
      <c r="L123" s="522"/>
      <c r="M123" s="522"/>
      <c r="N123" s="522"/>
      <c r="O123" s="522"/>
      <c r="P123" s="522"/>
      <c r="Q123" s="522"/>
      <c r="R123" s="522"/>
      <c r="S123" s="522"/>
    </row>
    <row r="124" spans="11:19">
      <c r="K124" s="522"/>
      <c r="L124" s="522"/>
      <c r="M124" s="522"/>
      <c r="N124" s="522"/>
      <c r="O124" s="522"/>
      <c r="P124" s="522"/>
      <c r="Q124" s="522"/>
      <c r="R124" s="522"/>
      <c r="S124" s="522"/>
    </row>
    <row r="125" spans="11:19">
      <c r="K125" s="522"/>
      <c r="L125" s="522"/>
      <c r="M125" s="522"/>
      <c r="N125" s="522"/>
      <c r="O125" s="522"/>
      <c r="P125" s="522"/>
      <c r="Q125" s="522"/>
      <c r="R125" s="522"/>
      <c r="S125" s="522"/>
    </row>
    <row r="126" spans="11:19">
      <c r="K126" s="522"/>
      <c r="L126" s="522"/>
      <c r="M126" s="522"/>
      <c r="N126" s="522"/>
      <c r="O126" s="522"/>
      <c r="P126" s="522"/>
      <c r="Q126" s="522"/>
      <c r="R126" s="522"/>
      <c r="S126" s="522"/>
    </row>
    <row r="127" spans="11:19">
      <c r="K127" s="522"/>
      <c r="L127" s="522"/>
      <c r="M127" s="522"/>
      <c r="N127" s="522"/>
      <c r="O127" s="522"/>
      <c r="P127" s="522"/>
      <c r="Q127" s="522"/>
      <c r="R127" s="522"/>
      <c r="S127" s="522"/>
    </row>
  </sheetData>
  <sortState xmlns:xlrd2="http://schemas.microsoft.com/office/spreadsheetml/2017/richdata2" ref="K4:S93">
    <sortCondition ref="K4:K93"/>
  </sortState>
  <pageMargins left="0.47244094488188981"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K50"/>
  <sheetViews>
    <sheetView zoomScaleNormal="100" workbookViewId="0">
      <pane ySplit="3" topLeftCell="A4" activePane="bottomLeft" state="frozen"/>
      <selection activeCell="J2" sqref="J2"/>
      <selection pane="bottomLeft" activeCell="M15" sqref="M15"/>
    </sheetView>
  </sheetViews>
  <sheetFormatPr defaultRowHeight="12.75"/>
  <cols>
    <col min="1" max="1" width="19.42578125" customWidth="1"/>
    <col min="2" max="2" width="10.85546875" bestFit="1" customWidth="1"/>
    <col min="3" max="5" width="7.85546875" bestFit="1" customWidth="1"/>
    <col min="6" max="6" width="10.7109375" bestFit="1" customWidth="1"/>
    <col min="7" max="7" width="8.5703125" bestFit="1" customWidth="1"/>
    <col min="8" max="8" width="9.7109375" bestFit="1" customWidth="1"/>
    <col min="9" max="9" width="10.5703125" customWidth="1"/>
    <col min="11" max="11" width="8.85546875" bestFit="1" customWidth="1"/>
  </cols>
  <sheetData>
    <row r="1" spans="1:9" ht="15">
      <c r="A1" s="10" t="s">
        <v>584</v>
      </c>
    </row>
    <row r="3" spans="1:9" ht="42" customHeight="1">
      <c r="A3" s="394" t="s">
        <v>585</v>
      </c>
      <c r="B3" s="396" t="s">
        <v>586</v>
      </c>
      <c r="C3" s="396" t="s">
        <v>587</v>
      </c>
      <c r="D3" s="396" t="s">
        <v>588</v>
      </c>
      <c r="E3" s="396" t="s">
        <v>589</v>
      </c>
      <c r="F3" s="396" t="s">
        <v>590</v>
      </c>
      <c r="G3" s="396" t="s">
        <v>591</v>
      </c>
      <c r="H3" s="396" t="s">
        <v>592</v>
      </c>
      <c r="I3" s="396" t="s">
        <v>593</v>
      </c>
    </row>
    <row r="4" spans="1:9" ht="14.25" customHeight="1">
      <c r="A4" s="522" t="s">
        <v>110</v>
      </c>
      <c r="B4" s="524">
        <v>25132</v>
      </c>
      <c r="C4" s="523">
        <v>52</v>
      </c>
      <c r="D4" s="523">
        <v>11</v>
      </c>
      <c r="E4" s="523">
        <v>250</v>
      </c>
      <c r="F4" s="523">
        <v>5</v>
      </c>
      <c r="G4" s="524">
        <v>3610</v>
      </c>
      <c r="H4" s="523"/>
      <c r="I4" s="524">
        <v>29060</v>
      </c>
    </row>
    <row r="5" spans="1:9" ht="14.25" customHeight="1">
      <c r="A5" s="522" t="s">
        <v>225</v>
      </c>
      <c r="B5" s="524">
        <v>2793</v>
      </c>
      <c r="C5" s="523">
        <v>6</v>
      </c>
      <c r="D5" s="523"/>
      <c r="E5" s="523"/>
      <c r="F5" s="523"/>
      <c r="G5" s="523"/>
      <c r="H5" s="523"/>
      <c r="I5" s="524">
        <v>2799</v>
      </c>
    </row>
    <row r="6" spans="1:9" ht="14.25" customHeight="1">
      <c r="A6" s="522" t="s">
        <v>113</v>
      </c>
      <c r="B6" s="524">
        <v>3876</v>
      </c>
      <c r="C6" s="523">
        <v>31</v>
      </c>
      <c r="D6" s="523">
        <v>10</v>
      </c>
      <c r="E6" s="523">
        <v>29</v>
      </c>
      <c r="F6" s="523">
        <v>10</v>
      </c>
      <c r="G6" s="523">
        <v>24</v>
      </c>
      <c r="H6" s="523">
        <v>886</v>
      </c>
      <c r="I6" s="524">
        <v>4866</v>
      </c>
    </row>
    <row r="7" spans="1:9" ht="14.25" customHeight="1">
      <c r="A7" s="522" t="s">
        <v>226</v>
      </c>
      <c r="B7" s="524">
        <v>5744</v>
      </c>
      <c r="C7" s="523"/>
      <c r="D7" s="523"/>
      <c r="E7" s="523"/>
      <c r="F7" s="523"/>
      <c r="G7" s="523"/>
      <c r="H7" s="523"/>
      <c r="I7" s="524">
        <v>5744</v>
      </c>
    </row>
    <row r="8" spans="1:9" ht="14.25" customHeight="1">
      <c r="A8" s="522" t="s">
        <v>115</v>
      </c>
      <c r="B8" s="523"/>
      <c r="C8" s="523"/>
      <c r="D8" s="523"/>
      <c r="E8" s="523"/>
      <c r="F8" s="523"/>
      <c r="G8" s="523"/>
      <c r="H8" s="523"/>
      <c r="I8" s="523"/>
    </row>
    <row r="9" spans="1:9" ht="14.25" customHeight="1">
      <c r="A9" s="522" t="s">
        <v>117</v>
      </c>
      <c r="B9" s="524">
        <v>13331</v>
      </c>
      <c r="C9" s="523">
        <v>236</v>
      </c>
      <c r="D9" s="523">
        <v>21</v>
      </c>
      <c r="E9" s="523">
        <v>35</v>
      </c>
      <c r="F9" s="523">
        <v>124</v>
      </c>
      <c r="G9" s="523"/>
      <c r="H9" s="523"/>
      <c r="I9" s="524">
        <v>13747</v>
      </c>
    </row>
    <row r="10" spans="1:9" ht="14.25" customHeight="1">
      <c r="A10" s="522" t="s">
        <v>314</v>
      </c>
      <c r="B10" s="523"/>
      <c r="C10" s="523"/>
      <c r="D10" s="523"/>
      <c r="E10" s="523"/>
      <c r="F10" s="523"/>
      <c r="G10" s="523"/>
      <c r="H10" s="523"/>
      <c r="I10" s="523"/>
    </row>
    <row r="11" spans="1:9" ht="14.25" customHeight="1">
      <c r="A11" s="522" t="s">
        <v>315</v>
      </c>
      <c r="B11" s="523"/>
      <c r="C11" s="523"/>
      <c r="D11" s="523"/>
      <c r="E11" s="523"/>
      <c r="F11" s="523"/>
      <c r="G11" s="523"/>
      <c r="H11" s="523"/>
      <c r="I11" s="523"/>
    </row>
    <row r="12" spans="1:9" ht="14.25" customHeight="1">
      <c r="A12" s="522" t="s">
        <v>125</v>
      </c>
      <c r="B12" s="524">
        <v>51696</v>
      </c>
      <c r="C12" s="523">
        <v>265</v>
      </c>
      <c r="D12" s="523">
        <v>382</v>
      </c>
      <c r="E12" s="523">
        <v>52</v>
      </c>
      <c r="F12" s="523"/>
      <c r="G12" s="523">
        <v>93</v>
      </c>
      <c r="H12" s="524">
        <v>12453</v>
      </c>
      <c r="I12" s="524">
        <v>64941</v>
      </c>
    </row>
    <row r="13" spans="1:9" ht="14.25" customHeight="1">
      <c r="A13" s="522" t="s">
        <v>126</v>
      </c>
      <c r="B13" s="524">
        <v>11226</v>
      </c>
      <c r="C13" s="523">
        <v>315</v>
      </c>
      <c r="D13" s="523">
        <v>13</v>
      </c>
      <c r="E13" s="523"/>
      <c r="F13" s="523"/>
      <c r="G13" s="524">
        <v>2684</v>
      </c>
      <c r="H13" s="524">
        <v>7326</v>
      </c>
      <c r="I13" s="524">
        <v>21564</v>
      </c>
    </row>
    <row r="14" spans="1:9" ht="14.25" customHeight="1">
      <c r="A14" s="522" t="s">
        <v>227</v>
      </c>
      <c r="B14" s="524">
        <v>1070</v>
      </c>
      <c r="C14" s="523"/>
      <c r="D14" s="523"/>
      <c r="E14" s="523"/>
      <c r="F14" s="523"/>
      <c r="G14" s="523"/>
      <c r="H14" s="523"/>
      <c r="I14" s="524">
        <v>1070</v>
      </c>
    </row>
    <row r="15" spans="1:9" ht="14.25" customHeight="1">
      <c r="A15" s="522" t="s">
        <v>127</v>
      </c>
      <c r="B15" s="524">
        <v>24098</v>
      </c>
      <c r="C15" s="523">
        <v>200</v>
      </c>
      <c r="D15" s="523">
        <v>3</v>
      </c>
      <c r="E15" s="523"/>
      <c r="F15" s="523"/>
      <c r="G15" s="523">
        <v>8</v>
      </c>
      <c r="H15" s="524">
        <v>5516</v>
      </c>
      <c r="I15" s="524">
        <v>29825</v>
      </c>
    </row>
    <row r="16" spans="1:9" ht="14.25" customHeight="1">
      <c r="A16" s="522" t="s">
        <v>128</v>
      </c>
      <c r="B16" s="523"/>
      <c r="C16" s="523"/>
      <c r="D16" s="523"/>
      <c r="E16" s="523"/>
      <c r="F16" s="523"/>
      <c r="G16" s="523"/>
      <c r="H16" s="523"/>
      <c r="I16" s="523"/>
    </row>
    <row r="17" spans="1:9" ht="14.25" customHeight="1">
      <c r="A17" s="522" t="s">
        <v>130</v>
      </c>
      <c r="B17" s="523">
        <v>160</v>
      </c>
      <c r="C17" s="523"/>
      <c r="D17" s="523"/>
      <c r="E17" s="523"/>
      <c r="F17" s="523"/>
      <c r="G17" s="523"/>
      <c r="H17" s="523"/>
      <c r="I17" s="523">
        <v>160</v>
      </c>
    </row>
    <row r="18" spans="1:9" ht="14.25" customHeight="1">
      <c r="A18" s="522" t="s">
        <v>131</v>
      </c>
      <c r="B18" s="523">
        <v>513</v>
      </c>
      <c r="C18" s="523"/>
      <c r="D18" s="523"/>
      <c r="E18" s="523"/>
      <c r="F18" s="523"/>
      <c r="G18" s="523"/>
      <c r="H18" s="523"/>
      <c r="I18" s="523">
        <v>513</v>
      </c>
    </row>
    <row r="19" spans="1:9" ht="14.25" customHeight="1">
      <c r="A19" s="522" t="s">
        <v>132</v>
      </c>
      <c r="B19" s="524">
        <v>16985</v>
      </c>
      <c r="C19" s="523"/>
      <c r="D19" s="523"/>
      <c r="E19" s="523"/>
      <c r="F19" s="523"/>
      <c r="G19" s="523"/>
      <c r="H19" s="523"/>
      <c r="I19" s="524">
        <v>16985</v>
      </c>
    </row>
    <row r="20" spans="1:9" ht="14.25" customHeight="1">
      <c r="A20" s="522" t="s">
        <v>133</v>
      </c>
      <c r="B20" s="524">
        <v>2430</v>
      </c>
      <c r="C20" s="523"/>
      <c r="D20" s="523"/>
      <c r="E20" s="523"/>
      <c r="F20" s="523">
        <v>4</v>
      </c>
      <c r="G20" s="523"/>
      <c r="H20" s="523">
        <v>893</v>
      </c>
      <c r="I20" s="524">
        <v>3327</v>
      </c>
    </row>
    <row r="21" spans="1:9" ht="14.25" customHeight="1">
      <c r="A21" s="522" t="s">
        <v>135</v>
      </c>
      <c r="B21" s="524">
        <v>1200</v>
      </c>
      <c r="C21" s="523"/>
      <c r="D21" s="523"/>
      <c r="E21" s="523"/>
      <c r="F21" s="523"/>
      <c r="G21" s="523"/>
      <c r="H21" s="523"/>
      <c r="I21" s="524">
        <v>1200</v>
      </c>
    </row>
    <row r="22" spans="1:9" ht="14.25" customHeight="1">
      <c r="A22" s="522" t="s">
        <v>139</v>
      </c>
      <c r="B22" s="524">
        <v>5200</v>
      </c>
      <c r="C22" s="523">
        <v>30</v>
      </c>
      <c r="D22" s="523"/>
      <c r="E22" s="523">
        <v>125</v>
      </c>
      <c r="F22" s="523"/>
      <c r="G22" s="523"/>
      <c r="H22" s="523"/>
      <c r="I22" s="524">
        <v>5355</v>
      </c>
    </row>
    <row r="23" spans="1:9" ht="14.25" customHeight="1">
      <c r="A23" s="522" t="s">
        <v>229</v>
      </c>
      <c r="B23" s="524">
        <v>2100</v>
      </c>
      <c r="C23" s="523">
        <v>7</v>
      </c>
      <c r="D23" s="523"/>
      <c r="E23" s="523"/>
      <c r="F23" s="523">
        <v>4</v>
      </c>
      <c r="G23" s="523"/>
      <c r="H23" s="523"/>
      <c r="I23" s="524">
        <v>2111</v>
      </c>
    </row>
    <row r="24" spans="1:9" ht="14.25" customHeight="1">
      <c r="A24" s="522" t="s">
        <v>230</v>
      </c>
      <c r="B24" s="523">
        <v>690</v>
      </c>
      <c r="C24" s="523"/>
      <c r="D24" s="523"/>
      <c r="E24" s="523"/>
      <c r="F24" s="523">
        <v>16</v>
      </c>
      <c r="G24" s="523"/>
      <c r="H24" s="523"/>
      <c r="I24" s="523">
        <v>706</v>
      </c>
    </row>
    <row r="25" spans="1:9" ht="14.25" customHeight="1">
      <c r="A25" s="522" t="s">
        <v>318</v>
      </c>
      <c r="B25" s="524">
        <v>3514</v>
      </c>
      <c r="C25" s="523">
        <v>39</v>
      </c>
      <c r="D25" s="523"/>
      <c r="E25" s="523">
        <v>5</v>
      </c>
      <c r="F25" s="523"/>
      <c r="G25" s="523"/>
      <c r="H25" s="523"/>
      <c r="I25" s="524">
        <v>3558</v>
      </c>
    </row>
    <row r="26" spans="1:9" ht="14.25" customHeight="1">
      <c r="A26" s="522" t="s">
        <v>141</v>
      </c>
      <c r="B26" s="524">
        <v>2716</v>
      </c>
      <c r="C26" s="523">
        <v>671</v>
      </c>
      <c r="D26" s="523">
        <v>7</v>
      </c>
      <c r="E26" s="523">
        <v>6</v>
      </c>
      <c r="F26" s="523">
        <v>21</v>
      </c>
      <c r="G26" s="523"/>
      <c r="H26" s="523">
        <v>543</v>
      </c>
      <c r="I26" s="524">
        <v>3964</v>
      </c>
    </row>
    <row r="27" spans="1:9" ht="14.25" customHeight="1">
      <c r="A27" s="522" t="s">
        <v>142</v>
      </c>
      <c r="B27" s="524">
        <v>4064</v>
      </c>
      <c r="C27" s="523"/>
      <c r="D27" s="523"/>
      <c r="E27" s="523"/>
      <c r="F27" s="523"/>
      <c r="G27" s="523"/>
      <c r="H27" s="523"/>
      <c r="I27" s="524">
        <v>4064</v>
      </c>
    </row>
    <row r="28" spans="1:9" ht="14.25" customHeight="1">
      <c r="A28" s="522" t="s">
        <v>143</v>
      </c>
      <c r="B28" s="524">
        <v>1085</v>
      </c>
      <c r="C28" s="523"/>
      <c r="D28" s="523"/>
      <c r="E28" s="523"/>
      <c r="F28" s="523"/>
      <c r="G28" s="523"/>
      <c r="H28" s="523"/>
      <c r="I28" s="524">
        <v>1085</v>
      </c>
    </row>
    <row r="29" spans="1:9" ht="14.25" customHeight="1">
      <c r="A29" s="522" t="s">
        <v>144</v>
      </c>
      <c r="B29" s="523">
        <v>719</v>
      </c>
      <c r="C29" s="523">
        <v>20</v>
      </c>
      <c r="D29" s="523"/>
      <c r="E29" s="523">
        <v>10</v>
      </c>
      <c r="F29" s="523"/>
      <c r="G29" s="523"/>
      <c r="H29" s="523"/>
      <c r="I29" s="523">
        <v>749</v>
      </c>
    </row>
    <row r="30" spans="1:9" ht="14.25" customHeight="1">
      <c r="A30" s="522" t="s">
        <v>146</v>
      </c>
      <c r="B30" s="523">
        <v>832</v>
      </c>
      <c r="C30" s="523">
        <v>10</v>
      </c>
      <c r="D30" s="523">
        <v>9</v>
      </c>
      <c r="E30" s="523"/>
      <c r="F30" s="523"/>
      <c r="G30" s="523"/>
      <c r="H30" s="523"/>
      <c r="I30" s="523">
        <v>851</v>
      </c>
    </row>
    <row r="31" spans="1:9" ht="14.25" customHeight="1">
      <c r="A31" s="522" t="s">
        <v>148</v>
      </c>
      <c r="B31" s="523"/>
      <c r="C31" s="523"/>
      <c r="D31" s="523"/>
      <c r="E31" s="523"/>
      <c r="F31" s="523"/>
      <c r="G31" s="523"/>
      <c r="H31" s="523"/>
      <c r="I31" s="523"/>
    </row>
    <row r="32" spans="1:9" ht="14.25" customHeight="1">
      <c r="A32" s="522" t="s">
        <v>149</v>
      </c>
      <c r="B32" s="524">
        <v>16710</v>
      </c>
      <c r="C32" s="523">
        <v>27</v>
      </c>
      <c r="D32" s="523"/>
      <c r="E32" s="523"/>
      <c r="F32" s="523"/>
      <c r="G32" s="523"/>
      <c r="H32" s="524">
        <v>120302</v>
      </c>
      <c r="I32" s="524">
        <v>137039</v>
      </c>
    </row>
    <row r="33" spans="1:9" ht="14.25" customHeight="1">
      <c r="A33" s="522" t="s">
        <v>320</v>
      </c>
      <c r="B33" s="523"/>
      <c r="C33" s="523"/>
      <c r="D33" s="523"/>
      <c r="E33" s="523"/>
      <c r="F33" s="523"/>
      <c r="G33" s="523"/>
      <c r="H33" s="523"/>
      <c r="I33" s="523"/>
    </row>
    <row r="34" spans="1:9" ht="14.25" customHeight="1">
      <c r="A34" s="522" t="s">
        <v>154</v>
      </c>
      <c r="B34" s="523"/>
      <c r="C34" s="523"/>
      <c r="D34" s="523"/>
      <c r="E34" s="523"/>
      <c r="F34" s="523">
        <v>1</v>
      </c>
      <c r="G34" s="523"/>
      <c r="H34" s="523"/>
      <c r="I34" s="523">
        <v>1</v>
      </c>
    </row>
    <row r="35" spans="1:9" ht="14.25" customHeight="1">
      <c r="A35" s="522" t="s">
        <v>321</v>
      </c>
      <c r="B35" s="523"/>
      <c r="C35" s="523"/>
      <c r="D35" s="523"/>
      <c r="E35" s="523"/>
      <c r="F35" s="523"/>
      <c r="G35" s="523"/>
      <c r="H35" s="523"/>
      <c r="I35" s="523"/>
    </row>
    <row r="36" spans="1:9" ht="14.25" customHeight="1">
      <c r="A36" s="522" t="s">
        <v>234</v>
      </c>
      <c r="B36" s="523"/>
      <c r="C36" s="523"/>
      <c r="D36" s="523"/>
      <c r="E36" s="523"/>
      <c r="F36" s="523"/>
      <c r="G36" s="523"/>
      <c r="H36" s="523"/>
      <c r="I36" s="523"/>
    </row>
    <row r="37" spans="1:9" ht="14.25" customHeight="1">
      <c r="A37" s="522" t="s">
        <v>157</v>
      </c>
      <c r="B37" s="523"/>
      <c r="C37" s="523"/>
      <c r="D37" s="523"/>
      <c r="E37" s="523"/>
      <c r="F37" s="523"/>
      <c r="G37" s="523"/>
      <c r="H37" s="523"/>
      <c r="I37" s="523"/>
    </row>
    <row r="38" spans="1:9" ht="14.25" customHeight="1">
      <c r="A38" s="522" t="s">
        <v>164</v>
      </c>
      <c r="B38" s="524">
        <v>5744</v>
      </c>
      <c r="C38" s="523">
        <v>5</v>
      </c>
      <c r="D38" s="523">
        <v>17</v>
      </c>
      <c r="E38" s="523">
        <v>26</v>
      </c>
      <c r="F38" s="523"/>
      <c r="G38" s="523">
        <v>1</v>
      </c>
      <c r="H38" s="523">
        <v>62</v>
      </c>
      <c r="I38" s="524">
        <v>5855</v>
      </c>
    </row>
    <row r="39" spans="1:9" ht="14.25" customHeight="1">
      <c r="A39" s="522" t="s">
        <v>166</v>
      </c>
      <c r="B39" s="524">
        <v>52359</v>
      </c>
      <c r="C39" s="523"/>
      <c r="D39" s="523"/>
      <c r="E39" s="523"/>
      <c r="F39" s="523"/>
      <c r="G39" s="524">
        <v>2064</v>
      </c>
      <c r="H39" s="523"/>
      <c r="I39" s="524">
        <v>54423</v>
      </c>
    </row>
    <row r="40" spans="1:9" ht="14.25" customHeight="1">
      <c r="A40" s="522" t="s">
        <v>235</v>
      </c>
      <c r="B40" s="524">
        <v>3855</v>
      </c>
      <c r="C40" s="523"/>
      <c r="D40" s="523"/>
      <c r="E40" s="523"/>
      <c r="F40" s="523"/>
      <c r="G40" s="523"/>
      <c r="H40" s="523"/>
      <c r="I40" s="524">
        <v>3855</v>
      </c>
    </row>
    <row r="41" spans="1:9" ht="14.25" customHeight="1">
      <c r="A41" s="522" t="s">
        <v>167</v>
      </c>
      <c r="B41" s="524">
        <v>9183</v>
      </c>
      <c r="C41" s="523">
        <v>110</v>
      </c>
      <c r="D41" s="523">
        <v>15</v>
      </c>
      <c r="E41" s="523">
        <v>216</v>
      </c>
      <c r="F41" s="523"/>
      <c r="G41" s="523">
        <v>65</v>
      </c>
      <c r="H41" s="523"/>
      <c r="I41" s="524">
        <v>9589</v>
      </c>
    </row>
    <row r="42" spans="1:9" ht="14.25" customHeight="1">
      <c r="A42" s="522" t="s">
        <v>168</v>
      </c>
      <c r="B42" s="523"/>
      <c r="C42" s="523">
        <v>13</v>
      </c>
      <c r="D42" s="523"/>
      <c r="E42" s="523"/>
      <c r="F42" s="523"/>
      <c r="G42" s="523"/>
      <c r="H42" s="523"/>
      <c r="I42" s="523">
        <v>13</v>
      </c>
    </row>
    <row r="43" spans="1:9" ht="14.25" customHeight="1">
      <c r="A43" s="522" t="s">
        <v>188</v>
      </c>
      <c r="B43" s="523">
        <v>283</v>
      </c>
      <c r="C43" s="523"/>
      <c r="D43" s="523"/>
      <c r="E43" s="523"/>
      <c r="F43" s="523"/>
      <c r="G43" s="523"/>
      <c r="H43" s="523"/>
      <c r="I43" s="523">
        <v>283</v>
      </c>
    </row>
    <row r="44" spans="1:9" ht="14.25" customHeight="1">
      <c r="A44" s="522" t="s">
        <v>170</v>
      </c>
      <c r="B44" s="524">
        <v>25761</v>
      </c>
      <c r="C44" s="523">
        <v>144</v>
      </c>
      <c r="D44" s="523">
        <v>88</v>
      </c>
      <c r="E44" s="523">
        <v>61</v>
      </c>
      <c r="F44" s="523"/>
      <c r="G44" s="523">
        <v>94</v>
      </c>
      <c r="H44" s="524">
        <v>1294</v>
      </c>
      <c r="I44" s="524">
        <v>27442</v>
      </c>
    </row>
    <row r="45" spans="1:9" ht="14.25" customHeight="1">
      <c r="A45" s="522" t="s">
        <v>171</v>
      </c>
      <c r="B45" s="524">
        <v>9897</v>
      </c>
      <c r="C45" s="523">
        <v>9</v>
      </c>
      <c r="D45" s="523"/>
      <c r="E45" s="523"/>
      <c r="F45" s="523"/>
      <c r="G45" s="523">
        <v>258</v>
      </c>
      <c r="H45" s="524">
        <v>72257</v>
      </c>
      <c r="I45" s="524">
        <v>82421</v>
      </c>
    </row>
    <row r="46" spans="1:9" ht="14.25" customHeight="1">
      <c r="A46" s="522" t="s">
        <v>172</v>
      </c>
      <c r="B46" s="523"/>
      <c r="C46" s="523"/>
      <c r="D46" s="523"/>
      <c r="E46" s="523">
        <v>5</v>
      </c>
      <c r="F46" s="523">
        <v>177</v>
      </c>
      <c r="G46" s="523"/>
      <c r="H46" s="523"/>
      <c r="I46" s="523">
        <v>182</v>
      </c>
    </row>
    <row r="47" spans="1:9">
      <c r="B47" s="37"/>
      <c r="C47" s="37"/>
      <c r="D47" s="37"/>
      <c r="E47" s="37"/>
      <c r="F47" s="37"/>
      <c r="G47" s="37"/>
      <c r="H47" s="37"/>
      <c r="I47" s="37"/>
    </row>
    <row r="48" spans="1:9">
      <c r="A48" s="8" t="s">
        <v>11</v>
      </c>
      <c r="B48" s="501">
        <f>MEDIAN(B4:B46,'Digitised Collections A-L'!B4:B50)</f>
        <v>3970</v>
      </c>
      <c r="C48" s="501">
        <f>MEDIAN(C4:C46,'Digitised Collections A-L'!C4:C50)</f>
        <v>63</v>
      </c>
      <c r="D48" s="501">
        <f>MEDIAN(D4:D46,'Digitised Collections A-L'!D4:D50)</f>
        <v>14</v>
      </c>
      <c r="E48" s="501">
        <f>MEDIAN(E4:E46,'Digitised Collections A-L'!E4:E50)</f>
        <v>27</v>
      </c>
      <c r="F48" s="501">
        <f>MEDIAN(F4:F46,'Digitised Collections A-L'!F4:F50)</f>
        <v>13</v>
      </c>
      <c r="G48" s="501">
        <f>MEDIAN(G4:G46,'Digitised Collections A-L'!G4:G50)</f>
        <v>98</v>
      </c>
      <c r="H48" s="501">
        <f>MEDIAN(H4:H46,'Digitised Collections A-L'!H4:H50)</f>
        <v>933.5</v>
      </c>
      <c r="I48" s="501">
        <f>MEDIAN(I4:I46,'Digitised Collections A-L'!I4:I50)</f>
        <v>4064</v>
      </c>
    </row>
    <row r="49" spans="1:11">
      <c r="A49" s="8" t="s">
        <v>10</v>
      </c>
      <c r="B49" s="501">
        <f>AVERAGE(B4:B46,'Digitised Collections A-L'!B4:B50)</f>
        <v>9796.5</v>
      </c>
      <c r="C49" s="501">
        <f>AVERAGE(C4:C46,'Digitised Collections A-L'!C4:C50)</f>
        <v>113.46666666666667</v>
      </c>
      <c r="D49" s="501">
        <f>AVERAGE(D4:D46,'Digitised Collections A-L'!D4:D50)</f>
        <v>39.25925925925926</v>
      </c>
      <c r="E49" s="501">
        <f>AVERAGE(E4:E46,'Digitised Collections A-L'!E4:E50)</f>
        <v>435.22222222222223</v>
      </c>
      <c r="F49" s="501">
        <f>AVERAGE(F4:F46,'Digitised Collections A-L'!F4:F50)</f>
        <v>1464.4583333333333</v>
      </c>
      <c r="G49" s="501">
        <f>AVERAGE(G4:G46,'Digitised Collections A-L'!G4:G50)</f>
        <v>1949.7333333333333</v>
      </c>
      <c r="H49" s="501">
        <f>AVERAGE(H4:H46,'Digitised Collections A-L'!H4:H50)</f>
        <v>22419.107142857141</v>
      </c>
      <c r="I49" s="501">
        <f>AVERAGE(I4:I46,'Digitised Collections A-L'!I4:I50)</f>
        <v>19107.239436619719</v>
      </c>
    </row>
    <row r="50" spans="1:11">
      <c r="A50" s="8" t="s">
        <v>237</v>
      </c>
      <c r="B50" s="501">
        <f>SUM(B4:B46,'Digitised Collections A-L'!B4:B50)</f>
        <v>646569</v>
      </c>
      <c r="C50" s="501">
        <f>SUM(C4:C46,'Digitised Collections A-L'!C4:C50)</f>
        <v>5106</v>
      </c>
      <c r="D50" s="501">
        <f>SUM(D4:D46,'Digitised Collections A-L'!D4:D50)</f>
        <v>1060</v>
      </c>
      <c r="E50" s="501">
        <f>SUM(E4:E46,'Digitised Collections A-L'!E4:E50)</f>
        <v>11751</v>
      </c>
      <c r="F50" s="501">
        <f>SUM(F4:F46,'Digitised Collections A-L'!F4:F50)</f>
        <v>35147</v>
      </c>
      <c r="G50" s="501">
        <f>SUM(G4:G46,'Digitised Collections A-L'!G4:G50)</f>
        <v>29246</v>
      </c>
      <c r="H50" s="501">
        <f>SUM(H4:H46,'Digitised Collections A-L'!H4:H50)</f>
        <v>627735</v>
      </c>
      <c r="I50" s="501">
        <f>SUM(I4:I46,'Digitised Collections A-L'!I4:I50)</f>
        <v>1356614</v>
      </c>
      <c r="K50" s="70"/>
    </row>
  </sheetData>
  <pageMargins left="0.51181102362204722" right="0.39370078740157483" top="0.51181102362204722" bottom="0.43307086614173229" header="0.35433070866141736" footer="0.27559055118110237"/>
  <pageSetup paperSize="9" orientation="portrait" r:id="rId1"/>
  <headerFooter alignWithMargins="0">
    <oddFooter>&amp;C&amp;9&amp;P&amp;L&amp;9Public Library Statistics 2019–20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P192"/>
  <sheetViews>
    <sheetView topLeftCell="A24" zoomScaleNormal="100" workbookViewId="0">
      <selection activeCell="H19" sqref="H19"/>
    </sheetView>
  </sheetViews>
  <sheetFormatPr defaultColWidth="8.85546875" defaultRowHeight="12.75"/>
  <cols>
    <col min="1" max="1" width="10.140625" customWidth="1"/>
    <col min="2" max="2" width="16.85546875" customWidth="1"/>
    <col min="3" max="3" width="13" customWidth="1"/>
    <col min="4" max="4" width="9.140625" customWidth="1"/>
    <col min="5" max="5" width="15.7109375" customWidth="1"/>
    <col min="6" max="6" width="9.85546875" customWidth="1"/>
    <col min="7" max="8" width="12.5703125" customWidth="1"/>
    <col min="9" max="9" width="6.28515625" customWidth="1"/>
    <col min="10" max="10" width="12.5703125" customWidth="1"/>
    <col min="11" max="11" width="9.28515625" bestFit="1" customWidth="1"/>
    <col min="12" max="12" width="10.5703125" bestFit="1" customWidth="1"/>
    <col min="13" max="13" width="8.5703125" bestFit="1" customWidth="1"/>
    <col min="14" max="14" width="12.42578125" bestFit="1" customWidth="1"/>
    <col min="15" max="15" width="8.5703125" bestFit="1" customWidth="1"/>
    <col min="16" max="16" width="8.140625" bestFit="1" customWidth="1"/>
  </cols>
  <sheetData>
    <row r="1" spans="1:16" ht="15">
      <c r="A1" s="10" t="s">
        <v>190</v>
      </c>
    </row>
    <row r="2" spans="1:16">
      <c r="A2" s="3"/>
      <c r="F2" s="6"/>
    </row>
    <row r="3" spans="1:16" ht="13.5" customHeight="1">
      <c r="A3" s="57" t="s">
        <v>191</v>
      </c>
    </row>
    <row r="4" spans="1:16" ht="14.25" customHeight="1"/>
    <row r="5" spans="1:16">
      <c r="A5" s="4" t="s">
        <v>192</v>
      </c>
    </row>
    <row r="6" spans="1:16" ht="12.75" customHeight="1"/>
    <row r="8" spans="1:16" ht="39" customHeight="1">
      <c r="B8" s="198" t="s">
        <v>2</v>
      </c>
      <c r="C8" s="198" t="s">
        <v>21</v>
      </c>
      <c r="D8" s="198" t="s">
        <v>4</v>
      </c>
      <c r="E8" s="198" t="s">
        <v>181</v>
      </c>
      <c r="F8" s="198" t="s">
        <v>4</v>
      </c>
      <c r="G8" s="198" t="s">
        <v>193</v>
      </c>
      <c r="H8" s="198"/>
      <c r="I8" s="198"/>
      <c r="J8" s="304"/>
      <c r="K8" s="302"/>
      <c r="L8" s="303"/>
      <c r="M8" s="212"/>
      <c r="N8" s="302"/>
      <c r="O8" s="303"/>
      <c r="P8" s="303"/>
    </row>
    <row r="9" spans="1:16">
      <c r="B9" s="260"/>
      <c r="C9" s="263" t="s">
        <v>8</v>
      </c>
      <c r="D9" s="263" t="s">
        <v>8</v>
      </c>
      <c r="E9" s="263" t="s">
        <v>8</v>
      </c>
      <c r="F9" s="263" t="s">
        <v>8</v>
      </c>
      <c r="G9" s="263" t="s">
        <v>8</v>
      </c>
      <c r="H9" s="263"/>
      <c r="I9" s="407"/>
      <c r="J9" s="408"/>
      <c r="K9" s="157"/>
      <c r="L9" s="409"/>
      <c r="M9" s="409"/>
      <c r="N9" s="134"/>
      <c r="O9" s="307"/>
      <c r="P9" s="223"/>
    </row>
    <row r="10" spans="1:16">
      <c r="A10" s="7" t="s">
        <v>194</v>
      </c>
      <c r="I10" s="3"/>
      <c r="J10" s="379"/>
      <c r="K10" s="503"/>
      <c r="L10" s="127"/>
      <c r="M10" s="14"/>
      <c r="N10" s="41"/>
      <c r="O10" s="386"/>
      <c r="P10" s="329"/>
    </row>
    <row r="11" spans="1:16">
      <c r="A11" s="3"/>
      <c r="I11" s="3"/>
      <c r="J11" s="3"/>
      <c r="K11" s="503"/>
      <c r="L11" s="127"/>
      <c r="M11" s="14"/>
      <c r="N11" s="41"/>
      <c r="O11" s="386"/>
      <c r="P11" s="329"/>
    </row>
    <row r="12" spans="1:16">
      <c r="A12" s="8" t="s">
        <v>195</v>
      </c>
      <c r="I12" s="3"/>
      <c r="J12" s="3"/>
      <c r="K12" s="503"/>
      <c r="L12" s="127"/>
      <c r="M12" s="14"/>
      <c r="N12" s="41"/>
      <c r="O12" s="386"/>
      <c r="P12" s="329"/>
    </row>
    <row r="13" spans="1:16">
      <c r="A13" s="3" t="s">
        <v>150</v>
      </c>
      <c r="B13" s="503">
        <v>246343</v>
      </c>
      <c r="C13" s="135">
        <v>21541043.699999999</v>
      </c>
      <c r="D13" s="114">
        <v>87.443295323999465</v>
      </c>
      <c r="E13" s="146">
        <v>13621097</v>
      </c>
      <c r="F13" s="104">
        <v>55.293217180922532</v>
      </c>
      <c r="G13" s="329">
        <v>684386</v>
      </c>
      <c r="H13" s="329"/>
      <c r="I13" s="3"/>
      <c r="J13" s="3"/>
      <c r="K13" s="503"/>
      <c r="L13" s="127"/>
      <c r="M13" s="74"/>
      <c r="N13" s="41"/>
      <c r="O13" s="386"/>
      <c r="P13" s="329"/>
    </row>
    <row r="14" spans="1:16">
      <c r="A14" s="3"/>
      <c r="I14" s="3"/>
      <c r="J14" s="379"/>
      <c r="K14" s="503"/>
      <c r="L14" s="127"/>
      <c r="M14" s="559"/>
      <c r="N14" s="41"/>
      <c r="O14" s="386"/>
      <c r="P14" s="329"/>
    </row>
    <row r="15" spans="1:16">
      <c r="A15" s="8" t="s">
        <v>196</v>
      </c>
      <c r="B15" s="3"/>
      <c r="C15" s="19"/>
      <c r="D15" s="3"/>
      <c r="E15" s="3"/>
      <c r="F15" s="3"/>
      <c r="G15" s="12"/>
      <c r="H15" s="12"/>
      <c r="I15" s="3"/>
      <c r="J15" s="3"/>
      <c r="K15" s="503"/>
      <c r="L15" s="127"/>
      <c r="M15" s="14"/>
      <c r="N15" s="41"/>
      <c r="O15" s="386"/>
      <c r="P15" s="329"/>
    </row>
    <row r="16" spans="1:16">
      <c r="A16" s="8" t="s">
        <v>174</v>
      </c>
      <c r="B16" s="562">
        <v>151272.26086956522</v>
      </c>
      <c r="C16" s="562">
        <v>8316819.5286956523</v>
      </c>
      <c r="D16" s="563">
        <v>64.400253428841992</v>
      </c>
      <c r="E16" s="564">
        <v>7086426.1578260865</v>
      </c>
      <c r="F16" s="565">
        <v>55.073569010595726</v>
      </c>
      <c r="G16" s="564">
        <v>442525.60869565216</v>
      </c>
      <c r="H16" s="256"/>
      <c r="I16" s="3"/>
      <c r="J16" s="3"/>
      <c r="K16" s="60"/>
      <c r="L16" s="127"/>
      <c r="M16" s="14"/>
      <c r="N16" s="41"/>
      <c r="O16" s="104"/>
      <c r="P16" s="329"/>
    </row>
    <row r="17" spans="1:16">
      <c r="A17" s="8" t="s">
        <v>175</v>
      </c>
      <c r="B17" s="562">
        <v>131271</v>
      </c>
      <c r="C17" s="562">
        <v>6740540.46</v>
      </c>
      <c r="D17" s="563">
        <v>57.84611908665574</v>
      </c>
      <c r="E17" s="564">
        <v>6855560</v>
      </c>
      <c r="F17" s="565">
        <v>49.975431284190719</v>
      </c>
      <c r="G17" s="564">
        <v>390953</v>
      </c>
      <c r="H17" s="256"/>
      <c r="I17" s="3"/>
      <c r="J17" s="3"/>
      <c r="K17" s="60"/>
      <c r="L17" s="127"/>
      <c r="M17" s="559"/>
      <c r="N17" s="41"/>
      <c r="O17" s="104"/>
      <c r="P17" s="329"/>
    </row>
    <row r="18" spans="1:16">
      <c r="A18" s="8" t="s">
        <v>176</v>
      </c>
      <c r="B18" s="562">
        <v>377917</v>
      </c>
      <c r="C18" s="562">
        <v>23903990.030000001</v>
      </c>
      <c r="D18" s="563">
        <v>119.03725408468661</v>
      </c>
      <c r="E18" s="564">
        <v>18769861</v>
      </c>
      <c r="F18" s="565">
        <v>114.4892990048327</v>
      </c>
      <c r="G18" s="564">
        <v>1024208</v>
      </c>
      <c r="H18" s="256"/>
      <c r="I18" s="3"/>
      <c r="J18" s="3"/>
      <c r="K18" s="60"/>
      <c r="L18" s="127"/>
      <c r="M18" s="14"/>
      <c r="N18" s="41"/>
      <c r="O18" s="104"/>
      <c r="P18" s="329"/>
    </row>
    <row r="19" spans="1:16">
      <c r="A19" s="8" t="s">
        <v>177</v>
      </c>
      <c r="B19" s="562">
        <v>14980</v>
      </c>
      <c r="C19" s="562">
        <v>800357.57</v>
      </c>
      <c r="D19" s="563">
        <v>29.891091224218922</v>
      </c>
      <c r="E19" s="564">
        <v>499550</v>
      </c>
      <c r="F19" s="565">
        <v>24.665984663333258</v>
      </c>
      <c r="G19" s="564">
        <v>93790</v>
      </c>
      <c r="H19" s="256"/>
      <c r="I19" s="3"/>
      <c r="J19" s="3"/>
      <c r="K19" s="60"/>
      <c r="L19" s="127"/>
      <c r="M19" s="14"/>
      <c r="N19" s="41"/>
      <c r="O19" s="104"/>
      <c r="P19" s="329"/>
    </row>
    <row r="20" spans="1:16">
      <c r="A20" s="8"/>
      <c r="B20" s="3"/>
      <c r="C20" s="19"/>
      <c r="D20" s="3"/>
      <c r="E20" s="3"/>
      <c r="F20" s="3"/>
      <c r="G20" s="12"/>
      <c r="H20" s="12"/>
      <c r="I20" s="3"/>
      <c r="J20" s="3"/>
      <c r="K20" s="60"/>
      <c r="L20" s="127"/>
      <c r="M20" s="74"/>
      <c r="N20" s="41"/>
      <c r="O20" s="104"/>
      <c r="P20" s="329"/>
    </row>
    <row r="21" spans="1:16">
      <c r="A21" s="8" t="s">
        <v>197</v>
      </c>
      <c r="B21" s="3"/>
      <c r="C21" s="19"/>
      <c r="D21" s="3"/>
      <c r="E21" s="3"/>
      <c r="F21" s="3"/>
      <c r="G21" s="12"/>
      <c r="H21" s="12"/>
      <c r="I21" s="3"/>
      <c r="J21" s="3"/>
      <c r="K21" s="60"/>
      <c r="L21" s="127"/>
      <c r="M21" s="74"/>
      <c r="N21" s="41"/>
      <c r="O21" s="104"/>
      <c r="P21" s="329"/>
    </row>
    <row r="22" spans="1:16">
      <c r="A22" s="8" t="s">
        <v>174</v>
      </c>
      <c r="B22" s="562">
        <v>60661.447368421053</v>
      </c>
      <c r="C22" s="562">
        <v>3154562.847894737</v>
      </c>
      <c r="D22" s="566">
        <v>51.650896458179609</v>
      </c>
      <c r="E22" s="146">
        <v>2969422.2684210525</v>
      </c>
      <c r="F22" s="430">
        <v>47.998668764539062</v>
      </c>
      <c r="G22" s="146">
        <v>214092.86842105264</v>
      </c>
      <c r="H22" s="256"/>
      <c r="I22" s="3"/>
      <c r="J22" s="3"/>
      <c r="K22" s="60"/>
      <c r="L22" s="127"/>
      <c r="M22" s="74"/>
      <c r="N22" s="41"/>
      <c r="O22" s="104"/>
      <c r="P22" s="329"/>
    </row>
    <row r="23" spans="1:16">
      <c r="A23" s="8" t="s">
        <v>175</v>
      </c>
      <c r="B23" s="562">
        <v>47881</v>
      </c>
      <c r="C23" s="562">
        <v>2249257.9649999999</v>
      </c>
      <c r="D23" s="566">
        <v>45.424193940978583</v>
      </c>
      <c r="E23" s="146">
        <v>2104224</v>
      </c>
      <c r="F23" s="430">
        <v>46.822746032844464</v>
      </c>
      <c r="G23" s="146">
        <v>179382</v>
      </c>
      <c r="H23" s="256"/>
      <c r="I23" s="3"/>
      <c r="J23" s="3"/>
      <c r="K23" s="60"/>
      <c r="L23" s="127"/>
      <c r="M23" s="559"/>
      <c r="N23" s="41"/>
      <c r="O23" s="104"/>
      <c r="P23" s="329"/>
    </row>
    <row r="24" spans="1:16">
      <c r="A24" s="8" t="s">
        <v>176</v>
      </c>
      <c r="B24" s="562">
        <v>218114</v>
      </c>
      <c r="C24" s="562">
        <v>13773514.790000001</v>
      </c>
      <c r="D24" s="566">
        <v>93.8788298106561</v>
      </c>
      <c r="E24" s="146">
        <v>12510378</v>
      </c>
      <c r="F24" s="430">
        <v>84.63656560981255</v>
      </c>
      <c r="G24" s="146">
        <v>613860</v>
      </c>
      <c r="H24" s="256"/>
      <c r="I24" s="3"/>
      <c r="J24" s="3"/>
      <c r="K24" s="503"/>
      <c r="L24" s="135"/>
      <c r="M24" s="114"/>
      <c r="N24" s="146"/>
      <c r="O24" s="104"/>
      <c r="P24" s="329"/>
    </row>
    <row r="25" spans="1:16">
      <c r="A25" s="8" t="s">
        <v>177</v>
      </c>
      <c r="B25" s="562">
        <v>9084</v>
      </c>
      <c r="C25" s="562">
        <v>754045.47</v>
      </c>
      <c r="D25" s="566">
        <v>34.507726724466757</v>
      </c>
      <c r="E25" s="146">
        <v>543534</v>
      </c>
      <c r="F25" s="430">
        <v>28.679740341040542</v>
      </c>
      <c r="G25" s="146">
        <v>80833</v>
      </c>
      <c r="H25" s="256"/>
      <c r="I25" s="3"/>
      <c r="J25" s="3"/>
      <c r="K25" s="503"/>
      <c r="L25" s="135"/>
      <c r="M25" s="114"/>
      <c r="N25" s="146"/>
      <c r="O25" s="104"/>
      <c r="P25" s="329"/>
    </row>
    <row r="26" spans="1:16">
      <c r="A26" s="8"/>
      <c r="B26" s="3"/>
      <c r="C26" s="19"/>
      <c r="D26" s="3"/>
      <c r="E26" s="3"/>
      <c r="F26" s="3"/>
      <c r="G26" s="12"/>
      <c r="H26" s="12"/>
      <c r="I26" s="3"/>
      <c r="J26" s="3"/>
      <c r="K26" s="503"/>
      <c r="L26" s="135"/>
      <c r="M26" s="135"/>
      <c r="N26" s="146"/>
      <c r="O26" s="104"/>
      <c r="P26" s="329"/>
    </row>
    <row r="27" spans="1:16">
      <c r="A27" s="8" t="s">
        <v>198</v>
      </c>
      <c r="B27" s="3"/>
      <c r="C27" s="19"/>
      <c r="D27" s="3"/>
      <c r="E27" s="3"/>
      <c r="F27" s="3"/>
      <c r="G27" s="12"/>
      <c r="H27" s="12"/>
      <c r="I27" s="3"/>
      <c r="J27" s="3"/>
      <c r="K27" s="503"/>
      <c r="L27" s="135"/>
      <c r="M27" s="114"/>
      <c r="N27" s="146"/>
      <c r="O27" s="104"/>
      <c r="P27" s="329"/>
    </row>
    <row r="28" spans="1:16">
      <c r="A28" s="8" t="s">
        <v>174</v>
      </c>
      <c r="B28" s="562">
        <v>158650.1</v>
      </c>
      <c r="C28" s="562">
        <v>6426299.7939999998</v>
      </c>
      <c r="D28" s="566">
        <v>41.091296038428808</v>
      </c>
      <c r="E28" s="146">
        <v>5995140.7990000006</v>
      </c>
      <c r="F28" s="104">
        <v>37.860349028116126</v>
      </c>
      <c r="G28" s="146">
        <v>461745</v>
      </c>
      <c r="H28" s="276"/>
      <c r="I28" s="3"/>
      <c r="J28" s="3"/>
      <c r="K28" s="503"/>
      <c r="L28" s="135"/>
      <c r="M28" s="114"/>
      <c r="N28" s="146"/>
      <c r="O28" s="104"/>
      <c r="P28" s="329"/>
    </row>
    <row r="29" spans="1:16">
      <c r="A29" s="8" t="s">
        <v>175</v>
      </c>
      <c r="B29" s="562">
        <v>161501</v>
      </c>
      <c r="C29" s="562">
        <v>6558444.6300000008</v>
      </c>
      <c r="D29" s="566">
        <v>42.552280742113446</v>
      </c>
      <c r="E29" s="146">
        <v>6556297</v>
      </c>
      <c r="F29" s="104">
        <v>38.952905586991626</v>
      </c>
      <c r="G29" s="146">
        <v>469882.5</v>
      </c>
      <c r="H29" s="276"/>
      <c r="I29" s="3"/>
      <c r="J29" s="3"/>
      <c r="K29" s="503"/>
      <c r="L29" s="135"/>
      <c r="M29" s="114"/>
      <c r="N29" s="146"/>
      <c r="O29" s="104"/>
      <c r="P29" s="329"/>
    </row>
    <row r="30" spans="1:16">
      <c r="A30" s="8" t="s">
        <v>176</v>
      </c>
      <c r="B30" s="562">
        <v>343968</v>
      </c>
      <c r="C30" s="562">
        <v>12905036.35</v>
      </c>
      <c r="D30" s="566">
        <v>52.87</v>
      </c>
      <c r="E30" s="146">
        <v>11265670</v>
      </c>
      <c r="F30" s="104">
        <v>45.569772259451923</v>
      </c>
      <c r="G30" s="146">
        <v>935639</v>
      </c>
      <c r="H30" s="276"/>
      <c r="I30" s="3"/>
      <c r="J30" s="379"/>
      <c r="K30" s="503"/>
      <c r="L30" s="135"/>
      <c r="M30" s="114"/>
      <c r="N30" s="146"/>
      <c r="O30" s="104"/>
      <c r="P30" s="329"/>
    </row>
    <row r="31" spans="1:16">
      <c r="A31" s="8" t="s">
        <v>177</v>
      </c>
      <c r="B31" s="562">
        <v>53149</v>
      </c>
      <c r="C31" s="562">
        <v>1661356.81</v>
      </c>
      <c r="D31" s="566">
        <v>31.258477299666975</v>
      </c>
      <c r="E31" s="146">
        <v>1455466</v>
      </c>
      <c r="F31" s="104">
        <v>27.384635646954788</v>
      </c>
      <c r="G31" s="146">
        <v>192432</v>
      </c>
      <c r="H31" s="276"/>
      <c r="I31" s="3"/>
      <c r="J31" s="3"/>
      <c r="K31" s="503"/>
      <c r="L31" s="127"/>
      <c r="M31" s="74"/>
      <c r="N31" s="41"/>
      <c r="O31" s="386"/>
      <c r="P31" s="329"/>
    </row>
    <row r="32" spans="1:16">
      <c r="A32" s="3"/>
      <c r="B32" s="3"/>
      <c r="C32" s="19"/>
      <c r="D32" s="3"/>
      <c r="E32" s="3"/>
      <c r="F32" s="3"/>
      <c r="G32" s="12"/>
      <c r="H32" s="12"/>
      <c r="I32" s="3"/>
      <c r="J32" s="3"/>
      <c r="K32" s="503"/>
      <c r="L32" s="127"/>
      <c r="M32" s="74"/>
      <c r="N32" s="41"/>
      <c r="O32" s="386"/>
      <c r="P32" s="329"/>
    </row>
    <row r="33" spans="1:16">
      <c r="A33" s="9" t="s">
        <v>199</v>
      </c>
      <c r="B33" s="3"/>
      <c r="C33" s="19"/>
      <c r="D33" s="3"/>
      <c r="E33" s="3"/>
      <c r="F33" s="3"/>
      <c r="G33" s="12"/>
      <c r="H33" s="12"/>
      <c r="I33" s="3"/>
      <c r="J33" s="3"/>
      <c r="K33" s="503"/>
      <c r="L33" s="127"/>
      <c r="M33" s="14"/>
      <c r="N33" s="41"/>
      <c r="O33" s="386"/>
      <c r="P33" s="329"/>
    </row>
    <row r="34" spans="1:16">
      <c r="A34" s="3"/>
      <c r="B34" s="3"/>
      <c r="C34" s="19"/>
      <c r="D34" s="3"/>
      <c r="E34" s="3"/>
      <c r="F34" s="3"/>
      <c r="G34" s="12"/>
      <c r="H34" s="12"/>
      <c r="I34" s="3"/>
      <c r="J34" s="3"/>
      <c r="K34" s="503"/>
      <c r="L34" s="127"/>
      <c r="M34" s="14"/>
      <c r="N34" s="41"/>
      <c r="O34" s="386"/>
      <c r="P34" s="329"/>
    </row>
    <row r="35" spans="1:16">
      <c r="A35" s="8" t="s">
        <v>200</v>
      </c>
      <c r="B35" s="3"/>
      <c r="C35" s="19"/>
      <c r="D35" s="3"/>
      <c r="E35" s="3"/>
      <c r="F35" s="3"/>
      <c r="G35" s="12"/>
      <c r="H35" s="12"/>
      <c r="I35" s="3"/>
      <c r="J35" s="3"/>
      <c r="K35" s="503"/>
      <c r="L35" s="127"/>
      <c r="M35" s="14"/>
      <c r="N35" s="41"/>
      <c r="O35" s="386"/>
      <c r="P35" s="329"/>
    </row>
    <row r="36" spans="1:16">
      <c r="A36" s="8" t="s">
        <v>174</v>
      </c>
      <c r="B36" s="562">
        <v>8612.0925925925931</v>
      </c>
      <c r="C36" s="562">
        <v>568478.39055555558</v>
      </c>
      <c r="D36" s="566">
        <v>71.626833719557979</v>
      </c>
      <c r="E36" s="146">
        <v>480689.73555555561</v>
      </c>
      <c r="F36" s="430">
        <v>62.955646754199449</v>
      </c>
      <c r="G36" s="146">
        <v>82979.185185185182</v>
      </c>
      <c r="H36" s="256"/>
      <c r="I36" s="3"/>
      <c r="J36" s="3"/>
      <c r="K36" s="503"/>
      <c r="L36" s="127"/>
      <c r="M36" s="14"/>
      <c r="N36" s="41"/>
      <c r="O36" s="386"/>
      <c r="P36" s="329"/>
    </row>
    <row r="37" spans="1:16">
      <c r="A37" s="8" t="s">
        <v>175</v>
      </c>
      <c r="B37" s="562">
        <v>7641</v>
      </c>
      <c r="C37" s="562">
        <v>511647.255</v>
      </c>
      <c r="D37" s="566">
        <v>64.424002921188389</v>
      </c>
      <c r="E37" s="146">
        <v>429821.5</v>
      </c>
      <c r="F37" s="430">
        <v>60.926537122515477</v>
      </c>
      <c r="G37" s="146">
        <v>80427.5</v>
      </c>
      <c r="H37" s="256"/>
      <c r="I37" s="3"/>
      <c r="J37" s="3"/>
      <c r="K37" s="503"/>
      <c r="L37" s="127"/>
      <c r="M37" s="74"/>
      <c r="N37" s="41"/>
      <c r="O37" s="386"/>
      <c r="P37" s="329"/>
    </row>
    <row r="38" spans="1:16">
      <c r="A38" s="8" t="s">
        <v>176</v>
      </c>
      <c r="B38" s="562">
        <v>19805</v>
      </c>
      <c r="C38" s="562">
        <v>3625826.22</v>
      </c>
      <c r="D38" s="566">
        <v>244.37731482105548</v>
      </c>
      <c r="E38" s="146">
        <v>1079915</v>
      </c>
      <c r="F38" s="430">
        <v>169.11234705228031</v>
      </c>
      <c r="G38" s="146">
        <v>114933</v>
      </c>
      <c r="H38" s="256"/>
      <c r="I38" s="3"/>
      <c r="J38" s="3"/>
      <c r="K38" s="60"/>
      <c r="L38" s="127"/>
      <c r="M38" s="74"/>
      <c r="N38" s="41"/>
      <c r="O38" s="104"/>
      <c r="P38" s="329"/>
    </row>
    <row r="39" spans="1:16">
      <c r="A39" s="8" t="s">
        <v>177</v>
      </c>
      <c r="B39" s="562">
        <v>1611</v>
      </c>
      <c r="C39" s="562">
        <v>107176.05</v>
      </c>
      <c r="D39" s="566">
        <v>26.024408362517246</v>
      </c>
      <c r="E39" s="146">
        <v>125000</v>
      </c>
      <c r="F39" s="430">
        <v>23.627026394334873</v>
      </c>
      <c r="G39" s="146">
        <v>66046</v>
      </c>
      <c r="H39" s="256"/>
      <c r="I39" s="3"/>
      <c r="J39" s="3"/>
      <c r="K39" s="60"/>
      <c r="L39" s="127"/>
      <c r="M39" s="74"/>
      <c r="N39" s="41"/>
      <c r="O39" s="104"/>
      <c r="P39" s="329"/>
    </row>
    <row r="40" spans="1:16">
      <c r="A40" s="3"/>
      <c r="B40" s="3"/>
      <c r="C40" s="19"/>
      <c r="D40" s="3"/>
      <c r="E40" s="3"/>
      <c r="F40" s="3"/>
      <c r="G40" s="12"/>
      <c r="H40" s="12"/>
      <c r="I40" s="3"/>
      <c r="J40" s="3"/>
      <c r="K40" s="60"/>
      <c r="L40" s="127"/>
      <c r="M40" s="14"/>
      <c r="N40" s="41"/>
      <c r="O40" s="104"/>
      <c r="P40" s="329"/>
    </row>
    <row r="41" spans="1:16">
      <c r="A41" s="8" t="s">
        <v>201</v>
      </c>
      <c r="B41" s="3"/>
      <c r="C41" s="19"/>
      <c r="D41" s="3"/>
      <c r="E41" s="3"/>
      <c r="F41" s="3"/>
      <c r="G41" s="12"/>
      <c r="H41" s="12"/>
      <c r="I41" s="3"/>
      <c r="J41" s="3"/>
      <c r="K41" s="503"/>
      <c r="L41" s="135"/>
      <c r="M41" s="114"/>
      <c r="N41" s="146"/>
      <c r="O41" s="104"/>
      <c r="P41" s="329"/>
    </row>
    <row r="42" spans="1:16" ht="12.75" customHeight="1">
      <c r="A42" s="3" t="s">
        <v>62</v>
      </c>
      <c r="B42" s="503">
        <v>4658</v>
      </c>
      <c r="C42" s="127">
        <v>445180.49</v>
      </c>
      <c r="D42" s="74">
        <v>95.573312580506652</v>
      </c>
      <c r="E42" s="41">
        <v>387000</v>
      </c>
      <c r="F42" s="386">
        <v>83.082868183769861</v>
      </c>
      <c r="G42" s="329">
        <v>72398</v>
      </c>
      <c r="H42" s="329"/>
      <c r="I42" s="3"/>
      <c r="J42" s="3"/>
      <c r="K42" s="503"/>
      <c r="L42" s="135"/>
      <c r="M42" s="114"/>
      <c r="N42" s="146"/>
      <c r="O42" s="104"/>
      <c r="P42" s="329"/>
    </row>
    <row r="43" spans="1:16" ht="12.75" customHeight="1">
      <c r="A43" s="3"/>
      <c r="I43" s="3"/>
      <c r="J43" s="3"/>
      <c r="K43" s="503"/>
      <c r="L43" s="135"/>
      <c r="M43" s="114"/>
      <c r="N43" s="146"/>
      <c r="O43" s="104"/>
      <c r="P43" s="329"/>
    </row>
    <row r="44" spans="1:16">
      <c r="A44" s="140"/>
      <c r="B44" s="3"/>
      <c r="C44" s="3"/>
      <c r="D44" s="3"/>
      <c r="E44" s="3"/>
      <c r="F44" s="3"/>
      <c r="G44" s="214"/>
      <c r="H44" s="214"/>
      <c r="I44" s="3"/>
      <c r="J44" s="3"/>
      <c r="K44" s="503"/>
      <c r="L44" s="127"/>
      <c r="M44" s="14"/>
      <c r="N44" s="41"/>
      <c r="O44" s="386"/>
      <c r="P44" s="329"/>
    </row>
    <row r="45" spans="1:16">
      <c r="A45" s="199" t="s">
        <v>202</v>
      </c>
      <c r="B45" s="354"/>
      <c r="C45" s="354"/>
      <c r="D45" s="354"/>
      <c r="E45" s="354"/>
      <c r="F45" s="354"/>
      <c r="I45" s="3"/>
      <c r="J45" s="3"/>
      <c r="K45" s="503"/>
      <c r="L45" s="127"/>
      <c r="M45" s="14"/>
      <c r="N45" s="41"/>
      <c r="O45" s="386"/>
      <c r="P45" s="329"/>
    </row>
    <row r="46" spans="1:16">
      <c r="A46" s="3"/>
      <c r="B46" s="3"/>
      <c r="C46" s="3"/>
      <c r="D46" s="3"/>
      <c r="E46" s="3"/>
      <c r="F46" s="3"/>
      <c r="G46" s="3"/>
      <c r="H46" s="3"/>
      <c r="I46" s="3"/>
      <c r="J46" s="3"/>
      <c r="K46" s="503"/>
      <c r="L46" s="127"/>
      <c r="M46" s="14"/>
      <c r="N46" s="41"/>
      <c r="O46" s="386"/>
      <c r="P46" s="329"/>
    </row>
    <row r="47" spans="1:16">
      <c r="A47" s="3"/>
      <c r="B47" s="3"/>
      <c r="C47" s="3"/>
      <c r="D47" s="3"/>
      <c r="E47" s="3"/>
      <c r="F47" s="3"/>
      <c r="G47" s="3"/>
      <c r="H47" s="3"/>
      <c r="I47" s="3"/>
      <c r="J47" s="580"/>
      <c r="K47" s="503"/>
      <c r="L47" s="127"/>
      <c r="M47" s="14"/>
      <c r="N47" s="41"/>
      <c r="O47" s="386"/>
      <c r="P47" s="329"/>
    </row>
    <row r="48" spans="1:16">
      <c r="A48" s="3"/>
      <c r="B48" s="3"/>
      <c r="C48" s="3"/>
      <c r="D48" s="3"/>
      <c r="E48" s="3"/>
      <c r="F48" s="3"/>
      <c r="G48" s="3"/>
      <c r="H48" s="3"/>
      <c r="I48" s="3"/>
      <c r="J48" s="379"/>
      <c r="K48" s="503"/>
      <c r="L48" s="127"/>
      <c r="M48" s="14"/>
      <c r="N48" s="41"/>
      <c r="O48" s="386"/>
      <c r="P48" s="329"/>
    </row>
    <row r="49" spans="1:16">
      <c r="A49" s="3"/>
      <c r="B49" s="3"/>
      <c r="C49" s="3"/>
      <c r="D49" s="3"/>
      <c r="E49" s="3"/>
      <c r="F49" s="3"/>
      <c r="G49" s="3"/>
      <c r="H49" s="3"/>
      <c r="I49" s="3"/>
      <c r="J49" s="3"/>
      <c r="K49" s="503"/>
      <c r="L49" s="127"/>
      <c r="M49" s="559"/>
      <c r="N49" s="41"/>
      <c r="O49" s="386"/>
      <c r="P49" s="329"/>
    </row>
    <row r="50" spans="1:16">
      <c r="A50" s="3"/>
      <c r="B50" s="3"/>
      <c r="C50" s="3"/>
      <c r="D50" s="3"/>
      <c r="E50" s="3"/>
      <c r="F50" s="3"/>
      <c r="G50" s="3"/>
      <c r="H50" s="3"/>
      <c r="I50" s="3"/>
      <c r="J50" s="3"/>
      <c r="K50" s="503"/>
      <c r="L50" s="127"/>
      <c r="M50" s="14"/>
      <c r="N50" s="41"/>
      <c r="O50" s="386"/>
      <c r="P50" s="329"/>
    </row>
    <row r="51" spans="1:16">
      <c r="A51" s="3"/>
      <c r="B51" s="3"/>
      <c r="C51" s="3"/>
      <c r="D51" s="3"/>
      <c r="E51" s="3"/>
      <c r="F51" s="3"/>
      <c r="G51" s="3"/>
      <c r="H51" s="3"/>
      <c r="I51" s="3"/>
      <c r="J51" s="3"/>
      <c r="K51" s="60"/>
      <c r="L51" s="127"/>
      <c r="M51" s="14"/>
      <c r="N51" s="41"/>
      <c r="O51" s="104"/>
      <c r="P51" s="329"/>
    </row>
    <row r="52" spans="1:16">
      <c r="A52" s="3"/>
      <c r="B52" s="3"/>
      <c r="C52" s="3"/>
      <c r="D52" s="3"/>
      <c r="E52" s="3"/>
      <c r="F52" s="3"/>
      <c r="G52" s="3"/>
      <c r="H52" s="3"/>
      <c r="I52" s="3"/>
      <c r="J52" s="3"/>
      <c r="K52" s="60"/>
      <c r="L52" s="382"/>
      <c r="M52" s="14"/>
      <c r="N52" s="440"/>
      <c r="O52" s="376"/>
      <c r="P52" s="329"/>
    </row>
    <row r="53" spans="1:16">
      <c r="A53" s="3"/>
      <c r="B53" s="3"/>
      <c r="C53" s="3"/>
      <c r="D53" s="3"/>
      <c r="E53" s="3"/>
      <c r="F53" s="3"/>
      <c r="G53" s="3"/>
      <c r="H53" s="3"/>
      <c r="I53" s="3"/>
      <c r="J53" s="3"/>
      <c r="K53" s="60"/>
      <c r="L53" s="127"/>
      <c r="M53" s="559"/>
      <c r="N53" s="41"/>
      <c r="O53" s="104"/>
      <c r="P53" s="329"/>
    </row>
    <row r="54" spans="1:16">
      <c r="I54" s="3"/>
      <c r="J54" s="3"/>
      <c r="K54" s="60"/>
      <c r="L54" s="127"/>
      <c r="M54" s="14"/>
      <c r="N54" s="41"/>
      <c r="O54" s="104"/>
      <c r="P54" s="329"/>
    </row>
    <row r="55" spans="1:16">
      <c r="I55" s="3"/>
      <c r="J55" s="379"/>
      <c r="K55" s="60"/>
      <c r="L55" s="127"/>
      <c r="M55" s="14"/>
      <c r="N55" s="41"/>
      <c r="O55" s="104"/>
      <c r="P55" s="329"/>
    </row>
    <row r="56" spans="1:16">
      <c r="I56" s="3"/>
      <c r="J56" s="3"/>
      <c r="K56" s="60"/>
      <c r="L56" s="127"/>
      <c r="M56" s="74"/>
      <c r="N56" s="41"/>
      <c r="O56" s="104"/>
      <c r="P56" s="329"/>
    </row>
    <row r="57" spans="1:16">
      <c r="I57" s="3"/>
      <c r="J57" s="3"/>
      <c r="K57" s="60"/>
      <c r="L57" s="127"/>
      <c r="M57" s="14"/>
      <c r="N57" s="41"/>
      <c r="O57" s="104"/>
      <c r="P57" s="329"/>
    </row>
    <row r="58" spans="1:16">
      <c r="I58" s="3"/>
      <c r="J58" s="3"/>
      <c r="K58" s="60"/>
      <c r="L58" s="127"/>
      <c r="M58" s="74"/>
      <c r="N58" s="41"/>
      <c r="O58" s="104"/>
      <c r="P58" s="329"/>
    </row>
    <row r="59" spans="1:16">
      <c r="I59" s="3"/>
      <c r="J59" s="3"/>
      <c r="K59" s="60"/>
      <c r="L59" s="127"/>
      <c r="M59" s="74"/>
      <c r="N59" s="41"/>
      <c r="O59" s="104"/>
      <c r="P59" s="329"/>
    </row>
    <row r="60" spans="1:16">
      <c r="I60" s="3"/>
      <c r="J60" s="3"/>
      <c r="K60" s="60"/>
      <c r="L60" s="127"/>
      <c r="M60" s="74"/>
      <c r="N60" s="146"/>
      <c r="O60" s="104"/>
      <c r="P60" s="329"/>
    </row>
    <row r="61" spans="1:16">
      <c r="I61" s="3"/>
      <c r="J61" s="3"/>
      <c r="K61" s="503"/>
      <c r="L61" s="135"/>
      <c r="M61" s="114"/>
      <c r="N61" s="60"/>
      <c r="O61" s="430"/>
      <c r="P61" s="329"/>
    </row>
    <row r="62" spans="1:16">
      <c r="I62" s="3"/>
      <c r="J62" s="3"/>
      <c r="K62" s="503"/>
      <c r="L62" s="135"/>
      <c r="M62" s="135"/>
      <c r="N62" s="146"/>
      <c r="O62" s="104"/>
      <c r="P62" s="329"/>
    </row>
    <row r="63" spans="1:16">
      <c r="I63" s="3"/>
      <c r="J63" s="3"/>
      <c r="K63" s="503"/>
      <c r="L63" s="135"/>
      <c r="M63" s="114"/>
      <c r="N63" s="146"/>
      <c r="O63" s="104"/>
      <c r="P63" s="329"/>
    </row>
    <row r="64" spans="1:16">
      <c r="I64" s="3"/>
      <c r="J64" s="3"/>
      <c r="K64" s="503"/>
      <c r="L64" s="135"/>
      <c r="M64" s="114"/>
      <c r="N64" s="146"/>
      <c r="O64" s="104"/>
      <c r="P64" s="329"/>
    </row>
    <row r="65" spans="9:16">
      <c r="I65" s="3"/>
      <c r="J65" s="8"/>
      <c r="K65" s="510"/>
      <c r="L65" s="510"/>
      <c r="M65" s="560"/>
      <c r="N65" s="510"/>
      <c r="O65" s="560"/>
      <c r="P65" s="510"/>
    </row>
    <row r="66" spans="9:16">
      <c r="I66" s="3"/>
      <c r="J66" s="8"/>
      <c r="K66" s="510"/>
      <c r="L66" s="510"/>
      <c r="M66" s="560"/>
      <c r="N66" s="510"/>
      <c r="O66" s="560"/>
      <c r="P66" s="510"/>
    </row>
    <row r="67" spans="9:16">
      <c r="I67" s="3"/>
      <c r="J67" s="8"/>
      <c r="K67" s="510"/>
      <c r="L67" s="510"/>
      <c r="M67" s="560"/>
      <c r="N67" s="510"/>
      <c r="O67" s="560"/>
      <c r="P67" s="510"/>
    </row>
    <row r="68" spans="9:16">
      <c r="I68" s="3"/>
      <c r="J68" s="8"/>
      <c r="K68" s="510"/>
      <c r="L68" s="510"/>
      <c r="M68" s="560"/>
      <c r="N68" s="510"/>
      <c r="O68" s="560"/>
      <c r="P68" s="510"/>
    </row>
    <row r="69" spans="9:16">
      <c r="I69" s="3"/>
      <c r="J69" s="3"/>
      <c r="K69" s="503"/>
      <c r="L69" s="135"/>
      <c r="M69" s="114"/>
      <c r="N69" s="146"/>
      <c r="O69" s="104"/>
      <c r="P69" s="329"/>
    </row>
    <row r="70" spans="9:16">
      <c r="I70" s="3"/>
      <c r="J70" s="3"/>
      <c r="K70" s="503"/>
      <c r="L70" s="127"/>
      <c r="M70" s="14"/>
      <c r="N70" s="41"/>
      <c r="O70" s="386"/>
      <c r="P70" s="329"/>
    </row>
    <row r="71" spans="9:16">
      <c r="I71" s="3"/>
      <c r="J71" s="3"/>
      <c r="K71" s="60"/>
      <c r="L71" s="127"/>
      <c r="M71" s="559"/>
      <c r="N71" s="41"/>
      <c r="O71" s="104"/>
      <c r="P71" s="329"/>
    </row>
    <row r="72" spans="9:16">
      <c r="I72" s="3"/>
      <c r="J72" s="3"/>
      <c r="K72" s="503"/>
      <c r="L72" s="135"/>
      <c r="M72" s="114"/>
      <c r="N72" s="146"/>
      <c r="O72" s="104"/>
      <c r="P72" s="329"/>
    </row>
    <row r="73" spans="9:16">
      <c r="I73" s="3"/>
      <c r="J73" s="3"/>
      <c r="K73" s="503"/>
      <c r="L73" s="135"/>
      <c r="M73" s="114"/>
      <c r="N73" s="146"/>
      <c r="O73" s="104"/>
      <c r="P73" s="329"/>
    </row>
    <row r="74" spans="9:16">
      <c r="I74" s="3"/>
      <c r="J74" s="3"/>
      <c r="K74" s="503"/>
      <c r="L74" s="127"/>
      <c r="M74" s="14"/>
      <c r="N74" s="41"/>
      <c r="O74" s="386"/>
      <c r="P74" s="329"/>
    </row>
    <row r="75" spans="9:16">
      <c r="I75" s="3"/>
      <c r="J75" s="3"/>
      <c r="K75" s="60"/>
      <c r="L75" s="127"/>
      <c r="M75" s="14"/>
      <c r="N75" s="41"/>
      <c r="O75" s="104"/>
      <c r="P75" s="329"/>
    </row>
    <row r="76" spans="9:16">
      <c r="I76" s="3"/>
      <c r="J76" s="3"/>
      <c r="K76" s="60"/>
      <c r="L76" s="127"/>
      <c r="M76" s="74"/>
      <c r="N76" s="41"/>
      <c r="O76" s="104"/>
      <c r="P76" s="329"/>
    </row>
    <row r="77" spans="9:16">
      <c r="I77" s="3"/>
      <c r="J77" s="3"/>
      <c r="K77" s="503"/>
      <c r="L77" s="135"/>
      <c r="M77" s="114"/>
      <c r="N77" s="146"/>
      <c r="O77" s="104"/>
      <c r="P77" s="329"/>
    </row>
    <row r="78" spans="9:16">
      <c r="I78" s="3"/>
      <c r="J78" s="3"/>
      <c r="K78" s="503"/>
      <c r="L78" s="135"/>
      <c r="M78" s="135"/>
      <c r="N78" s="146"/>
      <c r="O78" s="104"/>
      <c r="P78" s="329"/>
    </row>
    <row r="79" spans="9:16">
      <c r="I79" s="3"/>
      <c r="J79" s="379"/>
      <c r="K79" s="60"/>
      <c r="L79" s="127"/>
      <c r="M79" s="559"/>
      <c r="N79" s="41"/>
      <c r="O79" s="104"/>
      <c r="P79" s="329"/>
    </row>
    <row r="80" spans="9:16">
      <c r="I80" s="3"/>
      <c r="J80" s="3"/>
      <c r="K80" s="503"/>
      <c r="L80" s="135"/>
      <c r="M80" s="114"/>
      <c r="N80" s="146"/>
      <c r="O80" s="104"/>
      <c r="P80" s="329"/>
    </row>
    <row r="81" spans="9:16">
      <c r="I81" s="3"/>
      <c r="J81" s="3"/>
      <c r="K81" s="503"/>
      <c r="L81" s="127"/>
      <c r="M81" s="14"/>
      <c r="N81" s="41"/>
      <c r="O81" s="386"/>
      <c r="P81" s="329"/>
    </row>
    <row r="82" spans="9:16">
      <c r="I82" s="3"/>
      <c r="J82" s="3"/>
      <c r="K82" s="503"/>
      <c r="L82" s="127"/>
      <c r="M82" s="14"/>
      <c r="N82" s="41"/>
      <c r="O82" s="386"/>
      <c r="P82" s="329"/>
    </row>
    <row r="83" spans="9:16">
      <c r="I83" s="3"/>
      <c r="J83" s="580"/>
      <c r="K83" s="503"/>
      <c r="L83" s="127"/>
      <c r="M83" s="14"/>
      <c r="N83" s="41"/>
      <c r="O83" s="386"/>
      <c r="P83" s="329"/>
    </row>
    <row r="84" spans="9:16">
      <c r="I84" s="3"/>
      <c r="J84" s="3"/>
      <c r="K84" s="503"/>
      <c r="L84" s="127"/>
      <c r="M84" s="14"/>
      <c r="N84" s="41"/>
      <c r="O84" s="386"/>
      <c r="P84" s="329"/>
    </row>
    <row r="85" spans="9:16">
      <c r="I85" s="3"/>
      <c r="J85" s="3"/>
      <c r="K85" s="503"/>
      <c r="L85" s="127"/>
      <c r="M85" s="559"/>
      <c r="N85" s="41"/>
      <c r="O85" s="386"/>
      <c r="P85" s="329"/>
    </row>
    <row r="86" spans="9:16">
      <c r="I86" s="3"/>
      <c r="J86" s="3"/>
      <c r="K86" s="503"/>
      <c r="L86" s="127"/>
      <c r="M86" s="559"/>
      <c r="N86" s="41"/>
      <c r="O86" s="386"/>
      <c r="P86" s="329"/>
    </row>
    <row r="87" spans="9:16">
      <c r="I87" s="3"/>
      <c r="J87" s="3"/>
      <c r="K87" s="60"/>
      <c r="L87" s="127"/>
      <c r="M87" s="559"/>
      <c r="N87" s="41"/>
      <c r="O87" s="104"/>
      <c r="P87" s="329"/>
    </row>
    <row r="88" spans="9:16">
      <c r="I88" s="3"/>
      <c r="J88" s="3"/>
      <c r="K88" s="60"/>
      <c r="L88" s="127"/>
      <c r="M88" s="14"/>
      <c r="N88" s="41"/>
      <c r="O88" s="104"/>
      <c r="P88" s="329"/>
    </row>
    <row r="89" spans="9:16">
      <c r="I89" s="3"/>
      <c r="J89" s="3"/>
      <c r="K89" s="60"/>
      <c r="L89" s="127"/>
      <c r="M89" s="559"/>
      <c r="N89" s="41"/>
      <c r="O89" s="104"/>
      <c r="P89" s="329"/>
    </row>
    <row r="90" spans="9:16">
      <c r="I90" s="3"/>
      <c r="J90" s="3"/>
      <c r="K90" s="60"/>
      <c r="L90" s="127"/>
      <c r="M90" s="74"/>
      <c r="N90" s="146"/>
      <c r="O90" s="104"/>
      <c r="P90" s="329"/>
    </row>
    <row r="91" spans="9:16">
      <c r="I91" s="3"/>
      <c r="J91" s="3"/>
      <c r="K91" s="503"/>
      <c r="L91" s="135"/>
      <c r="M91" s="114"/>
      <c r="N91" s="60"/>
      <c r="O91" s="430"/>
      <c r="P91" s="329"/>
    </row>
    <row r="92" spans="9:16">
      <c r="I92" s="3"/>
      <c r="J92" s="3"/>
      <c r="K92" s="503"/>
      <c r="L92" s="135"/>
      <c r="M92" s="114"/>
      <c r="N92" s="146"/>
      <c r="O92" s="104"/>
      <c r="P92" s="329"/>
    </row>
    <row r="93" spans="9:16">
      <c r="I93" s="3"/>
      <c r="J93" s="3"/>
      <c r="K93" s="503"/>
      <c r="L93" s="135"/>
      <c r="M93" s="114"/>
      <c r="N93" s="146"/>
      <c r="O93" s="104"/>
      <c r="P93" s="329"/>
    </row>
    <row r="94" spans="9:16">
      <c r="I94" s="3"/>
      <c r="J94" s="8"/>
      <c r="K94" s="510"/>
      <c r="L94" s="510"/>
      <c r="M94" s="560"/>
      <c r="N94" s="510"/>
      <c r="O94" s="560"/>
      <c r="P94" s="510"/>
    </row>
    <row r="95" spans="9:16">
      <c r="I95" s="3"/>
      <c r="J95" s="8"/>
      <c r="K95" s="510"/>
      <c r="L95" s="510"/>
      <c r="M95" s="560"/>
      <c r="N95" s="510"/>
      <c r="O95" s="560"/>
      <c r="P95" s="510"/>
    </row>
    <row r="96" spans="9:16">
      <c r="I96" s="3"/>
      <c r="J96" s="8"/>
      <c r="K96" s="510"/>
      <c r="L96" s="510"/>
      <c r="M96" s="560"/>
      <c r="N96" s="510"/>
      <c r="O96" s="560"/>
      <c r="P96" s="510"/>
    </row>
    <row r="97" spans="9:16">
      <c r="I97" s="3"/>
      <c r="J97" s="8"/>
      <c r="K97" s="510"/>
      <c r="L97" s="510"/>
      <c r="M97" s="560"/>
      <c r="N97" s="510"/>
      <c r="O97" s="560"/>
      <c r="P97" s="510"/>
    </row>
    <row r="98" spans="9:16">
      <c r="I98" s="3"/>
      <c r="J98" s="3"/>
      <c r="K98" s="503"/>
      <c r="L98" s="135"/>
      <c r="M98" s="114"/>
      <c r="N98" s="146"/>
      <c r="O98" s="104"/>
      <c r="P98" s="329"/>
    </row>
    <row r="99" spans="9:16">
      <c r="I99" s="3"/>
      <c r="J99" s="3"/>
      <c r="K99" s="503"/>
      <c r="L99" s="127"/>
      <c r="M99" s="74"/>
      <c r="N99" s="41"/>
      <c r="O99" s="386"/>
      <c r="P99" s="329"/>
    </row>
    <row r="100" spans="9:16">
      <c r="I100" s="3"/>
      <c r="J100" s="3"/>
      <c r="K100" s="503"/>
      <c r="L100" s="127"/>
      <c r="M100" s="14"/>
      <c r="N100" s="41"/>
      <c r="O100" s="386"/>
      <c r="P100" s="329"/>
    </row>
    <row r="101" spans="9:16">
      <c r="I101" s="3"/>
      <c r="J101" s="6"/>
      <c r="K101" s="60"/>
      <c r="L101" s="127"/>
      <c r="M101" s="14"/>
      <c r="N101" s="41"/>
      <c r="O101" s="104"/>
      <c r="P101" s="329"/>
    </row>
    <row r="102" spans="9:16">
      <c r="I102" s="3"/>
      <c r="J102" s="3"/>
      <c r="K102" s="503"/>
      <c r="L102" s="135"/>
      <c r="M102" s="135"/>
      <c r="N102" s="146"/>
      <c r="O102" s="104"/>
      <c r="P102" s="329"/>
    </row>
    <row r="103" spans="9:16">
      <c r="I103" s="3"/>
      <c r="J103" s="3"/>
      <c r="K103" s="503"/>
      <c r="L103" s="127"/>
      <c r="M103" s="14"/>
      <c r="N103" s="41"/>
      <c r="O103" s="386"/>
      <c r="P103" s="329"/>
    </row>
    <row r="104" spans="9:16">
      <c r="I104" s="3"/>
      <c r="J104" s="3"/>
      <c r="K104" s="503"/>
      <c r="L104" s="127"/>
      <c r="M104" s="14"/>
      <c r="N104" s="41"/>
      <c r="O104" s="386"/>
      <c r="P104" s="329"/>
    </row>
    <row r="105" spans="9:16">
      <c r="I105" s="3"/>
      <c r="J105" s="3"/>
      <c r="K105" s="19"/>
      <c r="L105" s="127"/>
      <c r="M105" s="14"/>
      <c r="N105" s="41"/>
      <c r="O105" s="104"/>
      <c r="P105" s="329"/>
    </row>
    <row r="106" spans="9:16">
      <c r="I106" s="3"/>
      <c r="J106" s="3"/>
      <c r="K106" s="60"/>
      <c r="L106" s="127"/>
      <c r="M106" s="14"/>
      <c r="N106" s="41"/>
      <c r="O106" s="104"/>
      <c r="P106" s="329"/>
    </row>
    <row r="107" spans="9:16">
      <c r="I107" s="3"/>
      <c r="J107" s="3"/>
      <c r="K107" s="60"/>
      <c r="L107" s="127"/>
      <c r="M107" s="14"/>
      <c r="N107" s="41"/>
      <c r="O107" s="104"/>
      <c r="P107" s="329"/>
    </row>
    <row r="108" spans="9:16">
      <c r="I108" s="3"/>
      <c r="J108" s="3"/>
      <c r="K108" s="60"/>
      <c r="L108" s="127"/>
      <c r="M108" s="14"/>
      <c r="N108" s="146"/>
      <c r="O108" s="104"/>
      <c r="P108" s="329"/>
    </row>
    <row r="109" spans="9:16">
      <c r="I109" s="3"/>
      <c r="J109" s="3"/>
      <c r="K109" s="60"/>
      <c r="L109" s="127"/>
      <c r="M109" s="14"/>
      <c r="N109" s="146"/>
      <c r="O109" s="104"/>
      <c r="P109" s="329"/>
    </row>
    <row r="110" spans="9:16">
      <c r="I110" s="3"/>
      <c r="J110" s="8"/>
      <c r="K110" s="134"/>
      <c r="L110" s="134"/>
      <c r="M110" s="75"/>
      <c r="N110" s="134"/>
      <c r="O110" s="75"/>
      <c r="P110" s="134"/>
    </row>
    <row r="111" spans="9:16">
      <c r="I111" s="3"/>
      <c r="J111" s="8"/>
      <c r="K111" s="134"/>
      <c r="L111" s="134"/>
      <c r="M111" s="75"/>
      <c r="N111" s="134"/>
      <c r="O111" s="75"/>
      <c r="P111" s="134"/>
    </row>
    <row r="112" spans="9:16">
      <c r="I112" s="3"/>
      <c r="J112" s="8"/>
      <c r="K112" s="134"/>
      <c r="L112" s="134"/>
      <c r="M112" s="75"/>
      <c r="N112" s="134"/>
      <c r="O112" s="75"/>
      <c r="P112" s="134"/>
    </row>
    <row r="113" spans="9:16">
      <c r="I113" s="3"/>
      <c r="J113" s="8"/>
      <c r="K113" s="134"/>
      <c r="L113" s="134"/>
      <c r="M113" s="75"/>
      <c r="N113" s="134"/>
      <c r="O113" s="75"/>
      <c r="P113" s="134"/>
    </row>
    <row r="114" spans="9:16">
      <c r="I114" s="3"/>
      <c r="J114" s="3"/>
      <c r="K114" s="60"/>
      <c r="L114" s="127"/>
      <c r="M114" s="14"/>
      <c r="N114" s="146"/>
      <c r="O114" s="104"/>
      <c r="P114" s="329"/>
    </row>
    <row r="115" spans="9:16">
      <c r="I115" s="3"/>
      <c r="J115" s="3"/>
      <c r="K115" s="503"/>
      <c r="L115" s="127"/>
      <c r="M115" s="74"/>
      <c r="N115" s="41"/>
      <c r="O115" s="386"/>
      <c r="P115" s="329"/>
    </row>
    <row r="116" spans="9:16">
      <c r="I116" s="3"/>
      <c r="J116" s="3"/>
      <c r="K116" s="60"/>
      <c r="L116" s="127"/>
      <c r="M116" s="14"/>
      <c r="N116" s="41"/>
      <c r="O116" s="104"/>
      <c r="P116" s="329"/>
    </row>
    <row r="117" spans="9:16">
      <c r="I117" s="3"/>
      <c r="J117" s="3"/>
      <c r="K117" s="60"/>
      <c r="L117" s="127"/>
      <c r="M117" s="14"/>
      <c r="N117" s="41"/>
      <c r="O117" s="104"/>
      <c r="P117" s="329"/>
    </row>
    <row r="118" spans="9:16">
      <c r="I118" s="3"/>
      <c r="J118" s="580"/>
      <c r="K118" s="60"/>
      <c r="L118" s="127"/>
      <c r="M118" s="14"/>
      <c r="N118" s="146"/>
      <c r="O118" s="104"/>
      <c r="P118" s="329"/>
    </row>
    <row r="119" spans="9:16">
      <c r="I119" s="3"/>
      <c r="J119" s="3"/>
      <c r="K119" s="60"/>
      <c r="L119" s="127"/>
      <c r="M119" s="14"/>
      <c r="N119" s="146"/>
      <c r="O119" s="104"/>
      <c r="P119" s="329"/>
    </row>
    <row r="120" spans="9:16">
      <c r="I120" s="3"/>
      <c r="J120" s="3"/>
      <c r="K120" s="503"/>
      <c r="L120" s="135"/>
      <c r="M120" s="114"/>
      <c r="N120" s="146"/>
      <c r="O120" s="104"/>
      <c r="P120" s="329"/>
    </row>
    <row r="121" spans="9:16">
      <c r="I121" s="3"/>
      <c r="J121" s="3"/>
      <c r="K121" s="503"/>
      <c r="L121" s="135"/>
      <c r="M121" s="114"/>
      <c r="N121" s="146"/>
      <c r="O121" s="104"/>
      <c r="P121" s="329"/>
    </row>
    <row r="122" spans="9:16" ht="15" customHeight="1">
      <c r="I122" s="3"/>
      <c r="J122" s="3"/>
      <c r="K122" s="503"/>
      <c r="L122" s="135"/>
      <c r="M122" s="135"/>
      <c r="N122" s="146"/>
      <c r="O122" s="104"/>
      <c r="P122" s="329"/>
    </row>
    <row r="123" spans="9:16">
      <c r="I123" s="3"/>
      <c r="J123" s="3"/>
      <c r="K123" s="503"/>
      <c r="L123" s="127"/>
      <c r="M123" s="14"/>
      <c r="N123" s="41"/>
      <c r="O123" s="386"/>
      <c r="P123" s="329"/>
    </row>
    <row r="124" spans="9:16" ht="14.25" customHeight="1">
      <c r="I124" s="3"/>
      <c r="J124" s="3"/>
      <c r="K124" s="503"/>
      <c r="L124" s="127"/>
      <c r="M124" s="14"/>
      <c r="N124" s="41"/>
      <c r="O124" s="386"/>
      <c r="P124" s="329"/>
    </row>
    <row r="125" spans="9:16">
      <c r="I125" s="3"/>
      <c r="J125" s="3"/>
      <c r="K125" s="503"/>
      <c r="L125" s="127"/>
      <c r="M125" s="74"/>
      <c r="N125" s="41"/>
      <c r="O125" s="386"/>
      <c r="P125" s="329"/>
    </row>
    <row r="126" spans="9:16">
      <c r="I126" s="3"/>
      <c r="J126" s="3"/>
      <c r="K126" s="503"/>
      <c r="L126" s="127"/>
      <c r="M126" s="14"/>
      <c r="N126" s="41"/>
      <c r="O126" s="386"/>
      <c r="P126" s="329"/>
    </row>
    <row r="127" spans="9:16">
      <c r="I127" s="3"/>
      <c r="J127" s="3"/>
      <c r="K127" s="503"/>
      <c r="L127" s="127"/>
      <c r="M127" s="14"/>
      <c r="N127" s="60"/>
      <c r="O127" s="268"/>
      <c r="P127" s="329"/>
    </row>
    <row r="128" spans="9:16">
      <c r="I128" s="3"/>
      <c r="J128" s="3"/>
      <c r="K128" s="503"/>
      <c r="L128" s="127"/>
      <c r="M128" s="14"/>
      <c r="N128" s="41"/>
      <c r="O128" s="386"/>
      <c r="P128" s="329"/>
    </row>
    <row r="129" spans="9:16">
      <c r="I129" s="3"/>
      <c r="J129" s="3"/>
      <c r="K129" s="503"/>
      <c r="L129" s="127"/>
      <c r="M129" s="14"/>
      <c r="N129" s="41"/>
      <c r="O129" s="386"/>
      <c r="P129" s="329"/>
    </row>
    <row r="130" spans="9:16">
      <c r="I130" s="3"/>
      <c r="J130" s="3"/>
      <c r="K130" s="503"/>
      <c r="L130" s="127"/>
      <c r="M130" s="74"/>
      <c r="N130" s="41"/>
      <c r="O130" s="386"/>
      <c r="P130" s="329"/>
    </row>
    <row r="131" spans="9:16">
      <c r="I131" s="3"/>
      <c r="J131" s="3"/>
      <c r="K131" s="503"/>
      <c r="L131" s="127"/>
      <c r="M131" s="74"/>
      <c r="N131" s="41"/>
      <c r="O131" s="386"/>
      <c r="P131" s="329"/>
    </row>
    <row r="132" spans="9:16">
      <c r="I132" s="3"/>
      <c r="J132" s="3"/>
      <c r="K132" s="503"/>
      <c r="L132" s="127"/>
      <c r="M132" s="74"/>
      <c r="N132" s="41"/>
      <c r="O132" s="386"/>
      <c r="P132" s="329"/>
    </row>
    <row r="133" spans="9:16">
      <c r="I133" s="3"/>
      <c r="J133" s="3"/>
      <c r="K133" s="60"/>
      <c r="L133" s="127"/>
      <c r="M133" s="14"/>
      <c r="N133" s="41"/>
      <c r="O133" s="104"/>
      <c r="P133" s="329"/>
    </row>
    <row r="134" spans="9:16">
      <c r="I134" s="3"/>
      <c r="J134" s="3"/>
      <c r="K134" s="60"/>
      <c r="L134" s="127"/>
      <c r="M134" s="74"/>
      <c r="N134" s="41"/>
      <c r="O134" s="104"/>
      <c r="P134" s="329"/>
    </row>
    <row r="135" spans="9:16">
      <c r="I135" s="3"/>
      <c r="J135" s="400"/>
      <c r="K135" s="60"/>
      <c r="L135" s="127"/>
      <c r="M135" s="14"/>
      <c r="N135" s="146"/>
      <c r="O135" s="104"/>
      <c r="P135" s="329"/>
    </row>
    <row r="136" spans="9:16">
      <c r="I136" s="3"/>
      <c r="J136" s="3"/>
      <c r="K136" s="503"/>
      <c r="L136" s="135"/>
      <c r="M136" s="114"/>
      <c r="N136" s="146"/>
      <c r="O136" s="104"/>
      <c r="P136" s="329"/>
    </row>
    <row r="137" spans="9:16">
      <c r="I137" s="3"/>
      <c r="J137" s="3"/>
      <c r="K137" s="503"/>
      <c r="L137" s="135"/>
      <c r="M137" s="114"/>
      <c r="N137" s="146"/>
      <c r="O137" s="104"/>
      <c r="P137" s="329"/>
    </row>
    <row r="138" spans="9:16">
      <c r="I138" s="3"/>
      <c r="J138" s="3"/>
      <c r="K138" s="503"/>
      <c r="L138" s="135"/>
      <c r="M138" s="114"/>
      <c r="N138" s="146"/>
      <c r="O138" s="104"/>
      <c r="P138" s="329"/>
    </row>
    <row r="139" spans="9:16">
      <c r="I139" s="3"/>
      <c r="J139" s="3"/>
      <c r="K139" s="503"/>
      <c r="L139" s="127"/>
      <c r="M139" s="14"/>
      <c r="N139" s="41"/>
      <c r="O139" s="386"/>
      <c r="P139" s="329"/>
    </row>
    <row r="140" spans="9:16">
      <c r="I140" s="3"/>
      <c r="J140" s="3"/>
      <c r="K140" s="503"/>
      <c r="L140" s="127"/>
      <c r="M140" s="74"/>
      <c r="N140" s="41"/>
      <c r="O140" s="386"/>
      <c r="P140" s="329"/>
    </row>
    <row r="141" spans="9:16">
      <c r="I141" s="3"/>
      <c r="J141" s="3"/>
      <c r="K141" s="561"/>
      <c r="L141" s="127"/>
      <c r="M141" s="14"/>
      <c r="N141" s="41"/>
      <c r="O141" s="386"/>
      <c r="P141" s="329"/>
    </row>
    <row r="142" spans="9:16">
      <c r="I142" s="3"/>
      <c r="J142" s="3"/>
      <c r="K142" s="503"/>
      <c r="L142" s="127"/>
      <c r="M142" s="14"/>
      <c r="N142" s="41"/>
      <c r="O142" s="386"/>
      <c r="P142" s="329"/>
    </row>
    <row r="143" spans="9:16">
      <c r="I143" s="3"/>
      <c r="J143" s="3"/>
      <c r="K143" s="60"/>
      <c r="L143" s="127"/>
      <c r="M143" s="14"/>
      <c r="N143" s="41"/>
      <c r="O143" s="104"/>
      <c r="P143" s="329"/>
    </row>
    <row r="144" spans="9:16">
      <c r="I144" s="3"/>
      <c r="J144" s="3"/>
      <c r="K144" s="60"/>
      <c r="L144" s="127"/>
      <c r="M144" s="14"/>
      <c r="N144" s="41"/>
      <c r="O144" s="104"/>
      <c r="P144" s="329"/>
    </row>
    <row r="145" spans="9:16">
      <c r="I145" s="3"/>
      <c r="J145" s="3"/>
      <c r="K145" s="60"/>
      <c r="L145" s="127"/>
      <c r="M145" s="14"/>
      <c r="N145" s="41"/>
      <c r="O145" s="104"/>
      <c r="P145" s="329"/>
    </row>
    <row r="146" spans="9:16">
      <c r="I146" s="3"/>
      <c r="J146" s="3"/>
      <c r="K146" s="60"/>
      <c r="L146" s="127"/>
      <c r="M146" s="14"/>
      <c r="N146" s="41"/>
      <c r="O146" s="104"/>
      <c r="P146" s="329"/>
    </row>
    <row r="147" spans="9:16">
      <c r="I147" s="3"/>
      <c r="J147" s="3"/>
      <c r="K147" s="503"/>
      <c r="L147" s="135"/>
      <c r="M147" s="114"/>
      <c r="N147" s="146"/>
      <c r="O147" s="104"/>
      <c r="P147" s="329"/>
    </row>
    <row r="148" spans="9:16">
      <c r="I148" s="3"/>
      <c r="J148" s="3"/>
      <c r="K148" s="503"/>
      <c r="L148" s="135"/>
      <c r="M148" s="114"/>
      <c r="N148" s="146"/>
      <c r="O148" s="104"/>
      <c r="P148" s="329"/>
    </row>
    <row r="149" spans="9:16">
      <c r="I149" s="3"/>
      <c r="J149" s="3"/>
      <c r="K149" s="503"/>
      <c r="L149" s="135"/>
      <c r="M149" s="114"/>
      <c r="N149" s="146"/>
      <c r="O149" s="104"/>
      <c r="P149" s="329"/>
    </row>
    <row r="150" spans="9:16">
      <c r="I150" s="3"/>
      <c r="J150" s="3"/>
      <c r="K150" s="60"/>
      <c r="L150" s="127"/>
      <c r="M150" s="14"/>
      <c r="N150" s="41"/>
      <c r="O150" s="104"/>
      <c r="P150" s="329"/>
    </row>
    <row r="151" spans="9:16">
      <c r="I151" s="3"/>
      <c r="J151" s="3"/>
      <c r="K151" s="60"/>
      <c r="L151" s="127"/>
      <c r="M151" s="559"/>
      <c r="N151" s="41"/>
      <c r="O151" s="104"/>
      <c r="P151" s="329"/>
    </row>
    <row r="152" spans="9:16">
      <c r="I152" s="3"/>
      <c r="J152" s="3"/>
      <c r="K152" s="503"/>
      <c r="L152" s="135"/>
      <c r="M152" s="135"/>
      <c r="N152" s="146"/>
      <c r="O152" s="104"/>
      <c r="P152" s="329"/>
    </row>
    <row r="153" spans="9:16">
      <c r="L153" s="503"/>
      <c r="M153" s="14"/>
      <c r="N153" s="201"/>
    </row>
    <row r="154" spans="9:16">
      <c r="J154" s="8"/>
      <c r="K154" s="20"/>
      <c r="L154" s="20"/>
      <c r="M154" s="62"/>
      <c r="N154" s="20"/>
      <c r="O154" s="62"/>
      <c r="P154" s="20"/>
    </row>
    <row r="155" spans="9:16">
      <c r="J155" s="8"/>
      <c r="K155" s="20"/>
      <c r="L155" s="20"/>
      <c r="M155" s="62"/>
      <c r="N155" s="20"/>
      <c r="O155" s="62"/>
      <c r="P155" s="20"/>
    </row>
    <row r="156" spans="9:16">
      <c r="J156" s="8"/>
      <c r="K156" s="20"/>
      <c r="L156" s="20"/>
      <c r="M156" s="62"/>
      <c r="N156" s="20"/>
      <c r="O156" s="62"/>
      <c r="P156" s="20"/>
    </row>
    <row r="157" spans="9:16">
      <c r="J157" s="8"/>
      <c r="K157" s="20"/>
      <c r="L157" s="20"/>
      <c r="M157" s="62"/>
      <c r="N157" s="20"/>
      <c r="O157" s="62"/>
      <c r="P157" s="20"/>
    </row>
    <row r="158" spans="9:16">
      <c r="L158" s="503"/>
      <c r="M158" s="14"/>
      <c r="N158" s="201"/>
    </row>
    <row r="159" spans="9:16">
      <c r="L159" s="503"/>
      <c r="M159" s="14"/>
      <c r="N159" s="201"/>
    </row>
    <row r="160" spans="9:16">
      <c r="L160" s="503"/>
      <c r="M160" s="14"/>
      <c r="N160" s="201"/>
    </row>
    <row r="161" spans="12:14">
      <c r="L161" s="503"/>
      <c r="M161" s="14"/>
      <c r="N161" s="201"/>
    </row>
    <row r="162" spans="12:14">
      <c r="L162" s="503"/>
      <c r="M162" s="14"/>
      <c r="N162" s="201"/>
    </row>
    <row r="163" spans="12:14">
      <c r="L163" s="503"/>
      <c r="M163" s="14"/>
      <c r="N163" s="201"/>
    </row>
    <row r="164" spans="12:14">
      <c r="L164" s="503"/>
      <c r="M164" s="14"/>
      <c r="N164" s="201"/>
    </row>
    <row r="165" spans="12:14">
      <c r="L165" s="503"/>
      <c r="M165" s="14"/>
      <c r="N165" s="201"/>
    </row>
    <row r="166" spans="12:14">
      <c r="L166" s="503"/>
      <c r="M166" s="135"/>
      <c r="N166" s="201"/>
    </row>
    <row r="167" spans="12:14">
      <c r="L167" s="503"/>
      <c r="M167" s="135"/>
      <c r="N167" s="201"/>
    </row>
    <row r="168" spans="12:14">
      <c r="L168" s="503"/>
      <c r="M168" s="135"/>
      <c r="N168" s="201"/>
    </row>
    <row r="169" spans="12:14">
      <c r="L169" s="503"/>
      <c r="M169" s="135"/>
      <c r="N169" s="201"/>
    </row>
    <row r="170" spans="12:14">
      <c r="L170" s="503"/>
      <c r="M170" s="135"/>
      <c r="N170" s="201"/>
    </row>
    <row r="171" spans="12:14">
      <c r="L171" s="503"/>
      <c r="M171" s="135"/>
      <c r="N171" s="201"/>
    </row>
    <row r="172" spans="12:14">
      <c r="L172" s="503"/>
      <c r="M172" s="135"/>
      <c r="N172" s="201"/>
    </row>
    <row r="173" spans="12:14">
      <c r="L173" s="127"/>
      <c r="N173" s="33"/>
    </row>
    <row r="174" spans="12:14">
      <c r="L174" s="136"/>
      <c r="M174" s="136"/>
      <c r="N174" s="136"/>
    </row>
    <row r="175" spans="12:14">
      <c r="L175" s="136"/>
      <c r="M175" s="136"/>
      <c r="N175" s="136"/>
    </row>
    <row r="176" spans="12:14">
      <c r="L176" s="150"/>
      <c r="M176" s="150"/>
      <c r="N176" s="150"/>
    </row>
    <row r="177" spans="12:14">
      <c r="L177" s="150"/>
      <c r="M177" s="150"/>
      <c r="N177" s="150"/>
    </row>
    <row r="178" spans="12:14">
      <c r="L178" s="127"/>
    </row>
    <row r="179" spans="12:14">
      <c r="L179" s="127"/>
    </row>
    <row r="180" spans="12:14">
      <c r="L180" s="127"/>
    </row>
    <row r="181" spans="12:14">
      <c r="L181" s="127"/>
    </row>
    <row r="182" spans="12:14">
      <c r="L182" s="127"/>
    </row>
    <row r="183" spans="12:14">
      <c r="L183" s="127"/>
    </row>
    <row r="184" spans="12:14">
      <c r="L184" s="135"/>
    </row>
    <row r="185" spans="12:14">
      <c r="L185" s="135"/>
    </row>
    <row r="186" spans="12:14">
      <c r="L186" s="127"/>
    </row>
    <row r="187" spans="12:14">
      <c r="L187" s="127"/>
    </row>
    <row r="188" spans="12:14">
      <c r="L188" s="114"/>
    </row>
    <row r="189" spans="12:14">
      <c r="L189" s="279"/>
    </row>
    <row r="190" spans="12:14">
      <c r="L190" s="279"/>
    </row>
    <row r="191" spans="12:14">
      <c r="L191" s="279"/>
    </row>
    <row r="192" spans="12:14">
      <c r="L192" s="279"/>
    </row>
  </sheetData>
  <sortState xmlns:xlrd2="http://schemas.microsoft.com/office/spreadsheetml/2017/richdata2" ref="I70:P92">
    <sortCondition ref="I70:I92"/>
  </sortState>
  <phoneticPr fontId="40" type="noConversion"/>
  <pageMargins left="0.51181102362204722" right="0.39370078740157483" top="0.51181102362204722" bottom="0.43307086614173229" header="0.35433070866141736" footer="0.27559055118110237"/>
  <pageSetup paperSize="9" fitToHeight="0" orientation="portrait" r:id="rId1"/>
  <headerFooter alignWithMargins="0">
    <oddFooter>&amp;C&amp;9&amp;P&amp;L&amp;9Public Library Statistics 2019–20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a7c68bffab04fddb6e0774c4bc067a2 xmlns="e7ae2a78-f90b-4f6e-8de5-5604a06cea12">
      <Terms xmlns="http://schemas.microsoft.com/office/infopath/2007/PartnerControls"/>
    </oa7c68bffab04fddb6e0774c4bc067a2>
    <Own_x0020_by xmlns="e7ae2a78-f90b-4f6e-8de5-5604a06cea12" xsi:nil="true"/>
    <TaxCatchAll xmlns="7fcfa795-6794-48fd-8bae-46c5129570ef">
      <Value>151</Value>
    </TaxCatchAll>
    <mc2267ffd0f4454ea83f81dcaf0b00f5 xmlns="e7ae2a78-f90b-4f6e-8de5-5604a06cea12">
      <Terms xmlns="http://schemas.microsoft.com/office/infopath/2007/PartnerControls"/>
    </mc2267ffd0f4454ea83f81dcaf0b00f5>
    <Function1 xmlns="e7ae2a78-f90b-4f6e-8de5-5604a06cea12">12.Public Libraries Support</Function1>
    <a5aa2836c62a4172b41631d6db0cb15c xmlns="e7ae2a78-f90b-4f6e-8de5-5604a06cea12">
      <Terms xmlns="http://schemas.microsoft.com/office/infopath/2007/PartnerControls"/>
    </a5aa2836c62a4172b41631d6db0cb15c>
    <i0f84bba906045b4af568ee102a52dcb xmlns="53cf6f86-bcc9-443f-84fe-49d94c283652">
      <Terms xmlns="http://schemas.microsoft.com/office/infopath/2007/PartnerControls">
        <TermInfo xmlns="http://schemas.microsoft.com/office/infopath/2007/PartnerControls">
          <TermName xmlns="http://schemas.microsoft.com/office/infopath/2007/PartnerControls">Grants ＆ Subsidies</TermName>
          <TermId xmlns="http://schemas.microsoft.com/office/infopath/2007/PartnerControls">f03fd196-827b-4edf-978e-48b03cebb7be</TermId>
        </TermInfo>
      </Terms>
    </i0f84bba906045b4af568ee102a52dcb>
    <_dlc_DocId xmlns="e7ae2a78-f90b-4f6e-8de5-5604a06cea12">CYAEXH2KDSYD-1534956633-11834</_dlc_DocId>
    <_dlc_DocIdUrl xmlns="e7ae2a78-f90b-4f6e-8de5-5604a06cea12">
      <Url>https://statelibrarynsw.sharepoint.com/sites/PLSDC/PLS/_layouts/15/DocIdRedir.aspx?ID=CYAEXH2KDSYD-1534956633-11834</Url>
      <Description>CYAEXH2KDSYD-1534956633-11834</Description>
    </_dlc_DocIdUrl>
    <SharedWithUsers xmlns="54c55002-2c55-4657-bf0a-37fa3114285a">
      <UserInfo>
        <DisplayName>Samantha Mantakoun</DisplayName>
        <AccountId>255</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1E70D79C8F0C84F991CF0F769C38927" ma:contentTypeVersion="11" ma:contentTypeDescription="Create a new document." ma:contentTypeScope="" ma:versionID="a1e7477f13747bf2d62dda102a5a7f97">
  <xsd:schema xmlns:xsd="http://www.w3.org/2001/XMLSchema" xmlns:xs="http://www.w3.org/2001/XMLSchema" xmlns:p="http://schemas.microsoft.com/office/2006/metadata/properties" xmlns:ns2="e7ae2a78-f90b-4f6e-8de5-5604a06cea12" xmlns:ns3="7fcfa795-6794-48fd-8bae-46c5129570ef" xmlns:ns4="54c55002-2c55-4657-bf0a-37fa3114285a" xmlns:ns5="BAB73B9A-1B6F-45F1-8C2F-4C227201F0D5" xmlns:ns6="53cf6f86-bcc9-443f-84fe-49d94c283652" xmlns:ns7="11df3c08-6ab7-4426-9054-ba0f3d1153e4" targetNamespace="http://schemas.microsoft.com/office/2006/metadata/properties" ma:root="true" ma:fieldsID="7a1b78ab085c23efb07fdb6ae76e0c51" ns2:_="" ns3:_="" ns4:_="" ns5:_="" ns6:_="" ns7:_="">
    <xsd:import namespace="e7ae2a78-f90b-4f6e-8de5-5604a06cea12"/>
    <xsd:import namespace="7fcfa795-6794-48fd-8bae-46c5129570ef"/>
    <xsd:import namespace="54c55002-2c55-4657-bf0a-37fa3114285a"/>
    <xsd:import namespace="BAB73B9A-1B6F-45F1-8C2F-4C227201F0D5"/>
    <xsd:import namespace="53cf6f86-bcc9-443f-84fe-49d94c283652"/>
    <xsd:import namespace="11df3c08-6ab7-4426-9054-ba0f3d1153e4"/>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element ref="ns2:oa7c68bffab04fddb6e0774c4bc067a2" minOccurs="0"/>
                <xsd:element ref="ns2:a5aa2836c62a4172b41631d6db0cb15c" minOccurs="0"/>
                <xsd:element ref="ns2:Function1" minOccurs="0"/>
                <xsd:element ref="ns2:Own_x0020_by" minOccurs="0"/>
                <xsd:element ref="ns4:SharedWithUsers" minOccurs="0"/>
                <xsd:element ref="ns4:SharedWithDetails" minOccurs="0"/>
                <xsd:element ref="ns5:MediaServiceMetadata" minOccurs="0"/>
                <xsd:element ref="ns5:MediaServiceFastMetadata" minOccurs="0"/>
                <xsd:element ref="ns2:mc2267ffd0f4454ea83f81dcaf0b00f5" minOccurs="0"/>
                <xsd:element ref="ns6:i0f84bba906045b4af568ee102a52dcb" minOccurs="0"/>
                <xsd:element ref="ns7:MediaServiceAutoKeyPoints" minOccurs="0"/>
                <xsd:element ref="ns7:MediaServiceKeyPoints"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e2a78-f90b-4f6e-8de5-5604a06cea1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a7c68bffab04fddb6e0774c4bc067a2" ma:index="13" nillable="true" ma:taxonomy="true" ma:internalName="oa7c68bffab04fddb6e0774c4bc067a2" ma:taxonomyFieldName="Division_x0020__x0026__x0020_Branch" ma:displayName="Division &amp; Branch" ma:default="" ma:fieldId="{8a7c68bf-fab0-4fdd-b6e0-774c4bc067a2}" ma:sspId="1b66dae7-e9c8-4f72-86a4-212925ae7d92" ma:termSetId="b3e1dfb9-2273-4dcb-b215-44cb316847c2" ma:anchorId="009ae860-348d-4995-ae8c-ffb168cdc311" ma:open="false" ma:isKeyword="false">
      <xsd:complexType>
        <xsd:sequence>
          <xsd:element ref="pc:Terms" minOccurs="0" maxOccurs="1"/>
        </xsd:sequence>
      </xsd:complexType>
    </xsd:element>
    <xsd:element name="a5aa2836c62a4172b41631d6db0cb15c" ma:index="15" nillable="true" ma:taxonomy="true" ma:internalName="a5aa2836c62a4172b41631d6db0cb15c" ma:taxonomyFieldName="Document_x0020_Type" ma:displayName="Document Type" ma:default="" ma:fieldId="{a5aa2836-c62a-4172-b416-31d6db0cb15c}" ma:sspId="1b66dae7-e9c8-4f72-86a4-212925ae7d92" ma:termSetId="1b8474dd-9f98-486f-bd9c-a059424544ed" ma:anchorId="00000000-0000-0000-0000-000000000000" ma:open="false" ma:isKeyword="false">
      <xsd:complexType>
        <xsd:sequence>
          <xsd:element ref="pc:Terms" minOccurs="0" maxOccurs="1"/>
        </xsd:sequence>
      </xsd:complexType>
    </xsd:element>
    <xsd:element name="Function1" ma:index="17" nillable="true" ma:displayName="Function" ma:format="Dropdown" ma:internalName="Function">
      <xsd:simpleType>
        <xsd:restriction base="dms:Choice">
          <xsd:enumeration value="1.Collection Management"/>
          <xsd:enumeration value="2.Commercial Activities"/>
          <xsd:enumeration value="3.Corporate Governance &amp; Management"/>
          <xsd:enumeration value="4.External Relations"/>
          <xsd:enumeration value="5.Financial Management"/>
          <xsd:enumeration value="6.Frontline Services &amp; Programs"/>
          <xsd:enumeration value="7.Fundraising &amp; Support"/>
          <xsd:enumeration value="8.Human Resource Management"/>
          <xsd:enumeration value="9.Information &amp; Technology Management"/>
          <xsd:enumeration value="10.Legal Services"/>
          <xsd:enumeration value="11.Property &amp; Facilities"/>
          <xsd:enumeration value="12.Public Libraries Support"/>
        </xsd:restriction>
      </xsd:simpleType>
    </xsd:element>
    <xsd:element name="Own_x0020_by" ma:index="18" nillable="true" ma:displayName="Own by" ma:format="Dropdown" ma:internalName="Own_x0020_by">
      <xsd:simpleType>
        <xsd:restriction base="dms:Choice">
          <xsd:enumeration value="BI"/>
          <xsd:enumeration value="DXLab"/>
          <xsd:enumeration value="PES"/>
          <xsd:enumeration value="Manager, DSI"/>
        </xsd:restriction>
      </xsd:simpleType>
    </xsd:element>
    <xsd:element name="mc2267ffd0f4454ea83f81dcaf0b00f5" ma:index="23" nillable="true" ma:taxonomy="true" ma:internalName="mc2267ffd0f4454ea83f81dcaf0b00f5" ma:taxonomyFieldName="Activity" ma:displayName="Activity" ma:default="" ma:fieldId="{6c2267ff-d0f4-454e-a83f-81dcaf0b00f5}" ma:sspId="1b66dae7-e9c8-4f72-86a4-212925ae7d92" ma:termSetId="9fc3ef70-a995-455f-9565-59ac1a0066b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cfa795-6794-48fd-8bae-46c5129570ef"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f6920133-cb70-4dde-a22b-53e4c0f447ba}" ma:internalName="TaxCatchAll" ma:showField="CatchAllData" ma:web="53cf6f86-bcc9-443f-84fe-49d94c283652">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f6920133-cb70-4dde-a22b-53e4c0f447ba}" ma:internalName="TaxCatchAllLabel" ma:readOnly="true" ma:showField="CatchAllDataLabel" ma:web="53cf6f86-bcc9-443f-84fe-49d94c283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c55002-2c55-4657-bf0a-37fa3114285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B73B9A-1B6F-45F1-8C2F-4C227201F0D5"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cf6f86-bcc9-443f-84fe-49d94c283652" elementFormDefault="qualified">
    <xsd:import namespace="http://schemas.microsoft.com/office/2006/documentManagement/types"/>
    <xsd:import namespace="http://schemas.microsoft.com/office/infopath/2007/PartnerControls"/>
    <xsd:element name="i0f84bba906045b4af568ee102a52dcb" ma:index="26" ma:taxonomy="true" ma:internalName="i0f84bba906045b4af568ee102a52dcb" ma:taxonomyFieldName="RevIMBCS" ma:displayName="Classification" ma:indexed="true" ma:default="151;#Grants ＆ Subsidies|f03fd196-827b-4edf-978e-48b03cebb7be" ma:fieldId="{20f84bba-9060-45b4-af56-8ee102a52dcb}" ma:sspId="1b66dae7-e9c8-4f72-86a4-212925ae7d92" ma:termSetId="38df7853-f644-479f-a41c-1c021c889c62" ma:anchorId="7e3bfffb-a0cb-4b08-b456-1d111c4a0e8a"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f3c08-6ab7-4426-9054-ba0f3d1153e4" elementFormDefault="qualified">
    <xsd:import namespace="http://schemas.microsoft.com/office/2006/documentManagement/types"/>
    <xsd:import namespace="http://schemas.microsoft.com/office/infopath/2007/PartnerControls"/>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1C2360-260A-4B1E-A29B-3E326459569F}">
  <ds:schemaRef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BAB73B9A-1B6F-45F1-8C2F-4C227201F0D5"/>
    <ds:schemaRef ds:uri="11df3c08-6ab7-4426-9054-ba0f3d1153e4"/>
    <ds:schemaRef ds:uri="53cf6f86-bcc9-443f-84fe-49d94c283652"/>
    <ds:schemaRef ds:uri="http://schemas.microsoft.com/office/2006/documentManagement/types"/>
    <ds:schemaRef ds:uri="http://purl.org/dc/terms/"/>
    <ds:schemaRef ds:uri="54c55002-2c55-4657-bf0a-37fa3114285a"/>
    <ds:schemaRef ds:uri="7fcfa795-6794-48fd-8bae-46c5129570ef"/>
    <ds:schemaRef ds:uri="e7ae2a78-f90b-4f6e-8de5-5604a06cea12"/>
    <ds:schemaRef ds:uri="http://schemas.microsoft.com/office/2006/metadata/properties"/>
  </ds:schemaRefs>
</ds:datastoreItem>
</file>

<file path=customXml/itemProps2.xml><?xml version="1.0" encoding="utf-8"?>
<ds:datastoreItem xmlns:ds="http://schemas.openxmlformats.org/officeDocument/2006/customXml" ds:itemID="{92DF969A-9522-44BF-99FF-95BB8C083DCC}">
  <ds:schemaRefs>
    <ds:schemaRef ds:uri="http://schemas.microsoft.com/sharepoint/events"/>
  </ds:schemaRefs>
</ds:datastoreItem>
</file>

<file path=customXml/itemProps3.xml><?xml version="1.0" encoding="utf-8"?>
<ds:datastoreItem xmlns:ds="http://schemas.openxmlformats.org/officeDocument/2006/customXml" ds:itemID="{46FF85BD-2259-4846-87D8-E4E5A0A3F871}">
  <ds:schemaRefs>
    <ds:schemaRef ds:uri="http://schemas.microsoft.com/sharepoint/v3/contenttype/forms"/>
  </ds:schemaRefs>
</ds:datastoreItem>
</file>

<file path=customXml/itemProps4.xml><?xml version="1.0" encoding="utf-8"?>
<ds:datastoreItem xmlns:ds="http://schemas.openxmlformats.org/officeDocument/2006/customXml" ds:itemID="{2E20737F-7F1E-48F6-889D-D48CC2465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ae2a78-f90b-4f6e-8de5-5604a06cea12"/>
    <ds:schemaRef ds:uri="7fcfa795-6794-48fd-8bae-46c5129570ef"/>
    <ds:schemaRef ds:uri="54c55002-2c55-4657-bf0a-37fa3114285a"/>
    <ds:schemaRef ds:uri="BAB73B9A-1B6F-45F1-8C2F-4C227201F0D5"/>
    <ds:schemaRef ds:uri="53cf6f86-bcc9-443f-84fe-49d94c283652"/>
    <ds:schemaRef ds:uri="11df3c08-6ab7-4426-9054-ba0f3d115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39</vt:i4>
      </vt:variant>
    </vt:vector>
  </HeadingPairs>
  <TitlesOfParts>
    <vt:vector size="128" baseType="lpstr">
      <vt:lpstr>Expenditure &amp; Subsidy - Summary</vt:lpstr>
      <vt:lpstr>Expenditure &amp; Subsidy A-G</vt:lpstr>
      <vt:lpstr>Expenditure &amp; Subsidy G-Q</vt:lpstr>
      <vt:lpstr>Expenditure &amp; Subsidy R-Y</vt:lpstr>
      <vt:lpstr>5-Blank</vt:lpstr>
      <vt:lpstr>Voted Expenditure &amp; Subsidy A-G</vt:lpstr>
      <vt:lpstr>Voted Expenditure &amp; Subsidy G-Q</vt:lpstr>
      <vt:lpstr>Voted Expenditure &amp; Subsidy R-Y</vt:lpstr>
      <vt:lpstr>Expenditure &amp; Subsidy-Summaries</vt:lpstr>
      <vt:lpstr>Exp &amp; Subsidy by Library A-L</vt:lpstr>
      <vt:lpstr>Exp &amp; Subsidy by Library L-Y</vt:lpstr>
      <vt:lpstr>Exp on Library Material A-L</vt:lpstr>
      <vt:lpstr>Exp on Library Material L-Y</vt:lpstr>
      <vt:lpstr>14-Blank</vt:lpstr>
      <vt:lpstr>Circulation</vt:lpstr>
      <vt:lpstr>Circulation by Format A-L</vt:lpstr>
      <vt:lpstr>Circulation by Format L-Y</vt:lpstr>
      <vt:lpstr>Circulation by Category A-L</vt:lpstr>
      <vt:lpstr>Circulation by Category L-Y</vt:lpstr>
      <vt:lpstr>Circulation of Non-Book A-L</vt:lpstr>
      <vt:lpstr>Circulation of Non-Book A-L (2)</vt:lpstr>
      <vt:lpstr>Circulation of Non-Book L-Y</vt:lpstr>
      <vt:lpstr>Circulation of Non-Book L-Y (2)</vt:lpstr>
      <vt:lpstr>Circ-Separate Collections A-L</vt:lpstr>
      <vt:lpstr>Circ-Separate Collections L-Y</vt:lpstr>
      <vt:lpstr>26-Blank</vt:lpstr>
      <vt:lpstr>Circulation by Council</vt:lpstr>
      <vt:lpstr>Total Stock A-L</vt:lpstr>
      <vt:lpstr>Total Stock L-Y</vt:lpstr>
      <vt:lpstr>Total Bookstock A-L</vt:lpstr>
      <vt:lpstr>Total Bookstock L-Y</vt:lpstr>
      <vt:lpstr> Total Non-Book A-L</vt:lpstr>
      <vt:lpstr>Total Non-Book A-L (2)</vt:lpstr>
      <vt:lpstr>Total Non-Book L-Y</vt:lpstr>
      <vt:lpstr>Total Non-Book L-Y (2)</vt:lpstr>
      <vt:lpstr>Total Serials A-L</vt:lpstr>
      <vt:lpstr>Total Serials L-Y</vt:lpstr>
      <vt:lpstr>Separate Collections A-L</vt:lpstr>
      <vt:lpstr>Separate Collections L-Y</vt:lpstr>
      <vt:lpstr>Acquisitions &amp; Discards A-L</vt:lpstr>
      <vt:lpstr>Acquisitions &amp; Discards L-Y</vt:lpstr>
      <vt:lpstr>Registered Members A-L</vt:lpstr>
      <vt:lpstr>Registered Members L-Y</vt:lpstr>
      <vt:lpstr>44-Blank</vt:lpstr>
      <vt:lpstr>Non-Resident &amp; Resident Members</vt:lpstr>
      <vt:lpstr>Service Pts &amp; Hours Open A-L</vt:lpstr>
      <vt:lpstr>Service Pts &amp; Hours Open L-Y</vt:lpstr>
      <vt:lpstr>Service Pts &amp; Hours Open A-L(2)</vt:lpstr>
      <vt:lpstr>Service Pts &amp; Hours Open L-Y(2)</vt:lpstr>
      <vt:lpstr>Staff A-L</vt:lpstr>
      <vt:lpstr>Staff L-Y</vt:lpstr>
      <vt:lpstr>Regional Lib Services</vt:lpstr>
      <vt:lpstr>Regional Lib Services (2)</vt:lpstr>
      <vt:lpstr>Summary of Comparative Stats</vt:lpstr>
      <vt:lpstr>Population</vt:lpstr>
      <vt:lpstr>Total Expenditure</vt:lpstr>
      <vt:lpstr>Expenditure per capita</vt:lpstr>
      <vt:lpstr>Exp on Salaries per capita</vt:lpstr>
      <vt:lpstr>Exp on Lib Mat per capita</vt:lpstr>
      <vt:lpstr>Library Material </vt:lpstr>
      <vt:lpstr>Library Material per capita</vt:lpstr>
      <vt:lpstr>Average Cost of Lib Mat</vt:lpstr>
      <vt:lpstr>Age of Lib Material</vt:lpstr>
      <vt:lpstr>Adult Fiction</vt:lpstr>
      <vt:lpstr>Adult Periodical Titles</vt:lpstr>
      <vt:lpstr>Acquisitions</vt:lpstr>
      <vt:lpstr>Acquisitions per capita</vt:lpstr>
      <vt:lpstr>Discards as % of Acquisitions</vt:lpstr>
      <vt:lpstr>Discards as % of Total Stock</vt:lpstr>
      <vt:lpstr>Circulation of Lib Material</vt:lpstr>
      <vt:lpstr>Circulation per capita</vt:lpstr>
      <vt:lpstr>Turnover of Stock</vt:lpstr>
      <vt:lpstr>Circulation per Staff Member</vt:lpstr>
      <vt:lpstr>Total Staff</vt:lpstr>
      <vt:lpstr>Population per Staff Member</vt:lpstr>
      <vt:lpstr>Total Qualified Staff</vt:lpstr>
      <vt:lpstr>Population per Qualified Staff</vt:lpstr>
      <vt:lpstr>Document Delivery A-L</vt:lpstr>
      <vt:lpstr>Document Delivery L-Y</vt:lpstr>
      <vt:lpstr>Library Visits A-L</vt:lpstr>
      <vt:lpstr>Library Visits L-Y</vt:lpstr>
      <vt:lpstr>Internet Public Access A-L  </vt:lpstr>
      <vt:lpstr>Internet Public Access L-Y</vt:lpstr>
      <vt:lpstr> Info &amp; Customer Requests A-L</vt:lpstr>
      <vt:lpstr> Info &amp; Customer Requests L-Y</vt:lpstr>
      <vt:lpstr>Library Programs </vt:lpstr>
      <vt:lpstr>Website Visits</vt:lpstr>
      <vt:lpstr>Digitised Collections A-L</vt:lpstr>
      <vt:lpstr>Digitised Collections L-Y</vt:lpstr>
      <vt:lpstr>'5-Blank'!Print_Area</vt:lpstr>
      <vt:lpstr>'Average Cost of Lib Mat'!Print_Area</vt:lpstr>
      <vt:lpstr>Circulation!Print_Area</vt:lpstr>
      <vt:lpstr>'Circulation by Category A-L'!Print_Area</vt:lpstr>
      <vt:lpstr>'Circulation by Category L-Y'!Print_Area</vt:lpstr>
      <vt:lpstr>'Circulation by Council'!Print_Area</vt:lpstr>
      <vt:lpstr>'Circulation by Format A-L'!Print_Area</vt:lpstr>
      <vt:lpstr>'Circulation by Format L-Y'!Print_Area</vt:lpstr>
      <vt:lpstr>'Circulation of Non-Book A-L'!Print_Area</vt:lpstr>
      <vt:lpstr>'Circulation of Non-Book A-L (2)'!Print_Area</vt:lpstr>
      <vt:lpstr>'Circulation of Non-Book L-Y'!Print_Area</vt:lpstr>
      <vt:lpstr>'Circulation of Non-Book L-Y (2)'!Print_Area</vt:lpstr>
      <vt:lpstr>'Exp &amp; Subsidy by Library A-L'!Print_Area</vt:lpstr>
      <vt:lpstr>'Exp &amp; Subsidy by Library L-Y'!Print_Area</vt:lpstr>
      <vt:lpstr>'Exp on Lib Mat per capita'!Print_Area</vt:lpstr>
      <vt:lpstr>'Exp on Library Material A-L'!Print_Area</vt:lpstr>
      <vt:lpstr>'Exp on Library Material L-Y'!Print_Area</vt:lpstr>
      <vt:lpstr>'Exp on Salaries per capita'!Print_Area</vt:lpstr>
      <vt:lpstr>'Expenditure &amp; Subsidy A-G'!Print_Area</vt:lpstr>
      <vt:lpstr>'Expenditure &amp; Subsidy G-Q'!Print_Area</vt:lpstr>
      <vt:lpstr>'Expenditure &amp; Subsidy R-Y'!Print_Area</vt:lpstr>
      <vt:lpstr>'Expenditure &amp; Subsidy-Summaries'!Print_Area</vt:lpstr>
      <vt:lpstr>'Internet Public Access A-L  '!Print_Area</vt:lpstr>
      <vt:lpstr>'Internet Public Access L-Y'!Print_Area</vt:lpstr>
      <vt:lpstr>'Non-Resident &amp; Resident Members'!Print_Area</vt:lpstr>
      <vt:lpstr>Population!Print_Area</vt:lpstr>
      <vt:lpstr>'Total Serials L-Y'!Print_Area</vt:lpstr>
      <vt:lpstr>'Voted Expenditure &amp; Subsidy A-G'!Print_Area</vt:lpstr>
      <vt:lpstr>'Voted Expenditure &amp; Subsidy G-Q'!Print_Area</vt:lpstr>
      <vt:lpstr>'Voted Expenditure &amp; Subsidy R-Y'!Print_Area</vt:lpstr>
      <vt:lpstr>'Circulation per capita'!Print_Titles</vt:lpstr>
      <vt:lpstr>'Discards as % of Acquisitions'!Print_Titles</vt:lpstr>
      <vt:lpstr>'Exp on Library Material A-L'!Print_Titles</vt:lpstr>
      <vt:lpstr>'Exp on Salaries per capita'!Print_Titles</vt:lpstr>
      <vt:lpstr>'Expenditure &amp; Subsidy - Summary'!Print_Titles</vt:lpstr>
      <vt:lpstr>'Expenditure &amp; Subsidy G-Q'!Print_Titles</vt:lpstr>
      <vt:lpstr>'Total Bookstock L-Y'!Print_Titles</vt:lpstr>
      <vt:lpstr>'Voted Expenditure &amp; Subsidy A-G'!Print_Titles</vt:lpstr>
      <vt:lpstr>'Voted Expenditure &amp; Subsidy 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Public Library statistics 2019-20</dc:title>
  <dc:subject/>
  <dc:creator>State Library of NSW</dc:creator>
  <cp:keywords> [SEC=UNCLASSIFIED]</cp:keywords>
  <dc:description/>
  <cp:lastModifiedBy>Kate O'Grady</cp:lastModifiedBy>
  <cp:revision/>
  <dcterms:created xsi:type="dcterms:W3CDTF">2004-01-18T23:25:41Z</dcterms:created>
  <dcterms:modified xsi:type="dcterms:W3CDTF">2021-04-14T04:37:11Z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6D48A2C492CDABFB25417E80A08C66BC97E3F7A9</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83D5940E3E0D377DD1294301BC6160DA6EC54791</vt:lpwstr>
  </property>
  <property fmtid="{D5CDD505-2E9C-101B-9397-08002B2CF9AE}" pid="7" name="PM_InsertionValue">
    <vt:lpwstr>UNCLASSIFIED</vt:lpwstr>
  </property>
  <property fmtid="{D5CDD505-2E9C-101B-9397-08002B2CF9AE}" pid="8" name="PM_Hash_Salt">
    <vt:lpwstr>6D0D96FDA8FD9E4D7D45F65E71AD4D76</vt:lpwstr>
  </property>
  <property fmtid="{D5CDD505-2E9C-101B-9397-08002B2CF9AE}" pid="9" name="PM_Hash_Version">
    <vt:lpwstr>2014.2</vt:lpwstr>
  </property>
  <property fmtid="{D5CDD505-2E9C-101B-9397-08002B2CF9AE}" pid="10" name="PM_Hash_Salt_Prev">
    <vt:lpwstr>FAE64FBC46CF4DFBC9F1B5D12808739F</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y fmtid="{D5CDD505-2E9C-101B-9397-08002B2CF9AE}" pid="14" name="PM_ProtectiveMarkingValue_Header">
    <vt:lpwstr>UNCLASSIFIED</vt:lpwstr>
  </property>
  <property fmtid="{D5CDD505-2E9C-101B-9397-08002B2CF9AE}" pid="15" name="PM_ProtectiveMarkingValue_Footer">
    <vt:lpwstr>UNCLASSIFIED</vt:lpwstr>
  </property>
  <property fmtid="{D5CDD505-2E9C-101B-9397-08002B2CF9AE}" pid="16" name="Division &amp; Branch">
    <vt:lpwstr/>
  </property>
  <property fmtid="{D5CDD505-2E9C-101B-9397-08002B2CF9AE}" pid="17" name="Activity">
    <vt:lpwstr/>
  </property>
  <property fmtid="{D5CDD505-2E9C-101B-9397-08002B2CF9AE}" pid="18" name="ContentTypeId">
    <vt:lpwstr>0x01010081E70D79C8F0C84F991CF0F769C38927</vt:lpwstr>
  </property>
  <property fmtid="{D5CDD505-2E9C-101B-9397-08002B2CF9AE}" pid="19" name="RevIMBCS">
    <vt:lpwstr>151;#Grants ＆ Subsidies|f03fd196-827b-4edf-978e-48b03cebb7be</vt:lpwstr>
  </property>
  <property fmtid="{D5CDD505-2E9C-101B-9397-08002B2CF9AE}" pid="20" name="Document Type">
    <vt:lpwstr/>
  </property>
  <property fmtid="{D5CDD505-2E9C-101B-9397-08002B2CF9AE}" pid="21" name="_dlc_DocIdItemGuid">
    <vt:lpwstr>7dc09984-cf0d-42cd-8353-29facaf2ac78</vt:lpwstr>
  </property>
</Properties>
</file>